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evie\OneDrive\Desktop\Excel Projects\Expense tracker project\"/>
    </mc:Choice>
  </mc:AlternateContent>
  <bookViews>
    <workbookView xWindow="0" yWindow="0" windowWidth="23040" windowHeight="9780" activeTab="2"/>
  </bookViews>
  <sheets>
    <sheet name="Data" sheetId="1" r:id="rId1"/>
    <sheet name="Working" sheetId="2" r:id="rId2"/>
    <sheet name="Dashboard" sheetId="3" r:id="rId3"/>
  </sheets>
  <definedNames>
    <definedName name="_xlchart.v1.0" hidden="1">Data!$S$1</definedName>
    <definedName name="_xlchart.v1.1" hidden="1">Data!$S$2:$S$1001</definedName>
    <definedName name="SlicerCache_Table_1_Col_17">#N/A</definedName>
    <definedName name="SlicerCache_Table_1_Col_2">#N/A</definedName>
    <definedName name="SlicerCache_Table_1_Col_3">#N/A</definedName>
    <definedName name="SlicerCache_Table_1_Col_4">#N/A</definedName>
    <definedName name="Z_36578424_35B4_49C6_A067_AEFCDD26202A_.wvu.FilterData" localSheetId="0" hidden="1">Data!$A$1:$S$1001</definedName>
  </definedNames>
  <calcPr calcId="162913"/>
  <customWorkbookViews>
    <customWorkbookView name="Filter 1" guid="{36578424-35B4-49C6-A067-AEFCDD26202A}" maximized="1" windowWidth="0" windowHeight="0" activeSheetId="0"/>
  </customWorkbookViews>
  <pivotCaches>
    <pivotCache cacheId="11" r:id="rId4"/>
    <pivotCache cacheId="15" r:id="rId5"/>
    <pivotCache cacheId="17" r:id="rId6"/>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Lst>
</workbook>
</file>

<file path=xl/calcChain.xml><?xml version="1.0" encoding="utf-8"?>
<calcChain xmlns="http://schemas.openxmlformats.org/spreadsheetml/2006/main">
  <c r="I6" i="3" l="1"/>
  <c r="G6" i="3"/>
  <c r="E6" i="3"/>
  <c r="B29" i="2" l="1"/>
  <c r="B30" i="2"/>
  <c r="B28" i="2"/>
  <c r="C24" i="2"/>
  <c r="D24" i="2"/>
  <c r="E24" i="2"/>
  <c r="F24" i="2"/>
  <c r="G24" i="2"/>
  <c r="H24" i="2"/>
  <c r="I24" i="2"/>
  <c r="J24" i="2"/>
  <c r="B24" i="2"/>
  <c r="R1001" i="1" l="1"/>
  <c r="S1001" i="1" s="1"/>
  <c r="R1000" i="1"/>
  <c r="S1000" i="1" s="1"/>
  <c r="R999" i="1"/>
  <c r="S999" i="1" s="1"/>
  <c r="R998" i="1"/>
  <c r="S998" i="1" s="1"/>
  <c r="R997" i="1"/>
  <c r="S997" i="1" s="1"/>
  <c r="R996" i="1"/>
  <c r="S996" i="1" s="1"/>
  <c r="R995" i="1"/>
  <c r="S995" i="1" s="1"/>
  <c r="R994" i="1"/>
  <c r="S994" i="1" s="1"/>
  <c r="R993" i="1"/>
  <c r="S993" i="1" s="1"/>
  <c r="R992" i="1"/>
  <c r="S992" i="1" s="1"/>
  <c r="R991" i="1"/>
  <c r="S991" i="1" s="1"/>
  <c r="R990" i="1"/>
  <c r="S990" i="1" s="1"/>
  <c r="R989" i="1"/>
  <c r="S989" i="1" s="1"/>
  <c r="R988" i="1"/>
  <c r="S988" i="1" s="1"/>
  <c r="R987" i="1"/>
  <c r="S987" i="1" s="1"/>
  <c r="R986" i="1"/>
  <c r="S986" i="1" s="1"/>
  <c r="R985" i="1"/>
  <c r="S985" i="1" s="1"/>
  <c r="R984" i="1"/>
  <c r="S984" i="1" s="1"/>
  <c r="R983" i="1"/>
  <c r="S983" i="1" s="1"/>
  <c r="R982" i="1"/>
  <c r="S982" i="1" s="1"/>
  <c r="R981" i="1"/>
  <c r="S981" i="1" s="1"/>
  <c r="R980" i="1"/>
  <c r="S980" i="1" s="1"/>
  <c r="R979" i="1"/>
  <c r="S979" i="1" s="1"/>
  <c r="R978" i="1"/>
  <c r="S978" i="1" s="1"/>
  <c r="R977" i="1"/>
  <c r="S977" i="1" s="1"/>
  <c r="R976" i="1"/>
  <c r="S976" i="1" s="1"/>
  <c r="R975" i="1"/>
  <c r="S975" i="1" s="1"/>
  <c r="R974" i="1"/>
  <c r="S974" i="1" s="1"/>
  <c r="R973" i="1"/>
  <c r="S973" i="1" s="1"/>
  <c r="R972" i="1"/>
  <c r="S972" i="1" s="1"/>
  <c r="R971" i="1"/>
  <c r="S971" i="1" s="1"/>
  <c r="R970" i="1"/>
  <c r="S970" i="1" s="1"/>
  <c r="R969" i="1"/>
  <c r="S969" i="1" s="1"/>
  <c r="R968" i="1"/>
  <c r="S968" i="1" s="1"/>
  <c r="R967" i="1"/>
  <c r="S967" i="1" s="1"/>
  <c r="R966" i="1"/>
  <c r="S966" i="1" s="1"/>
  <c r="R965" i="1"/>
  <c r="S965" i="1" s="1"/>
  <c r="R964" i="1"/>
  <c r="S964" i="1" s="1"/>
  <c r="R963" i="1"/>
  <c r="S963" i="1" s="1"/>
  <c r="R962" i="1"/>
  <c r="S962" i="1" s="1"/>
  <c r="R961" i="1"/>
  <c r="S961" i="1" s="1"/>
  <c r="R960" i="1"/>
  <c r="S960" i="1" s="1"/>
  <c r="R959" i="1"/>
  <c r="S959" i="1" s="1"/>
  <c r="R958" i="1"/>
  <c r="S958" i="1" s="1"/>
  <c r="R957" i="1"/>
  <c r="S957" i="1" s="1"/>
  <c r="R956" i="1"/>
  <c r="S956" i="1" s="1"/>
  <c r="R955" i="1"/>
  <c r="S955" i="1" s="1"/>
  <c r="R954" i="1"/>
  <c r="S954" i="1" s="1"/>
  <c r="R953" i="1"/>
  <c r="S953" i="1" s="1"/>
  <c r="R952" i="1"/>
  <c r="S952" i="1" s="1"/>
  <c r="R951" i="1"/>
  <c r="S951" i="1" s="1"/>
  <c r="R950" i="1"/>
  <c r="S950" i="1" s="1"/>
  <c r="R949" i="1"/>
  <c r="S949" i="1" s="1"/>
  <c r="R948" i="1"/>
  <c r="S948" i="1" s="1"/>
  <c r="R947" i="1"/>
  <c r="S947" i="1" s="1"/>
  <c r="R946" i="1"/>
  <c r="S946" i="1" s="1"/>
  <c r="R945" i="1"/>
  <c r="S945" i="1" s="1"/>
  <c r="R944" i="1"/>
  <c r="S944" i="1" s="1"/>
  <c r="R943" i="1"/>
  <c r="S943" i="1" s="1"/>
  <c r="R942" i="1"/>
  <c r="S942" i="1" s="1"/>
  <c r="R941" i="1"/>
  <c r="S941" i="1" s="1"/>
  <c r="R940" i="1"/>
  <c r="S940" i="1" s="1"/>
  <c r="R939" i="1"/>
  <c r="S939" i="1" s="1"/>
  <c r="R938" i="1"/>
  <c r="S938" i="1" s="1"/>
  <c r="R937" i="1"/>
  <c r="S937" i="1" s="1"/>
  <c r="R936" i="1"/>
  <c r="S936" i="1" s="1"/>
  <c r="R935" i="1"/>
  <c r="S935" i="1" s="1"/>
  <c r="R934" i="1"/>
  <c r="S934" i="1" s="1"/>
  <c r="R933" i="1"/>
  <c r="S933" i="1" s="1"/>
  <c r="R932" i="1"/>
  <c r="S932" i="1" s="1"/>
  <c r="R931" i="1"/>
  <c r="S931" i="1" s="1"/>
  <c r="R930" i="1"/>
  <c r="S930" i="1" s="1"/>
  <c r="R929" i="1"/>
  <c r="S929" i="1" s="1"/>
  <c r="R928" i="1"/>
  <c r="S928" i="1" s="1"/>
  <c r="R927" i="1"/>
  <c r="S927" i="1" s="1"/>
  <c r="R926" i="1"/>
  <c r="S926" i="1" s="1"/>
  <c r="R925" i="1"/>
  <c r="S925" i="1" s="1"/>
  <c r="R924" i="1"/>
  <c r="S924" i="1" s="1"/>
  <c r="R923" i="1"/>
  <c r="S923" i="1" s="1"/>
  <c r="R922" i="1"/>
  <c r="S922" i="1" s="1"/>
  <c r="R921" i="1"/>
  <c r="S921" i="1" s="1"/>
  <c r="R920" i="1"/>
  <c r="S920" i="1" s="1"/>
  <c r="R919" i="1"/>
  <c r="S919" i="1" s="1"/>
  <c r="R918" i="1"/>
  <c r="S918" i="1" s="1"/>
  <c r="R917" i="1"/>
  <c r="S917" i="1" s="1"/>
  <c r="R916" i="1"/>
  <c r="S916" i="1" s="1"/>
  <c r="R915" i="1"/>
  <c r="S915" i="1" s="1"/>
  <c r="R914" i="1"/>
  <c r="S914" i="1" s="1"/>
  <c r="R913" i="1"/>
  <c r="S913" i="1" s="1"/>
  <c r="R912" i="1"/>
  <c r="S912" i="1" s="1"/>
  <c r="R911" i="1"/>
  <c r="S911" i="1" s="1"/>
  <c r="R910" i="1"/>
  <c r="S910" i="1" s="1"/>
  <c r="R909" i="1"/>
  <c r="S909" i="1" s="1"/>
  <c r="R908" i="1"/>
  <c r="S908" i="1" s="1"/>
  <c r="R907" i="1"/>
  <c r="S907" i="1" s="1"/>
  <c r="R906" i="1"/>
  <c r="S906" i="1" s="1"/>
  <c r="R905" i="1"/>
  <c r="S905" i="1" s="1"/>
  <c r="R904" i="1"/>
  <c r="S904" i="1" s="1"/>
  <c r="R903" i="1"/>
  <c r="S903" i="1" s="1"/>
  <c r="R902" i="1"/>
  <c r="S902" i="1" s="1"/>
  <c r="R901" i="1"/>
  <c r="S901" i="1" s="1"/>
  <c r="R900" i="1"/>
  <c r="S900" i="1" s="1"/>
  <c r="R899" i="1"/>
  <c r="S899" i="1" s="1"/>
  <c r="R898" i="1"/>
  <c r="S898" i="1" s="1"/>
  <c r="R897" i="1"/>
  <c r="S897" i="1" s="1"/>
  <c r="R896" i="1"/>
  <c r="S896" i="1" s="1"/>
  <c r="R895" i="1"/>
  <c r="S895" i="1" s="1"/>
  <c r="R894" i="1"/>
  <c r="S894" i="1" s="1"/>
  <c r="R893" i="1"/>
  <c r="S893" i="1" s="1"/>
  <c r="R892" i="1"/>
  <c r="S892" i="1" s="1"/>
  <c r="R891" i="1"/>
  <c r="S891" i="1" s="1"/>
  <c r="R890" i="1"/>
  <c r="S890" i="1" s="1"/>
  <c r="R889" i="1"/>
  <c r="S889" i="1" s="1"/>
  <c r="R888" i="1"/>
  <c r="S888" i="1" s="1"/>
  <c r="R887" i="1"/>
  <c r="S887" i="1" s="1"/>
  <c r="R886" i="1"/>
  <c r="S886" i="1" s="1"/>
  <c r="R885" i="1"/>
  <c r="S885" i="1" s="1"/>
  <c r="R884" i="1"/>
  <c r="S884" i="1" s="1"/>
  <c r="R883" i="1"/>
  <c r="S883" i="1" s="1"/>
  <c r="R882" i="1"/>
  <c r="S882" i="1" s="1"/>
  <c r="R881" i="1"/>
  <c r="S881" i="1" s="1"/>
  <c r="R880" i="1"/>
  <c r="S880" i="1" s="1"/>
  <c r="R879" i="1"/>
  <c r="S879" i="1" s="1"/>
  <c r="R878" i="1"/>
  <c r="S878" i="1" s="1"/>
  <c r="R877" i="1"/>
  <c r="S877" i="1" s="1"/>
  <c r="R876" i="1"/>
  <c r="S876" i="1" s="1"/>
  <c r="R875" i="1"/>
  <c r="S875" i="1" s="1"/>
  <c r="R874" i="1"/>
  <c r="S874" i="1" s="1"/>
  <c r="R873" i="1"/>
  <c r="S873" i="1" s="1"/>
  <c r="R872" i="1"/>
  <c r="S872" i="1" s="1"/>
  <c r="R871" i="1"/>
  <c r="S871" i="1" s="1"/>
  <c r="R870" i="1"/>
  <c r="S870" i="1" s="1"/>
  <c r="R869" i="1"/>
  <c r="S869" i="1" s="1"/>
  <c r="R868" i="1"/>
  <c r="S868" i="1" s="1"/>
  <c r="R867" i="1"/>
  <c r="S867" i="1" s="1"/>
  <c r="R866" i="1"/>
  <c r="S866" i="1" s="1"/>
  <c r="R865" i="1"/>
  <c r="S865" i="1" s="1"/>
  <c r="R864" i="1"/>
  <c r="S864" i="1" s="1"/>
  <c r="R863" i="1"/>
  <c r="S863" i="1" s="1"/>
  <c r="R862" i="1"/>
  <c r="S862" i="1" s="1"/>
  <c r="R861" i="1"/>
  <c r="S861" i="1" s="1"/>
  <c r="R860" i="1"/>
  <c r="S860" i="1" s="1"/>
  <c r="R859" i="1"/>
  <c r="S859" i="1" s="1"/>
  <c r="R858" i="1"/>
  <c r="S858" i="1" s="1"/>
  <c r="R857" i="1"/>
  <c r="S857" i="1" s="1"/>
  <c r="R856" i="1"/>
  <c r="S856" i="1" s="1"/>
  <c r="R855" i="1"/>
  <c r="S855" i="1" s="1"/>
  <c r="R854" i="1"/>
  <c r="S854" i="1" s="1"/>
  <c r="R853" i="1"/>
  <c r="S853" i="1" s="1"/>
  <c r="R852" i="1"/>
  <c r="S852" i="1" s="1"/>
  <c r="R851" i="1"/>
  <c r="S851" i="1" s="1"/>
  <c r="R850" i="1"/>
  <c r="S850" i="1" s="1"/>
  <c r="R849" i="1"/>
  <c r="S849" i="1" s="1"/>
  <c r="R848" i="1"/>
  <c r="S848" i="1" s="1"/>
  <c r="R847" i="1"/>
  <c r="S847" i="1" s="1"/>
  <c r="R846" i="1"/>
  <c r="S846" i="1" s="1"/>
  <c r="R845" i="1"/>
  <c r="S845" i="1" s="1"/>
  <c r="R844" i="1"/>
  <c r="S844" i="1" s="1"/>
  <c r="R843" i="1"/>
  <c r="S843" i="1" s="1"/>
  <c r="R842" i="1"/>
  <c r="S842" i="1" s="1"/>
  <c r="R841" i="1"/>
  <c r="S841" i="1" s="1"/>
  <c r="R840" i="1"/>
  <c r="S840" i="1" s="1"/>
  <c r="R839" i="1"/>
  <c r="S839" i="1" s="1"/>
  <c r="R838" i="1"/>
  <c r="S838" i="1" s="1"/>
  <c r="R837" i="1"/>
  <c r="S837" i="1" s="1"/>
  <c r="R836" i="1"/>
  <c r="S836" i="1" s="1"/>
  <c r="R835" i="1"/>
  <c r="S835" i="1" s="1"/>
  <c r="R834" i="1"/>
  <c r="S834" i="1" s="1"/>
  <c r="R833" i="1"/>
  <c r="S833" i="1" s="1"/>
  <c r="R832" i="1"/>
  <c r="S832" i="1" s="1"/>
  <c r="R831" i="1"/>
  <c r="S831" i="1" s="1"/>
  <c r="R830" i="1"/>
  <c r="S830" i="1" s="1"/>
  <c r="R829" i="1"/>
  <c r="S829" i="1" s="1"/>
  <c r="R828" i="1"/>
  <c r="S828" i="1" s="1"/>
  <c r="R827" i="1"/>
  <c r="S827" i="1" s="1"/>
  <c r="R826" i="1"/>
  <c r="S826" i="1" s="1"/>
  <c r="R825" i="1"/>
  <c r="S825" i="1" s="1"/>
  <c r="R824" i="1"/>
  <c r="S824" i="1" s="1"/>
  <c r="R823" i="1"/>
  <c r="S823" i="1" s="1"/>
  <c r="R822" i="1"/>
  <c r="S822" i="1" s="1"/>
  <c r="R821" i="1"/>
  <c r="S821" i="1" s="1"/>
  <c r="R820" i="1"/>
  <c r="S820" i="1" s="1"/>
  <c r="R819" i="1"/>
  <c r="S819" i="1" s="1"/>
  <c r="R818" i="1"/>
  <c r="S818" i="1" s="1"/>
  <c r="R817" i="1"/>
  <c r="S817" i="1" s="1"/>
  <c r="R816" i="1"/>
  <c r="S816" i="1" s="1"/>
  <c r="R815" i="1"/>
  <c r="S815" i="1" s="1"/>
  <c r="R814" i="1"/>
  <c r="S814" i="1" s="1"/>
  <c r="R813" i="1"/>
  <c r="S813" i="1" s="1"/>
  <c r="R812" i="1"/>
  <c r="S812" i="1" s="1"/>
  <c r="R811" i="1"/>
  <c r="S811" i="1" s="1"/>
  <c r="R810" i="1"/>
  <c r="S810" i="1" s="1"/>
  <c r="R809" i="1"/>
  <c r="S809" i="1" s="1"/>
  <c r="R808" i="1"/>
  <c r="S808" i="1" s="1"/>
  <c r="R807" i="1"/>
  <c r="S807" i="1" s="1"/>
  <c r="R806" i="1"/>
  <c r="S806" i="1" s="1"/>
  <c r="R805" i="1"/>
  <c r="S805" i="1" s="1"/>
  <c r="R804" i="1"/>
  <c r="S804" i="1" s="1"/>
  <c r="R803" i="1"/>
  <c r="S803" i="1" s="1"/>
  <c r="R802" i="1"/>
  <c r="S802" i="1" s="1"/>
  <c r="R801" i="1"/>
  <c r="S801" i="1" s="1"/>
  <c r="R800" i="1"/>
  <c r="S800" i="1" s="1"/>
  <c r="R799" i="1"/>
  <c r="S799" i="1" s="1"/>
  <c r="R798" i="1"/>
  <c r="S798" i="1" s="1"/>
  <c r="R797" i="1"/>
  <c r="S797" i="1" s="1"/>
  <c r="R796" i="1"/>
  <c r="S796" i="1" s="1"/>
  <c r="R795" i="1"/>
  <c r="S795" i="1" s="1"/>
  <c r="R794" i="1"/>
  <c r="S794" i="1" s="1"/>
  <c r="R793" i="1"/>
  <c r="S793" i="1" s="1"/>
  <c r="R792" i="1"/>
  <c r="S792" i="1" s="1"/>
  <c r="R791" i="1"/>
  <c r="S791" i="1" s="1"/>
  <c r="R790" i="1"/>
  <c r="S790" i="1" s="1"/>
  <c r="R789" i="1"/>
  <c r="S789" i="1" s="1"/>
  <c r="R788" i="1"/>
  <c r="S788" i="1" s="1"/>
  <c r="R787" i="1"/>
  <c r="S787" i="1" s="1"/>
  <c r="R786" i="1"/>
  <c r="S786" i="1" s="1"/>
  <c r="R785" i="1"/>
  <c r="S785" i="1" s="1"/>
  <c r="R784" i="1"/>
  <c r="S784" i="1" s="1"/>
  <c r="R783" i="1"/>
  <c r="S783" i="1" s="1"/>
  <c r="R782" i="1"/>
  <c r="S782" i="1" s="1"/>
  <c r="R781" i="1"/>
  <c r="S781" i="1" s="1"/>
  <c r="R780" i="1"/>
  <c r="S780" i="1" s="1"/>
  <c r="R779" i="1"/>
  <c r="S779" i="1" s="1"/>
  <c r="R778" i="1"/>
  <c r="S778" i="1" s="1"/>
  <c r="R777" i="1"/>
  <c r="S777" i="1" s="1"/>
  <c r="R776" i="1"/>
  <c r="S776" i="1" s="1"/>
  <c r="R775" i="1"/>
  <c r="S775" i="1" s="1"/>
  <c r="R774" i="1"/>
  <c r="S774" i="1" s="1"/>
  <c r="R773" i="1"/>
  <c r="S773" i="1" s="1"/>
  <c r="R772" i="1"/>
  <c r="S772" i="1" s="1"/>
  <c r="R771" i="1"/>
  <c r="S771" i="1" s="1"/>
  <c r="R770" i="1"/>
  <c r="S770" i="1" s="1"/>
  <c r="R769" i="1"/>
  <c r="S769" i="1" s="1"/>
  <c r="R768" i="1"/>
  <c r="S768" i="1" s="1"/>
  <c r="R767" i="1"/>
  <c r="S767" i="1" s="1"/>
  <c r="R766" i="1"/>
  <c r="S766" i="1" s="1"/>
  <c r="R765" i="1"/>
  <c r="S765" i="1" s="1"/>
  <c r="R764" i="1"/>
  <c r="S764" i="1" s="1"/>
  <c r="R763" i="1"/>
  <c r="S763" i="1" s="1"/>
  <c r="R762" i="1"/>
  <c r="S762" i="1" s="1"/>
  <c r="R761" i="1"/>
  <c r="S761" i="1" s="1"/>
  <c r="R760" i="1"/>
  <c r="S760" i="1" s="1"/>
  <c r="R759" i="1"/>
  <c r="S759" i="1" s="1"/>
  <c r="R758" i="1"/>
  <c r="S758" i="1" s="1"/>
  <c r="R757" i="1"/>
  <c r="S757" i="1" s="1"/>
  <c r="R756" i="1"/>
  <c r="S756" i="1" s="1"/>
  <c r="R755" i="1"/>
  <c r="S755" i="1" s="1"/>
  <c r="R754" i="1"/>
  <c r="S754" i="1" s="1"/>
  <c r="R753" i="1"/>
  <c r="S753" i="1" s="1"/>
  <c r="R752" i="1"/>
  <c r="S752" i="1" s="1"/>
  <c r="R751" i="1"/>
  <c r="S751" i="1" s="1"/>
  <c r="R750" i="1"/>
  <c r="S750" i="1" s="1"/>
  <c r="R749" i="1"/>
  <c r="S749" i="1" s="1"/>
  <c r="R748" i="1"/>
  <c r="S748" i="1" s="1"/>
  <c r="R747" i="1"/>
  <c r="S747" i="1" s="1"/>
  <c r="R746" i="1"/>
  <c r="S746" i="1" s="1"/>
  <c r="R745" i="1"/>
  <c r="S745" i="1" s="1"/>
  <c r="R744" i="1"/>
  <c r="S744" i="1" s="1"/>
  <c r="R743" i="1"/>
  <c r="S743" i="1" s="1"/>
  <c r="R742" i="1"/>
  <c r="S742" i="1" s="1"/>
  <c r="R741" i="1"/>
  <c r="S741" i="1" s="1"/>
  <c r="R740" i="1"/>
  <c r="S740" i="1" s="1"/>
  <c r="R739" i="1"/>
  <c r="S739" i="1" s="1"/>
  <c r="R738" i="1"/>
  <c r="S738" i="1" s="1"/>
  <c r="R737" i="1"/>
  <c r="S737" i="1" s="1"/>
  <c r="R736" i="1"/>
  <c r="S736" i="1" s="1"/>
  <c r="R735" i="1"/>
  <c r="S735" i="1" s="1"/>
  <c r="R734" i="1"/>
  <c r="S734" i="1" s="1"/>
  <c r="R733" i="1"/>
  <c r="S733" i="1" s="1"/>
  <c r="R732" i="1"/>
  <c r="S732" i="1" s="1"/>
  <c r="R731" i="1"/>
  <c r="S731" i="1" s="1"/>
  <c r="R730" i="1"/>
  <c r="S730" i="1" s="1"/>
  <c r="R729" i="1"/>
  <c r="S729" i="1" s="1"/>
  <c r="R728" i="1"/>
  <c r="S728" i="1" s="1"/>
  <c r="R727" i="1"/>
  <c r="S727" i="1" s="1"/>
  <c r="R726" i="1"/>
  <c r="S726" i="1" s="1"/>
  <c r="R725" i="1"/>
  <c r="S725" i="1" s="1"/>
  <c r="R724" i="1"/>
  <c r="S724" i="1" s="1"/>
  <c r="R723" i="1"/>
  <c r="S723" i="1" s="1"/>
  <c r="R722" i="1"/>
  <c r="S722" i="1" s="1"/>
  <c r="R721" i="1"/>
  <c r="S721" i="1" s="1"/>
  <c r="R720" i="1"/>
  <c r="S720" i="1" s="1"/>
  <c r="R719" i="1"/>
  <c r="S719" i="1" s="1"/>
  <c r="R718" i="1"/>
  <c r="S718" i="1" s="1"/>
  <c r="R717" i="1"/>
  <c r="S717" i="1" s="1"/>
  <c r="R716" i="1"/>
  <c r="S716" i="1" s="1"/>
  <c r="R715" i="1"/>
  <c r="S715" i="1" s="1"/>
  <c r="R714" i="1"/>
  <c r="S714" i="1" s="1"/>
  <c r="R713" i="1"/>
  <c r="S713" i="1" s="1"/>
  <c r="R712" i="1"/>
  <c r="S712" i="1" s="1"/>
  <c r="R711" i="1"/>
  <c r="S711" i="1" s="1"/>
  <c r="R710" i="1"/>
  <c r="S710" i="1" s="1"/>
  <c r="R709" i="1"/>
  <c r="S709" i="1" s="1"/>
  <c r="R708" i="1"/>
  <c r="S708" i="1" s="1"/>
  <c r="R707" i="1"/>
  <c r="S707" i="1" s="1"/>
  <c r="R706" i="1"/>
  <c r="S706" i="1" s="1"/>
  <c r="R705" i="1"/>
  <c r="S705" i="1" s="1"/>
  <c r="R704" i="1"/>
  <c r="S704" i="1" s="1"/>
  <c r="R703" i="1"/>
  <c r="S703" i="1" s="1"/>
  <c r="R702" i="1"/>
  <c r="S702" i="1" s="1"/>
  <c r="R701" i="1"/>
  <c r="S701" i="1" s="1"/>
  <c r="R700" i="1"/>
  <c r="S700" i="1" s="1"/>
  <c r="R699" i="1"/>
  <c r="S699" i="1" s="1"/>
  <c r="R698" i="1"/>
  <c r="S698" i="1" s="1"/>
  <c r="R697" i="1"/>
  <c r="S697" i="1" s="1"/>
  <c r="R696" i="1"/>
  <c r="S696" i="1" s="1"/>
  <c r="R695" i="1"/>
  <c r="S695" i="1" s="1"/>
  <c r="R694" i="1"/>
  <c r="S694" i="1" s="1"/>
  <c r="R693" i="1"/>
  <c r="S693" i="1" s="1"/>
  <c r="R692" i="1"/>
  <c r="S692" i="1" s="1"/>
  <c r="R691" i="1"/>
  <c r="S691" i="1" s="1"/>
  <c r="R690" i="1"/>
  <c r="S690" i="1" s="1"/>
  <c r="R689" i="1"/>
  <c r="S689" i="1" s="1"/>
  <c r="R688" i="1"/>
  <c r="S688" i="1" s="1"/>
  <c r="R687" i="1"/>
  <c r="S687" i="1" s="1"/>
  <c r="R686" i="1"/>
  <c r="S686" i="1" s="1"/>
  <c r="R685" i="1"/>
  <c r="S685" i="1" s="1"/>
  <c r="R684" i="1"/>
  <c r="S684" i="1" s="1"/>
  <c r="R683" i="1"/>
  <c r="S683" i="1" s="1"/>
  <c r="R682" i="1"/>
  <c r="S682" i="1" s="1"/>
  <c r="R681" i="1"/>
  <c r="S681" i="1" s="1"/>
  <c r="R680" i="1"/>
  <c r="S680" i="1" s="1"/>
  <c r="R679" i="1"/>
  <c r="S679" i="1" s="1"/>
  <c r="R678" i="1"/>
  <c r="S678" i="1" s="1"/>
  <c r="R677" i="1"/>
  <c r="S677" i="1" s="1"/>
  <c r="R676" i="1"/>
  <c r="S676" i="1" s="1"/>
  <c r="R675" i="1"/>
  <c r="S675" i="1" s="1"/>
  <c r="R674" i="1"/>
  <c r="S674" i="1" s="1"/>
  <c r="R673" i="1"/>
  <c r="S673" i="1" s="1"/>
  <c r="R672" i="1"/>
  <c r="S672" i="1" s="1"/>
  <c r="R671" i="1"/>
  <c r="S671" i="1" s="1"/>
  <c r="R670" i="1"/>
  <c r="S670" i="1" s="1"/>
  <c r="R669" i="1"/>
  <c r="S669" i="1" s="1"/>
  <c r="R668" i="1"/>
  <c r="S668" i="1" s="1"/>
  <c r="R667" i="1"/>
  <c r="S667" i="1" s="1"/>
  <c r="R666" i="1"/>
  <c r="S666" i="1" s="1"/>
  <c r="R665" i="1"/>
  <c r="S665" i="1" s="1"/>
  <c r="R664" i="1"/>
  <c r="S664" i="1" s="1"/>
  <c r="R663" i="1"/>
  <c r="S663" i="1" s="1"/>
  <c r="R662" i="1"/>
  <c r="S662" i="1" s="1"/>
  <c r="R661" i="1"/>
  <c r="S661" i="1" s="1"/>
  <c r="R660" i="1"/>
  <c r="S660" i="1" s="1"/>
  <c r="R659" i="1"/>
  <c r="S659" i="1" s="1"/>
  <c r="R658" i="1"/>
  <c r="S658" i="1" s="1"/>
  <c r="R657" i="1"/>
  <c r="S657" i="1" s="1"/>
  <c r="R656" i="1"/>
  <c r="S656" i="1" s="1"/>
  <c r="R655" i="1"/>
  <c r="S655" i="1" s="1"/>
  <c r="R654" i="1"/>
  <c r="S654" i="1" s="1"/>
  <c r="R653" i="1"/>
  <c r="S653" i="1" s="1"/>
  <c r="R652" i="1"/>
  <c r="S652" i="1" s="1"/>
  <c r="R651" i="1"/>
  <c r="S651" i="1" s="1"/>
  <c r="R650" i="1"/>
  <c r="S650" i="1" s="1"/>
  <c r="R649" i="1"/>
  <c r="S649" i="1" s="1"/>
  <c r="R648" i="1"/>
  <c r="S648" i="1" s="1"/>
  <c r="R647" i="1"/>
  <c r="S647" i="1" s="1"/>
  <c r="R646" i="1"/>
  <c r="S646" i="1" s="1"/>
  <c r="R645" i="1"/>
  <c r="S645" i="1" s="1"/>
  <c r="R644" i="1"/>
  <c r="S644" i="1" s="1"/>
  <c r="R643" i="1"/>
  <c r="S643" i="1" s="1"/>
  <c r="R642" i="1"/>
  <c r="S642" i="1" s="1"/>
  <c r="R641" i="1"/>
  <c r="S641" i="1" s="1"/>
  <c r="R640" i="1"/>
  <c r="S640" i="1" s="1"/>
  <c r="R639" i="1"/>
  <c r="S639" i="1" s="1"/>
  <c r="R638" i="1"/>
  <c r="S638" i="1" s="1"/>
  <c r="R637" i="1"/>
  <c r="S637" i="1" s="1"/>
  <c r="R636" i="1"/>
  <c r="S636" i="1" s="1"/>
  <c r="R635" i="1"/>
  <c r="S635" i="1" s="1"/>
  <c r="R634" i="1"/>
  <c r="S634" i="1" s="1"/>
  <c r="R633" i="1"/>
  <c r="S633" i="1" s="1"/>
  <c r="R632" i="1"/>
  <c r="S632" i="1" s="1"/>
  <c r="R631" i="1"/>
  <c r="S631" i="1" s="1"/>
  <c r="R630" i="1"/>
  <c r="S630" i="1" s="1"/>
  <c r="R629" i="1"/>
  <c r="S629" i="1" s="1"/>
  <c r="R628" i="1"/>
  <c r="S628" i="1" s="1"/>
  <c r="R627" i="1"/>
  <c r="S627" i="1" s="1"/>
  <c r="R626" i="1"/>
  <c r="S626" i="1" s="1"/>
  <c r="R625" i="1"/>
  <c r="S625" i="1" s="1"/>
  <c r="R624" i="1"/>
  <c r="S624" i="1" s="1"/>
  <c r="R623" i="1"/>
  <c r="S623" i="1" s="1"/>
  <c r="R622" i="1"/>
  <c r="S622" i="1" s="1"/>
  <c r="R621" i="1"/>
  <c r="S621" i="1" s="1"/>
  <c r="R620" i="1"/>
  <c r="S620" i="1" s="1"/>
  <c r="R619" i="1"/>
  <c r="S619" i="1" s="1"/>
  <c r="R618" i="1"/>
  <c r="S618" i="1" s="1"/>
  <c r="R617" i="1"/>
  <c r="S617" i="1" s="1"/>
  <c r="R616" i="1"/>
  <c r="S616" i="1" s="1"/>
  <c r="R615" i="1"/>
  <c r="S615" i="1" s="1"/>
  <c r="R614" i="1"/>
  <c r="S614" i="1" s="1"/>
  <c r="R613" i="1"/>
  <c r="S613" i="1" s="1"/>
  <c r="R612" i="1"/>
  <c r="S612" i="1" s="1"/>
  <c r="R611" i="1"/>
  <c r="S611" i="1" s="1"/>
  <c r="R610" i="1"/>
  <c r="S610" i="1" s="1"/>
  <c r="R609" i="1"/>
  <c r="S609" i="1" s="1"/>
  <c r="R608" i="1"/>
  <c r="S608" i="1" s="1"/>
  <c r="R607" i="1"/>
  <c r="S607" i="1" s="1"/>
  <c r="R606" i="1"/>
  <c r="S606" i="1" s="1"/>
  <c r="R605" i="1"/>
  <c r="S605" i="1" s="1"/>
  <c r="R604" i="1"/>
  <c r="S604" i="1" s="1"/>
  <c r="R603" i="1"/>
  <c r="S603" i="1" s="1"/>
  <c r="R602" i="1"/>
  <c r="S602" i="1" s="1"/>
  <c r="R601" i="1"/>
  <c r="S601" i="1" s="1"/>
  <c r="R600" i="1"/>
  <c r="S600" i="1" s="1"/>
  <c r="R599" i="1"/>
  <c r="S599" i="1" s="1"/>
  <c r="R598" i="1"/>
  <c r="S598" i="1" s="1"/>
  <c r="R597" i="1"/>
  <c r="S597" i="1" s="1"/>
  <c r="R596" i="1"/>
  <c r="S596" i="1" s="1"/>
  <c r="R595" i="1"/>
  <c r="S595" i="1" s="1"/>
  <c r="R594" i="1"/>
  <c r="S594" i="1" s="1"/>
  <c r="R593" i="1"/>
  <c r="S593" i="1" s="1"/>
  <c r="R592" i="1"/>
  <c r="S592" i="1" s="1"/>
  <c r="R591" i="1"/>
  <c r="S591" i="1" s="1"/>
  <c r="R590" i="1"/>
  <c r="S590" i="1" s="1"/>
  <c r="R589" i="1"/>
  <c r="S589" i="1" s="1"/>
  <c r="R588" i="1"/>
  <c r="S588" i="1" s="1"/>
  <c r="R587" i="1"/>
  <c r="S587" i="1" s="1"/>
  <c r="R586" i="1"/>
  <c r="S586" i="1" s="1"/>
  <c r="R585" i="1"/>
  <c r="S585" i="1" s="1"/>
  <c r="R584" i="1"/>
  <c r="S584" i="1" s="1"/>
  <c r="R583" i="1"/>
  <c r="S583" i="1" s="1"/>
  <c r="R582" i="1"/>
  <c r="S582" i="1" s="1"/>
  <c r="R581" i="1"/>
  <c r="S581" i="1" s="1"/>
  <c r="R580" i="1"/>
  <c r="S580" i="1" s="1"/>
  <c r="R579" i="1"/>
  <c r="S579" i="1" s="1"/>
  <c r="R578" i="1"/>
  <c r="S578" i="1" s="1"/>
  <c r="R577" i="1"/>
  <c r="S577" i="1" s="1"/>
  <c r="R576" i="1"/>
  <c r="S576" i="1" s="1"/>
  <c r="R575" i="1"/>
  <c r="S575" i="1" s="1"/>
  <c r="R574" i="1"/>
  <c r="S574" i="1" s="1"/>
  <c r="R573" i="1"/>
  <c r="S573" i="1" s="1"/>
  <c r="R572" i="1"/>
  <c r="S572" i="1" s="1"/>
  <c r="R571" i="1"/>
  <c r="S571" i="1" s="1"/>
  <c r="R570" i="1"/>
  <c r="S570" i="1" s="1"/>
  <c r="R569" i="1"/>
  <c r="S569" i="1" s="1"/>
  <c r="R568" i="1"/>
  <c r="S568" i="1" s="1"/>
  <c r="R567" i="1"/>
  <c r="S567" i="1" s="1"/>
  <c r="R566" i="1"/>
  <c r="S566" i="1" s="1"/>
  <c r="R565" i="1"/>
  <c r="S565" i="1" s="1"/>
  <c r="R564" i="1"/>
  <c r="S564" i="1" s="1"/>
  <c r="R563" i="1"/>
  <c r="S563" i="1" s="1"/>
  <c r="R562" i="1"/>
  <c r="S562" i="1" s="1"/>
  <c r="R561" i="1"/>
  <c r="S561" i="1" s="1"/>
  <c r="R560" i="1"/>
  <c r="S560" i="1" s="1"/>
  <c r="R559" i="1"/>
  <c r="S559" i="1" s="1"/>
  <c r="R558" i="1"/>
  <c r="S558" i="1" s="1"/>
  <c r="R557" i="1"/>
  <c r="S557" i="1" s="1"/>
  <c r="R556" i="1"/>
  <c r="S556" i="1" s="1"/>
  <c r="R555" i="1"/>
  <c r="S555" i="1" s="1"/>
  <c r="R554" i="1"/>
  <c r="S554" i="1" s="1"/>
  <c r="R553" i="1"/>
  <c r="S553" i="1" s="1"/>
  <c r="R552" i="1"/>
  <c r="S552" i="1" s="1"/>
  <c r="R551" i="1"/>
  <c r="S551" i="1" s="1"/>
  <c r="R550" i="1"/>
  <c r="S550" i="1" s="1"/>
  <c r="R549" i="1"/>
  <c r="S549" i="1" s="1"/>
  <c r="R548" i="1"/>
  <c r="S548" i="1" s="1"/>
  <c r="R547" i="1"/>
  <c r="S547" i="1" s="1"/>
  <c r="R546" i="1"/>
  <c r="S546" i="1" s="1"/>
  <c r="R545" i="1"/>
  <c r="S545" i="1" s="1"/>
  <c r="R544" i="1"/>
  <c r="S544" i="1" s="1"/>
  <c r="R543" i="1"/>
  <c r="S543" i="1" s="1"/>
  <c r="R542" i="1"/>
  <c r="S542" i="1" s="1"/>
  <c r="R541" i="1"/>
  <c r="S541" i="1" s="1"/>
  <c r="R540" i="1"/>
  <c r="S540" i="1" s="1"/>
  <c r="R539" i="1"/>
  <c r="S539" i="1" s="1"/>
  <c r="R538" i="1"/>
  <c r="S538" i="1" s="1"/>
  <c r="R537" i="1"/>
  <c r="S537" i="1" s="1"/>
  <c r="R536" i="1"/>
  <c r="S536" i="1" s="1"/>
  <c r="R535" i="1"/>
  <c r="S535" i="1" s="1"/>
  <c r="R534" i="1"/>
  <c r="S534" i="1" s="1"/>
  <c r="R533" i="1"/>
  <c r="S533" i="1" s="1"/>
  <c r="R532" i="1"/>
  <c r="S532" i="1" s="1"/>
  <c r="R531" i="1"/>
  <c r="S531" i="1" s="1"/>
  <c r="R530" i="1"/>
  <c r="S530" i="1" s="1"/>
  <c r="R529" i="1"/>
  <c r="S529" i="1" s="1"/>
  <c r="R528" i="1"/>
  <c r="S528" i="1" s="1"/>
  <c r="R527" i="1"/>
  <c r="S527" i="1" s="1"/>
  <c r="R526" i="1"/>
  <c r="S526" i="1" s="1"/>
  <c r="R525" i="1"/>
  <c r="S525" i="1" s="1"/>
  <c r="R524" i="1"/>
  <c r="S524" i="1" s="1"/>
  <c r="R523" i="1"/>
  <c r="S523" i="1" s="1"/>
  <c r="R522" i="1"/>
  <c r="S522" i="1" s="1"/>
  <c r="R521" i="1"/>
  <c r="S521" i="1" s="1"/>
  <c r="R520" i="1"/>
  <c r="S520" i="1" s="1"/>
  <c r="R519" i="1"/>
  <c r="S519" i="1" s="1"/>
  <c r="R518" i="1"/>
  <c r="S518" i="1" s="1"/>
  <c r="R517" i="1"/>
  <c r="S517" i="1" s="1"/>
  <c r="R516" i="1"/>
  <c r="S516" i="1" s="1"/>
  <c r="R515" i="1"/>
  <c r="S515" i="1" s="1"/>
  <c r="R514" i="1"/>
  <c r="S514" i="1" s="1"/>
  <c r="R513" i="1"/>
  <c r="S513" i="1" s="1"/>
  <c r="R512" i="1"/>
  <c r="S512" i="1" s="1"/>
  <c r="R511" i="1"/>
  <c r="S511" i="1" s="1"/>
  <c r="R510" i="1"/>
  <c r="S510" i="1" s="1"/>
  <c r="R509" i="1"/>
  <c r="S509" i="1" s="1"/>
  <c r="R508" i="1"/>
  <c r="S508" i="1" s="1"/>
  <c r="R507" i="1"/>
  <c r="S507" i="1" s="1"/>
  <c r="R506" i="1"/>
  <c r="S506" i="1" s="1"/>
  <c r="R505" i="1"/>
  <c r="S505" i="1" s="1"/>
  <c r="R504" i="1"/>
  <c r="S504" i="1" s="1"/>
  <c r="R503" i="1"/>
  <c r="S503" i="1" s="1"/>
  <c r="R502" i="1"/>
  <c r="S502" i="1" s="1"/>
  <c r="R501" i="1"/>
  <c r="S501" i="1" s="1"/>
  <c r="R500" i="1"/>
  <c r="S500" i="1" s="1"/>
  <c r="R499" i="1"/>
  <c r="S499" i="1" s="1"/>
  <c r="R498" i="1"/>
  <c r="S498" i="1" s="1"/>
  <c r="R497" i="1"/>
  <c r="S497" i="1" s="1"/>
  <c r="R496" i="1"/>
  <c r="S496" i="1" s="1"/>
  <c r="R495" i="1"/>
  <c r="S495" i="1" s="1"/>
  <c r="R494" i="1"/>
  <c r="S494" i="1" s="1"/>
  <c r="R493" i="1"/>
  <c r="S493" i="1" s="1"/>
  <c r="R492" i="1"/>
  <c r="S492" i="1" s="1"/>
  <c r="R491" i="1"/>
  <c r="S491" i="1" s="1"/>
  <c r="R490" i="1"/>
  <c r="S490" i="1" s="1"/>
  <c r="R489" i="1"/>
  <c r="S489" i="1" s="1"/>
  <c r="R488" i="1"/>
  <c r="S488" i="1" s="1"/>
  <c r="R487" i="1"/>
  <c r="S487" i="1" s="1"/>
  <c r="R486" i="1"/>
  <c r="S486" i="1" s="1"/>
  <c r="R485" i="1"/>
  <c r="S485" i="1" s="1"/>
  <c r="R484" i="1"/>
  <c r="S484" i="1" s="1"/>
  <c r="R483" i="1"/>
  <c r="S483" i="1" s="1"/>
  <c r="R482" i="1"/>
  <c r="S482" i="1" s="1"/>
  <c r="R481" i="1"/>
  <c r="S481" i="1" s="1"/>
  <c r="R480" i="1"/>
  <c r="S480" i="1" s="1"/>
  <c r="R479" i="1"/>
  <c r="S479" i="1" s="1"/>
  <c r="R478" i="1"/>
  <c r="S478" i="1" s="1"/>
  <c r="R477" i="1"/>
  <c r="S477" i="1" s="1"/>
  <c r="R476" i="1"/>
  <c r="S476" i="1" s="1"/>
  <c r="R475" i="1"/>
  <c r="S475" i="1" s="1"/>
  <c r="R474" i="1"/>
  <c r="S474" i="1" s="1"/>
  <c r="R473" i="1"/>
  <c r="S473" i="1" s="1"/>
  <c r="R472" i="1"/>
  <c r="S472" i="1" s="1"/>
  <c r="R471" i="1"/>
  <c r="S471" i="1" s="1"/>
  <c r="R470" i="1"/>
  <c r="S470" i="1" s="1"/>
  <c r="R469" i="1"/>
  <c r="S469" i="1" s="1"/>
  <c r="R468" i="1"/>
  <c r="S468" i="1" s="1"/>
  <c r="R467" i="1"/>
  <c r="S467" i="1" s="1"/>
  <c r="R466" i="1"/>
  <c r="S466" i="1" s="1"/>
  <c r="R465" i="1"/>
  <c r="S465" i="1" s="1"/>
  <c r="R464" i="1"/>
  <c r="S464" i="1" s="1"/>
  <c r="R463" i="1"/>
  <c r="S463" i="1" s="1"/>
  <c r="R462" i="1"/>
  <c r="S462" i="1" s="1"/>
  <c r="R461" i="1"/>
  <c r="S461" i="1" s="1"/>
  <c r="R460" i="1"/>
  <c r="S460" i="1" s="1"/>
  <c r="R459" i="1"/>
  <c r="S459" i="1" s="1"/>
  <c r="R458" i="1"/>
  <c r="S458" i="1" s="1"/>
  <c r="R457" i="1"/>
  <c r="S457" i="1" s="1"/>
  <c r="R456" i="1"/>
  <c r="S456" i="1" s="1"/>
  <c r="R455" i="1"/>
  <c r="S455" i="1" s="1"/>
  <c r="R454" i="1"/>
  <c r="S454" i="1" s="1"/>
  <c r="R453" i="1"/>
  <c r="S453" i="1" s="1"/>
  <c r="R452" i="1"/>
  <c r="S452" i="1" s="1"/>
  <c r="R451" i="1"/>
  <c r="S451" i="1" s="1"/>
  <c r="R450" i="1"/>
  <c r="S450" i="1" s="1"/>
  <c r="R449" i="1"/>
  <c r="S449" i="1" s="1"/>
  <c r="R448" i="1"/>
  <c r="S448" i="1" s="1"/>
  <c r="R447" i="1"/>
  <c r="S447" i="1" s="1"/>
  <c r="R446" i="1"/>
  <c r="S446" i="1" s="1"/>
  <c r="R445" i="1"/>
  <c r="S445" i="1" s="1"/>
  <c r="R444" i="1"/>
  <c r="S444" i="1" s="1"/>
  <c r="R443" i="1"/>
  <c r="S443" i="1" s="1"/>
  <c r="R442" i="1"/>
  <c r="S442" i="1" s="1"/>
  <c r="R441" i="1"/>
  <c r="S441" i="1" s="1"/>
  <c r="R440" i="1"/>
  <c r="S440" i="1" s="1"/>
  <c r="R439" i="1"/>
  <c r="S439" i="1" s="1"/>
  <c r="R438" i="1"/>
  <c r="S438" i="1" s="1"/>
  <c r="R437" i="1"/>
  <c r="S437" i="1" s="1"/>
  <c r="R436" i="1"/>
  <c r="S436" i="1" s="1"/>
  <c r="R435" i="1"/>
  <c r="S435" i="1" s="1"/>
  <c r="R434" i="1"/>
  <c r="S434" i="1" s="1"/>
  <c r="R433" i="1"/>
  <c r="S433" i="1" s="1"/>
  <c r="R432" i="1"/>
  <c r="S432" i="1" s="1"/>
  <c r="R431" i="1"/>
  <c r="S431" i="1" s="1"/>
  <c r="R430" i="1"/>
  <c r="S430" i="1" s="1"/>
  <c r="R429" i="1"/>
  <c r="S429" i="1" s="1"/>
  <c r="R428" i="1"/>
  <c r="S428" i="1" s="1"/>
  <c r="R427" i="1"/>
  <c r="S427" i="1" s="1"/>
  <c r="R426" i="1"/>
  <c r="S426" i="1" s="1"/>
  <c r="R425" i="1"/>
  <c r="S425" i="1" s="1"/>
  <c r="R424" i="1"/>
  <c r="S424" i="1" s="1"/>
  <c r="R423" i="1"/>
  <c r="S423" i="1" s="1"/>
  <c r="R422" i="1"/>
  <c r="S422" i="1" s="1"/>
  <c r="R421" i="1"/>
  <c r="S421" i="1" s="1"/>
  <c r="R420" i="1"/>
  <c r="S420" i="1" s="1"/>
  <c r="R419" i="1"/>
  <c r="S419" i="1" s="1"/>
  <c r="R418" i="1"/>
  <c r="S418" i="1" s="1"/>
  <c r="R417" i="1"/>
  <c r="S417" i="1" s="1"/>
  <c r="R416" i="1"/>
  <c r="S416" i="1" s="1"/>
  <c r="R415" i="1"/>
  <c r="S415" i="1" s="1"/>
  <c r="R414" i="1"/>
  <c r="S414" i="1" s="1"/>
  <c r="R413" i="1"/>
  <c r="S413" i="1" s="1"/>
  <c r="R412" i="1"/>
  <c r="S412" i="1" s="1"/>
  <c r="R411" i="1"/>
  <c r="S411" i="1" s="1"/>
  <c r="R410" i="1"/>
  <c r="S410" i="1" s="1"/>
  <c r="R409" i="1"/>
  <c r="S409" i="1" s="1"/>
  <c r="R408" i="1"/>
  <c r="S408" i="1" s="1"/>
  <c r="R407" i="1"/>
  <c r="S407" i="1" s="1"/>
  <c r="R406" i="1"/>
  <c r="S406" i="1" s="1"/>
  <c r="R405" i="1"/>
  <c r="S405" i="1" s="1"/>
  <c r="R404" i="1"/>
  <c r="S404" i="1" s="1"/>
  <c r="R403" i="1"/>
  <c r="S403" i="1" s="1"/>
  <c r="R402" i="1"/>
  <c r="S402" i="1" s="1"/>
  <c r="R401" i="1"/>
  <c r="S401" i="1" s="1"/>
  <c r="R400" i="1"/>
  <c r="S400" i="1" s="1"/>
  <c r="R399" i="1"/>
  <c r="S399" i="1" s="1"/>
  <c r="R398" i="1"/>
  <c r="S398" i="1" s="1"/>
  <c r="R397" i="1"/>
  <c r="S397" i="1" s="1"/>
  <c r="R396" i="1"/>
  <c r="S396" i="1" s="1"/>
  <c r="R395" i="1"/>
  <c r="S395" i="1" s="1"/>
  <c r="R394" i="1"/>
  <c r="S394" i="1" s="1"/>
  <c r="R393" i="1"/>
  <c r="S393" i="1" s="1"/>
  <c r="R392" i="1"/>
  <c r="S392" i="1" s="1"/>
  <c r="R391" i="1"/>
  <c r="S391" i="1" s="1"/>
  <c r="R390" i="1"/>
  <c r="S390" i="1" s="1"/>
  <c r="R389" i="1"/>
  <c r="S389" i="1" s="1"/>
  <c r="R388" i="1"/>
  <c r="S388" i="1" s="1"/>
  <c r="R387" i="1"/>
  <c r="S387" i="1" s="1"/>
  <c r="R386" i="1"/>
  <c r="S386" i="1" s="1"/>
  <c r="R385" i="1"/>
  <c r="S385" i="1" s="1"/>
  <c r="R384" i="1"/>
  <c r="S384" i="1" s="1"/>
  <c r="R383" i="1"/>
  <c r="S383" i="1" s="1"/>
  <c r="R382" i="1"/>
  <c r="S382" i="1" s="1"/>
  <c r="R381" i="1"/>
  <c r="S381" i="1" s="1"/>
  <c r="R380" i="1"/>
  <c r="S380" i="1" s="1"/>
  <c r="R379" i="1"/>
  <c r="S379" i="1" s="1"/>
  <c r="R378" i="1"/>
  <c r="S378" i="1" s="1"/>
  <c r="R377" i="1"/>
  <c r="S377" i="1" s="1"/>
  <c r="R376" i="1"/>
  <c r="S376" i="1" s="1"/>
  <c r="R375" i="1"/>
  <c r="S375" i="1" s="1"/>
  <c r="R374" i="1"/>
  <c r="S374" i="1" s="1"/>
  <c r="R373" i="1"/>
  <c r="S373" i="1" s="1"/>
  <c r="R372" i="1"/>
  <c r="S372" i="1" s="1"/>
  <c r="R371" i="1"/>
  <c r="S371" i="1" s="1"/>
  <c r="R370" i="1"/>
  <c r="S370" i="1" s="1"/>
  <c r="R369" i="1"/>
  <c r="S369" i="1" s="1"/>
  <c r="R368" i="1"/>
  <c r="S368" i="1" s="1"/>
  <c r="R367" i="1"/>
  <c r="S367" i="1" s="1"/>
  <c r="R366" i="1"/>
  <c r="S366" i="1" s="1"/>
  <c r="R365" i="1"/>
  <c r="S365" i="1" s="1"/>
  <c r="R364" i="1"/>
  <c r="S364" i="1" s="1"/>
  <c r="R363" i="1"/>
  <c r="S363" i="1" s="1"/>
  <c r="R362" i="1"/>
  <c r="S362" i="1" s="1"/>
  <c r="R361" i="1"/>
  <c r="S361" i="1" s="1"/>
  <c r="R360" i="1"/>
  <c r="S360" i="1" s="1"/>
  <c r="R359" i="1"/>
  <c r="S359" i="1" s="1"/>
  <c r="R358" i="1"/>
  <c r="S358" i="1" s="1"/>
  <c r="R357" i="1"/>
  <c r="S357" i="1" s="1"/>
  <c r="R356" i="1"/>
  <c r="S356" i="1" s="1"/>
  <c r="R355" i="1"/>
  <c r="S355" i="1" s="1"/>
  <c r="R354" i="1"/>
  <c r="S354" i="1" s="1"/>
  <c r="R353" i="1"/>
  <c r="S353" i="1" s="1"/>
  <c r="R352" i="1"/>
  <c r="S352" i="1" s="1"/>
  <c r="R351" i="1"/>
  <c r="S351" i="1" s="1"/>
  <c r="R350" i="1"/>
  <c r="S350" i="1" s="1"/>
  <c r="R349" i="1"/>
  <c r="S349" i="1" s="1"/>
  <c r="R348" i="1"/>
  <c r="S348" i="1" s="1"/>
  <c r="R347" i="1"/>
  <c r="S347" i="1" s="1"/>
  <c r="R346" i="1"/>
  <c r="S346" i="1" s="1"/>
  <c r="R345" i="1"/>
  <c r="S345" i="1" s="1"/>
  <c r="R344" i="1"/>
  <c r="S344" i="1" s="1"/>
  <c r="R343" i="1"/>
  <c r="S343" i="1" s="1"/>
  <c r="R342" i="1"/>
  <c r="S342" i="1" s="1"/>
  <c r="R341" i="1"/>
  <c r="S341" i="1" s="1"/>
  <c r="R340" i="1"/>
  <c r="S340" i="1" s="1"/>
  <c r="R339" i="1"/>
  <c r="S339" i="1" s="1"/>
  <c r="R338" i="1"/>
  <c r="S338" i="1" s="1"/>
  <c r="R337" i="1"/>
  <c r="S337" i="1" s="1"/>
  <c r="R336" i="1"/>
  <c r="S336" i="1" s="1"/>
  <c r="R335" i="1"/>
  <c r="S335" i="1" s="1"/>
  <c r="R334" i="1"/>
  <c r="S334" i="1" s="1"/>
  <c r="R333" i="1"/>
  <c r="S333" i="1" s="1"/>
  <c r="R332" i="1"/>
  <c r="S332" i="1" s="1"/>
  <c r="R331" i="1"/>
  <c r="S331" i="1" s="1"/>
  <c r="R330" i="1"/>
  <c r="S330" i="1" s="1"/>
  <c r="R329" i="1"/>
  <c r="S329" i="1" s="1"/>
  <c r="R328" i="1"/>
  <c r="S328" i="1" s="1"/>
  <c r="R327" i="1"/>
  <c r="S327" i="1" s="1"/>
  <c r="R326" i="1"/>
  <c r="S326" i="1" s="1"/>
  <c r="R325" i="1"/>
  <c r="S325" i="1" s="1"/>
  <c r="R324" i="1"/>
  <c r="S324" i="1" s="1"/>
  <c r="R323" i="1"/>
  <c r="S323" i="1" s="1"/>
  <c r="R322" i="1"/>
  <c r="S322" i="1" s="1"/>
  <c r="R321" i="1"/>
  <c r="S321" i="1" s="1"/>
  <c r="R320" i="1"/>
  <c r="S320" i="1" s="1"/>
  <c r="R319" i="1"/>
  <c r="S319" i="1" s="1"/>
  <c r="R318" i="1"/>
  <c r="S318" i="1" s="1"/>
  <c r="R317" i="1"/>
  <c r="S317" i="1" s="1"/>
  <c r="R316" i="1"/>
  <c r="S316" i="1" s="1"/>
  <c r="R315" i="1"/>
  <c r="S315" i="1" s="1"/>
  <c r="R314" i="1"/>
  <c r="S314" i="1" s="1"/>
  <c r="R313" i="1"/>
  <c r="S313" i="1" s="1"/>
  <c r="R312" i="1"/>
  <c r="S312" i="1" s="1"/>
  <c r="R311" i="1"/>
  <c r="S311" i="1" s="1"/>
  <c r="R310" i="1"/>
  <c r="S310" i="1" s="1"/>
  <c r="R309" i="1"/>
  <c r="S309" i="1" s="1"/>
  <c r="R308" i="1"/>
  <c r="S308" i="1" s="1"/>
  <c r="R307" i="1"/>
  <c r="S307" i="1" s="1"/>
  <c r="R306" i="1"/>
  <c r="S306" i="1" s="1"/>
  <c r="R305" i="1"/>
  <c r="S305" i="1" s="1"/>
  <c r="R304" i="1"/>
  <c r="S304" i="1" s="1"/>
  <c r="R303" i="1"/>
  <c r="S303" i="1" s="1"/>
  <c r="R302" i="1"/>
  <c r="S302" i="1" s="1"/>
  <c r="R301" i="1"/>
  <c r="S301" i="1" s="1"/>
  <c r="R300" i="1"/>
  <c r="S300" i="1" s="1"/>
  <c r="R299" i="1"/>
  <c r="S299" i="1" s="1"/>
  <c r="R298" i="1"/>
  <c r="S298" i="1" s="1"/>
  <c r="R297" i="1"/>
  <c r="S297" i="1" s="1"/>
  <c r="R296" i="1"/>
  <c r="S296" i="1" s="1"/>
  <c r="R295" i="1"/>
  <c r="S295" i="1" s="1"/>
  <c r="R294" i="1"/>
  <c r="S294" i="1" s="1"/>
  <c r="R293" i="1"/>
  <c r="S293" i="1" s="1"/>
  <c r="R292" i="1"/>
  <c r="S292" i="1" s="1"/>
  <c r="R291" i="1"/>
  <c r="S291" i="1" s="1"/>
  <c r="R290" i="1"/>
  <c r="S290" i="1" s="1"/>
  <c r="R289" i="1"/>
  <c r="S289" i="1" s="1"/>
  <c r="R288" i="1"/>
  <c r="S288" i="1" s="1"/>
  <c r="R287" i="1"/>
  <c r="S287" i="1" s="1"/>
  <c r="R286" i="1"/>
  <c r="S286" i="1" s="1"/>
  <c r="R285" i="1"/>
  <c r="S285" i="1" s="1"/>
  <c r="R284" i="1"/>
  <c r="S284" i="1" s="1"/>
  <c r="R283" i="1"/>
  <c r="S283" i="1" s="1"/>
  <c r="R282" i="1"/>
  <c r="S282" i="1" s="1"/>
  <c r="R281" i="1"/>
  <c r="S281" i="1" s="1"/>
  <c r="R280" i="1"/>
  <c r="S280" i="1" s="1"/>
  <c r="R279" i="1"/>
  <c r="S279" i="1" s="1"/>
  <c r="R278" i="1"/>
  <c r="S278" i="1" s="1"/>
  <c r="R277" i="1"/>
  <c r="S277" i="1" s="1"/>
  <c r="R276" i="1"/>
  <c r="S276" i="1" s="1"/>
  <c r="R275" i="1"/>
  <c r="S275" i="1" s="1"/>
  <c r="R274" i="1"/>
  <c r="S274" i="1" s="1"/>
  <c r="R273" i="1"/>
  <c r="S273" i="1" s="1"/>
  <c r="R272" i="1"/>
  <c r="S272" i="1" s="1"/>
  <c r="R271" i="1"/>
  <c r="S271" i="1" s="1"/>
  <c r="R270" i="1"/>
  <c r="S270" i="1" s="1"/>
  <c r="R269" i="1"/>
  <c r="S269" i="1" s="1"/>
  <c r="R268" i="1"/>
  <c r="S268" i="1" s="1"/>
  <c r="R267" i="1"/>
  <c r="S267" i="1" s="1"/>
  <c r="R266" i="1"/>
  <c r="S266" i="1" s="1"/>
  <c r="R265" i="1"/>
  <c r="S265" i="1" s="1"/>
  <c r="R264" i="1"/>
  <c r="S264" i="1" s="1"/>
  <c r="R263" i="1"/>
  <c r="S263" i="1" s="1"/>
  <c r="R262" i="1"/>
  <c r="S262" i="1" s="1"/>
  <c r="R261" i="1"/>
  <c r="S261" i="1" s="1"/>
  <c r="R260" i="1"/>
  <c r="S260" i="1" s="1"/>
  <c r="R259" i="1"/>
  <c r="S259" i="1" s="1"/>
  <c r="R258" i="1"/>
  <c r="S258" i="1" s="1"/>
  <c r="R257" i="1"/>
  <c r="S257" i="1" s="1"/>
  <c r="R256" i="1"/>
  <c r="S256" i="1" s="1"/>
  <c r="R255" i="1"/>
  <c r="S255" i="1" s="1"/>
  <c r="R254" i="1"/>
  <c r="S254" i="1" s="1"/>
  <c r="R253" i="1"/>
  <c r="S253" i="1" s="1"/>
  <c r="R252" i="1"/>
  <c r="S252" i="1" s="1"/>
  <c r="R251" i="1"/>
  <c r="S251" i="1" s="1"/>
  <c r="R250" i="1"/>
  <c r="S250" i="1" s="1"/>
  <c r="R249" i="1"/>
  <c r="S249" i="1" s="1"/>
  <c r="R248" i="1"/>
  <c r="S248" i="1" s="1"/>
  <c r="R247" i="1"/>
  <c r="S247" i="1" s="1"/>
  <c r="R246" i="1"/>
  <c r="S246" i="1" s="1"/>
  <c r="R245" i="1"/>
  <c r="S245" i="1" s="1"/>
  <c r="R244" i="1"/>
  <c r="S244" i="1" s="1"/>
  <c r="R243" i="1"/>
  <c r="S243" i="1" s="1"/>
  <c r="R242" i="1"/>
  <c r="S242" i="1" s="1"/>
  <c r="R241" i="1"/>
  <c r="S241" i="1" s="1"/>
  <c r="R240" i="1"/>
  <c r="S240" i="1" s="1"/>
  <c r="R239" i="1"/>
  <c r="S239" i="1" s="1"/>
  <c r="R238" i="1"/>
  <c r="S238" i="1" s="1"/>
  <c r="R237" i="1"/>
  <c r="S237" i="1" s="1"/>
  <c r="R236" i="1"/>
  <c r="S236" i="1" s="1"/>
  <c r="R235" i="1"/>
  <c r="S235" i="1" s="1"/>
  <c r="R234" i="1"/>
  <c r="S234" i="1" s="1"/>
  <c r="R233" i="1"/>
  <c r="S233" i="1" s="1"/>
  <c r="R232" i="1"/>
  <c r="S232" i="1" s="1"/>
  <c r="R231" i="1"/>
  <c r="S231" i="1" s="1"/>
  <c r="R230" i="1"/>
  <c r="S230" i="1" s="1"/>
  <c r="R229" i="1"/>
  <c r="S229" i="1" s="1"/>
  <c r="R228" i="1"/>
  <c r="S228" i="1" s="1"/>
  <c r="R227" i="1"/>
  <c r="S227" i="1" s="1"/>
  <c r="R226" i="1"/>
  <c r="S226" i="1" s="1"/>
  <c r="R225" i="1"/>
  <c r="S225" i="1" s="1"/>
  <c r="R224" i="1"/>
  <c r="S224" i="1" s="1"/>
  <c r="R223" i="1"/>
  <c r="S223" i="1" s="1"/>
  <c r="R222" i="1"/>
  <c r="S222" i="1" s="1"/>
  <c r="R221" i="1"/>
  <c r="S221" i="1" s="1"/>
  <c r="R220" i="1"/>
  <c r="S220" i="1" s="1"/>
  <c r="R219" i="1"/>
  <c r="S219" i="1" s="1"/>
  <c r="R218" i="1"/>
  <c r="S218" i="1" s="1"/>
  <c r="R217" i="1"/>
  <c r="S217" i="1" s="1"/>
  <c r="R216" i="1"/>
  <c r="S216" i="1" s="1"/>
  <c r="R215" i="1"/>
  <c r="S215" i="1" s="1"/>
  <c r="R214" i="1"/>
  <c r="S214" i="1" s="1"/>
  <c r="R213" i="1"/>
  <c r="S213" i="1" s="1"/>
  <c r="R212" i="1"/>
  <c r="S212" i="1" s="1"/>
  <c r="R211" i="1"/>
  <c r="S211" i="1" s="1"/>
  <c r="R210" i="1"/>
  <c r="S210" i="1" s="1"/>
  <c r="R209" i="1"/>
  <c r="S209" i="1" s="1"/>
  <c r="R208" i="1"/>
  <c r="S208" i="1" s="1"/>
  <c r="R207" i="1"/>
  <c r="S207" i="1" s="1"/>
  <c r="R206" i="1"/>
  <c r="S206" i="1" s="1"/>
  <c r="R205" i="1"/>
  <c r="S205" i="1" s="1"/>
  <c r="R204" i="1"/>
  <c r="S204" i="1" s="1"/>
  <c r="R203" i="1"/>
  <c r="S203" i="1" s="1"/>
  <c r="R202" i="1"/>
  <c r="S202" i="1" s="1"/>
  <c r="R201" i="1"/>
  <c r="S201" i="1" s="1"/>
  <c r="R200" i="1"/>
  <c r="S200" i="1" s="1"/>
  <c r="R199" i="1"/>
  <c r="S199" i="1" s="1"/>
  <c r="R198" i="1"/>
  <c r="S198" i="1" s="1"/>
  <c r="R197" i="1"/>
  <c r="S197" i="1" s="1"/>
  <c r="R196" i="1"/>
  <c r="S196" i="1" s="1"/>
  <c r="R195" i="1"/>
  <c r="S195" i="1" s="1"/>
  <c r="R194" i="1"/>
  <c r="S194" i="1" s="1"/>
  <c r="R193" i="1"/>
  <c r="S193" i="1" s="1"/>
  <c r="R192" i="1"/>
  <c r="S192" i="1" s="1"/>
  <c r="R191" i="1"/>
  <c r="S191" i="1" s="1"/>
  <c r="R190" i="1"/>
  <c r="S190" i="1" s="1"/>
  <c r="R189" i="1"/>
  <c r="S189" i="1" s="1"/>
  <c r="R188" i="1"/>
  <c r="S188" i="1" s="1"/>
  <c r="R187" i="1"/>
  <c r="S187" i="1" s="1"/>
  <c r="R186" i="1"/>
  <c r="S186" i="1" s="1"/>
  <c r="R185" i="1"/>
  <c r="S185" i="1" s="1"/>
  <c r="R184" i="1"/>
  <c r="S184" i="1" s="1"/>
  <c r="R183" i="1"/>
  <c r="S183" i="1" s="1"/>
  <c r="R182" i="1"/>
  <c r="S182" i="1" s="1"/>
  <c r="R181" i="1"/>
  <c r="S181" i="1" s="1"/>
  <c r="R180" i="1"/>
  <c r="S180" i="1" s="1"/>
  <c r="R179" i="1"/>
  <c r="S179" i="1" s="1"/>
  <c r="R178" i="1"/>
  <c r="S178" i="1" s="1"/>
  <c r="R177" i="1"/>
  <c r="S177" i="1" s="1"/>
  <c r="R176" i="1"/>
  <c r="S176" i="1" s="1"/>
  <c r="R175" i="1"/>
  <c r="S175" i="1" s="1"/>
  <c r="R174" i="1"/>
  <c r="S174" i="1" s="1"/>
  <c r="R173" i="1"/>
  <c r="S173" i="1" s="1"/>
  <c r="R172" i="1"/>
  <c r="S172" i="1" s="1"/>
  <c r="R171" i="1"/>
  <c r="S171" i="1" s="1"/>
  <c r="R170" i="1"/>
  <c r="S170" i="1" s="1"/>
  <c r="R169" i="1"/>
  <c r="S169" i="1" s="1"/>
  <c r="R168" i="1"/>
  <c r="S168" i="1" s="1"/>
  <c r="R167" i="1"/>
  <c r="S167" i="1" s="1"/>
  <c r="R166" i="1"/>
  <c r="S166" i="1" s="1"/>
  <c r="R165" i="1"/>
  <c r="S165" i="1" s="1"/>
  <c r="R164" i="1"/>
  <c r="S164" i="1" s="1"/>
  <c r="R163" i="1"/>
  <c r="S163" i="1" s="1"/>
  <c r="R162" i="1"/>
  <c r="S162" i="1" s="1"/>
  <c r="R161" i="1"/>
  <c r="S161" i="1" s="1"/>
  <c r="R160" i="1"/>
  <c r="S160" i="1" s="1"/>
  <c r="R159" i="1"/>
  <c r="S159" i="1" s="1"/>
  <c r="R158" i="1"/>
  <c r="S158" i="1" s="1"/>
  <c r="R157" i="1"/>
  <c r="S157" i="1" s="1"/>
  <c r="R156" i="1"/>
  <c r="S156" i="1" s="1"/>
  <c r="R155" i="1"/>
  <c r="S155" i="1" s="1"/>
  <c r="R154" i="1"/>
  <c r="S154" i="1" s="1"/>
  <c r="R153" i="1"/>
  <c r="S153" i="1" s="1"/>
  <c r="R152" i="1"/>
  <c r="S152" i="1" s="1"/>
  <c r="R151" i="1"/>
  <c r="S151" i="1" s="1"/>
  <c r="R150" i="1"/>
  <c r="S150" i="1" s="1"/>
  <c r="R149" i="1"/>
  <c r="S149" i="1" s="1"/>
  <c r="R148" i="1"/>
  <c r="S148" i="1" s="1"/>
  <c r="R147" i="1"/>
  <c r="S147" i="1" s="1"/>
  <c r="R146" i="1"/>
  <c r="S146" i="1" s="1"/>
  <c r="R145" i="1"/>
  <c r="S145" i="1" s="1"/>
  <c r="R144" i="1"/>
  <c r="S144" i="1" s="1"/>
  <c r="R143" i="1"/>
  <c r="S143" i="1" s="1"/>
  <c r="R142" i="1"/>
  <c r="S142" i="1" s="1"/>
  <c r="R141" i="1"/>
  <c r="S141" i="1" s="1"/>
  <c r="R140" i="1"/>
  <c r="S140" i="1" s="1"/>
  <c r="R139" i="1"/>
  <c r="S139" i="1" s="1"/>
  <c r="R138" i="1"/>
  <c r="S138" i="1" s="1"/>
  <c r="R137" i="1"/>
  <c r="S137" i="1" s="1"/>
  <c r="R136" i="1"/>
  <c r="S136" i="1" s="1"/>
  <c r="R135" i="1"/>
  <c r="S135" i="1" s="1"/>
  <c r="R134" i="1"/>
  <c r="S134" i="1" s="1"/>
  <c r="R133" i="1"/>
  <c r="S133" i="1" s="1"/>
  <c r="R132" i="1"/>
  <c r="S132" i="1" s="1"/>
  <c r="R131" i="1"/>
  <c r="S131" i="1" s="1"/>
  <c r="R130" i="1"/>
  <c r="S130" i="1" s="1"/>
  <c r="R129" i="1"/>
  <c r="S129" i="1" s="1"/>
  <c r="R128" i="1"/>
  <c r="S128" i="1" s="1"/>
  <c r="R127" i="1"/>
  <c r="S127" i="1" s="1"/>
  <c r="R126" i="1"/>
  <c r="S126" i="1" s="1"/>
  <c r="R125" i="1"/>
  <c r="S125" i="1" s="1"/>
  <c r="R124" i="1"/>
  <c r="S124" i="1" s="1"/>
  <c r="R123" i="1"/>
  <c r="S123" i="1" s="1"/>
  <c r="R122" i="1"/>
  <c r="S122" i="1" s="1"/>
  <c r="R121" i="1"/>
  <c r="S121" i="1" s="1"/>
  <c r="R120" i="1"/>
  <c r="S120" i="1" s="1"/>
  <c r="R119" i="1"/>
  <c r="S119" i="1" s="1"/>
  <c r="R118" i="1"/>
  <c r="S118" i="1" s="1"/>
  <c r="R117" i="1"/>
  <c r="S117" i="1" s="1"/>
  <c r="R116" i="1"/>
  <c r="S116" i="1" s="1"/>
  <c r="R115" i="1"/>
  <c r="S115" i="1" s="1"/>
  <c r="R114" i="1"/>
  <c r="S114" i="1" s="1"/>
  <c r="R113" i="1"/>
  <c r="S113" i="1" s="1"/>
  <c r="R112" i="1"/>
  <c r="S112" i="1" s="1"/>
  <c r="R111" i="1"/>
  <c r="S111" i="1" s="1"/>
  <c r="R110" i="1"/>
  <c r="S110" i="1" s="1"/>
  <c r="R109" i="1"/>
  <c r="S109" i="1" s="1"/>
  <c r="R108" i="1"/>
  <c r="S108" i="1" s="1"/>
  <c r="R107" i="1"/>
  <c r="S107" i="1" s="1"/>
  <c r="R106" i="1"/>
  <c r="S106" i="1" s="1"/>
  <c r="R105" i="1"/>
  <c r="S105" i="1" s="1"/>
  <c r="R104" i="1"/>
  <c r="S104" i="1" s="1"/>
  <c r="R103" i="1"/>
  <c r="S103" i="1" s="1"/>
  <c r="R102" i="1"/>
  <c r="S102" i="1" s="1"/>
  <c r="R101" i="1"/>
  <c r="S101" i="1" s="1"/>
  <c r="R100" i="1"/>
  <c r="S100" i="1" s="1"/>
  <c r="R99" i="1"/>
  <c r="S99" i="1" s="1"/>
  <c r="R98" i="1"/>
  <c r="S98" i="1" s="1"/>
  <c r="R97" i="1"/>
  <c r="S97" i="1" s="1"/>
  <c r="R96" i="1"/>
  <c r="S96" i="1" s="1"/>
  <c r="R95" i="1"/>
  <c r="S95" i="1" s="1"/>
  <c r="R94" i="1"/>
  <c r="S94" i="1" s="1"/>
  <c r="R93" i="1"/>
  <c r="S93" i="1" s="1"/>
  <c r="R92" i="1"/>
  <c r="S92" i="1" s="1"/>
  <c r="R91" i="1"/>
  <c r="S91" i="1" s="1"/>
  <c r="R90" i="1"/>
  <c r="S90" i="1" s="1"/>
  <c r="R89" i="1"/>
  <c r="S89" i="1" s="1"/>
  <c r="R88" i="1"/>
  <c r="S88" i="1" s="1"/>
  <c r="R87" i="1"/>
  <c r="S87" i="1" s="1"/>
  <c r="R86" i="1"/>
  <c r="S86" i="1" s="1"/>
  <c r="R85" i="1"/>
  <c r="S85" i="1" s="1"/>
  <c r="R84" i="1"/>
  <c r="S84" i="1" s="1"/>
  <c r="R83" i="1"/>
  <c r="S83" i="1" s="1"/>
  <c r="R82" i="1"/>
  <c r="S82" i="1" s="1"/>
  <c r="R81" i="1"/>
  <c r="S81" i="1" s="1"/>
  <c r="R80" i="1"/>
  <c r="S80" i="1" s="1"/>
  <c r="R79" i="1"/>
  <c r="S79" i="1" s="1"/>
  <c r="R78" i="1"/>
  <c r="S78" i="1" s="1"/>
  <c r="R77" i="1"/>
  <c r="S77" i="1" s="1"/>
  <c r="R76" i="1"/>
  <c r="S76" i="1" s="1"/>
  <c r="R75" i="1"/>
  <c r="S75" i="1" s="1"/>
  <c r="R74" i="1"/>
  <c r="S74" i="1" s="1"/>
  <c r="R73" i="1"/>
  <c r="S73" i="1" s="1"/>
  <c r="R72" i="1"/>
  <c r="S72" i="1" s="1"/>
  <c r="R71" i="1"/>
  <c r="S71" i="1" s="1"/>
  <c r="R70" i="1"/>
  <c r="S70" i="1" s="1"/>
  <c r="R69" i="1"/>
  <c r="S69" i="1" s="1"/>
  <c r="R68" i="1"/>
  <c r="S68" i="1" s="1"/>
  <c r="R67" i="1"/>
  <c r="S67" i="1" s="1"/>
  <c r="R66" i="1"/>
  <c r="S66" i="1" s="1"/>
  <c r="R65" i="1"/>
  <c r="S65" i="1" s="1"/>
  <c r="R64" i="1"/>
  <c r="S64" i="1" s="1"/>
  <c r="R63" i="1"/>
  <c r="S63" i="1" s="1"/>
  <c r="R62" i="1"/>
  <c r="S62" i="1" s="1"/>
  <c r="R61" i="1"/>
  <c r="S61" i="1" s="1"/>
  <c r="R60" i="1"/>
  <c r="S60" i="1" s="1"/>
  <c r="R59" i="1"/>
  <c r="S59" i="1" s="1"/>
  <c r="R58" i="1"/>
  <c r="S58" i="1" s="1"/>
  <c r="R57" i="1"/>
  <c r="S57" i="1" s="1"/>
  <c r="R56" i="1"/>
  <c r="S56" i="1" s="1"/>
  <c r="R55" i="1"/>
  <c r="S55" i="1" s="1"/>
  <c r="R54" i="1"/>
  <c r="S54" i="1" s="1"/>
  <c r="R53" i="1"/>
  <c r="S53" i="1" s="1"/>
  <c r="R52" i="1"/>
  <c r="S52" i="1" s="1"/>
  <c r="R51" i="1"/>
  <c r="S51" i="1" s="1"/>
  <c r="R50" i="1"/>
  <c r="S50" i="1" s="1"/>
  <c r="R49" i="1"/>
  <c r="S49" i="1" s="1"/>
  <c r="R48" i="1"/>
  <c r="S48" i="1" s="1"/>
  <c r="R47" i="1"/>
  <c r="S47" i="1" s="1"/>
  <c r="R46" i="1"/>
  <c r="S46" i="1" s="1"/>
  <c r="R45" i="1"/>
  <c r="S45" i="1" s="1"/>
  <c r="R44" i="1"/>
  <c r="S44" i="1" s="1"/>
  <c r="R43" i="1"/>
  <c r="S43" i="1" s="1"/>
  <c r="R42" i="1"/>
  <c r="S42" i="1" s="1"/>
  <c r="R41" i="1"/>
  <c r="S41" i="1" s="1"/>
  <c r="R40" i="1"/>
  <c r="S40" i="1" s="1"/>
  <c r="R39" i="1"/>
  <c r="S39" i="1" s="1"/>
  <c r="R38" i="1"/>
  <c r="S38" i="1" s="1"/>
  <c r="R37" i="1"/>
  <c r="S37" i="1" s="1"/>
  <c r="R36" i="1"/>
  <c r="S36" i="1" s="1"/>
  <c r="R35" i="1"/>
  <c r="S35" i="1" s="1"/>
  <c r="R34" i="1"/>
  <c r="S34" i="1" s="1"/>
  <c r="R33" i="1"/>
  <c r="S33" i="1" s="1"/>
  <c r="R32" i="1"/>
  <c r="S32" i="1" s="1"/>
  <c r="R31" i="1"/>
  <c r="S31" i="1" s="1"/>
  <c r="R30" i="1"/>
  <c r="S30" i="1" s="1"/>
  <c r="R29" i="1"/>
  <c r="S29" i="1" s="1"/>
  <c r="R28" i="1"/>
  <c r="S28" i="1" s="1"/>
  <c r="R27" i="1"/>
  <c r="S27" i="1" s="1"/>
  <c r="R26" i="1"/>
  <c r="S26" i="1" s="1"/>
  <c r="R25" i="1"/>
  <c r="S25" i="1" s="1"/>
  <c r="R24" i="1"/>
  <c r="S24" i="1" s="1"/>
  <c r="R23" i="1"/>
  <c r="S23" i="1" s="1"/>
  <c r="R22" i="1"/>
  <c r="S22" i="1" s="1"/>
  <c r="R21" i="1"/>
  <c r="S21" i="1" s="1"/>
  <c r="R20" i="1"/>
  <c r="S20" i="1" s="1"/>
  <c r="R19" i="1"/>
  <c r="S19" i="1" s="1"/>
  <c r="R18" i="1"/>
  <c r="S18" i="1" s="1"/>
  <c r="R17" i="1"/>
  <c r="S17" i="1" s="1"/>
  <c r="R16" i="1"/>
  <c r="S16" i="1" s="1"/>
  <c r="R15" i="1"/>
  <c r="S15" i="1" s="1"/>
  <c r="R14" i="1"/>
  <c r="S14" i="1" s="1"/>
  <c r="R13" i="1"/>
  <c r="S13" i="1" s="1"/>
  <c r="R12" i="1"/>
  <c r="R11" i="1"/>
  <c r="S11" i="1" s="1"/>
  <c r="R10" i="1"/>
  <c r="S10" i="1" s="1"/>
  <c r="R9" i="1"/>
  <c r="S9" i="1" s="1"/>
  <c r="R8" i="1"/>
  <c r="S8" i="1" s="1"/>
  <c r="R7" i="1"/>
  <c r="S7" i="1" s="1"/>
  <c r="R6" i="1"/>
  <c r="S6" i="1" s="1"/>
  <c r="R5" i="1"/>
  <c r="S5" i="1" s="1"/>
  <c r="R4" i="1"/>
  <c r="S4" i="1" s="1"/>
  <c r="R3" i="1"/>
  <c r="S3" i="1" s="1"/>
  <c r="R2" i="1"/>
  <c r="S2" i="1" s="1"/>
  <c r="S12" i="1" l="1"/>
  <c r="B20" i="2"/>
</calcChain>
</file>

<file path=xl/sharedStrings.xml><?xml version="1.0" encoding="utf-8"?>
<sst xmlns="http://schemas.openxmlformats.org/spreadsheetml/2006/main" count="4066" uniqueCount="42">
  <si>
    <t>age</t>
  </si>
  <si>
    <t>gender</t>
  </si>
  <si>
    <t>year_in_school</t>
  </si>
  <si>
    <t>major</t>
  </si>
  <si>
    <t>monthly_income</t>
  </si>
  <si>
    <t>financial_aid</t>
  </si>
  <si>
    <t>tuition</t>
  </si>
  <si>
    <t>housing</t>
  </si>
  <si>
    <t>food</t>
  </si>
  <si>
    <t>transportation</t>
  </si>
  <si>
    <t>books_supplies</t>
  </si>
  <si>
    <t>entertainment</t>
  </si>
  <si>
    <t>personal_care</t>
  </si>
  <si>
    <t>technology</t>
  </si>
  <si>
    <t>health_wellness</t>
  </si>
  <si>
    <t>miscellaneous</t>
  </si>
  <si>
    <t>preferred_payment_method</t>
  </si>
  <si>
    <t>Total Expenses</t>
  </si>
  <si>
    <t>ratio of total expenses to monthly income</t>
  </si>
  <si>
    <t>Non-binary</t>
  </si>
  <si>
    <t>Freshman</t>
  </si>
  <si>
    <t>Psychology</t>
  </si>
  <si>
    <t>Credit/Debit Card</t>
  </si>
  <si>
    <t>Female</t>
  </si>
  <si>
    <t>Junior</t>
  </si>
  <si>
    <t>Economics</t>
  </si>
  <si>
    <t>Cash</t>
  </si>
  <si>
    <t>Senior</t>
  </si>
  <si>
    <t>Computer Science</t>
  </si>
  <si>
    <t>Mobile Payment App</t>
  </si>
  <si>
    <t>Sophomore</t>
  </si>
  <si>
    <t>Engineering</t>
  </si>
  <si>
    <t>Male</t>
  </si>
  <si>
    <t>Biology</t>
  </si>
  <si>
    <t>Grand Total</t>
  </si>
  <si>
    <t/>
  </si>
  <si>
    <t>category</t>
  </si>
  <si>
    <t>total expenses</t>
  </si>
  <si>
    <t>Row Labels</t>
  </si>
  <si>
    <t>Payment Method</t>
  </si>
  <si>
    <t>Count</t>
  </si>
  <si>
    <t>Sum of financial_aid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</si>
</sst>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12">
    <font>
      <sz val="10"/>
      <color rgb="FF000000"/>
      <name val="Arial"/>
      <scheme val="minor"/>
    </font>
    <font>
      <b/>
      <sz val="11"/>
      <color rgb="FFFFFFFF"/>
      <name val="Arial"/>
      <family val="2"/>
    </font>
    <font>
      <b/>
      <sz val="11"/>
      <color rgb="FFFFFFFF"/>
      <name val="&quot;Aptos Narrow&quot;"/>
    </font>
    <font>
      <sz val="10"/>
      <color theme="1"/>
      <name val="Arial"/>
      <family val="2"/>
    </font>
    <font>
      <sz val="12"/>
      <color rgb="FF1F2328"/>
      <name val="-apple-system"/>
    </font>
    <font>
      <sz val="11"/>
      <color rgb="FF000000"/>
      <name val="&quot;Aptos Narrow&quot;"/>
    </font>
    <font>
      <sz val="10"/>
      <color theme="1"/>
      <name val="Arial"/>
      <family val="2"/>
      <scheme val="minor"/>
    </font>
    <font>
      <b/>
      <sz val="20"/>
      <color rgb="FFFFFFFF"/>
      <name val="Arial"/>
      <family val="2"/>
      <scheme val="minor"/>
    </font>
    <font>
      <sz val="10"/>
      <color rgb="FFFFFFFF"/>
      <name val="Arial"/>
      <family val="2"/>
      <scheme val="minor"/>
    </font>
    <font>
      <b/>
      <sz val="10"/>
      <color rgb="FF000000"/>
      <name val="Arial"/>
      <family val="2"/>
      <scheme val="minor"/>
    </font>
    <font>
      <sz val="10"/>
      <color rgb="FF000000"/>
      <name val="Arial"/>
      <family val="2"/>
      <scheme val="minor"/>
    </font>
    <font>
      <b/>
      <sz val="12"/>
      <name val="Arial"/>
      <family val="2"/>
      <scheme val="minor"/>
    </font>
  </fonts>
  <fills count="8">
    <fill>
      <patternFill patternType="none"/>
    </fill>
    <fill>
      <patternFill patternType="gray125"/>
    </fill>
    <fill>
      <patternFill patternType="solid">
        <fgColor rgb="FF156082"/>
        <bgColor rgb="FF156082"/>
      </patternFill>
    </fill>
    <fill>
      <patternFill patternType="solid">
        <fgColor rgb="FFFFFFFF"/>
        <bgColor rgb="FFFFFFFF"/>
      </patternFill>
    </fill>
    <fill>
      <patternFill patternType="solid">
        <fgColor rgb="FFC0E6F5"/>
        <bgColor rgb="FFC0E6F5"/>
      </patternFill>
    </fill>
    <fill>
      <patternFill patternType="solid">
        <fgColor theme="7" tint="-0.249977111117893"/>
        <bgColor indexed="64"/>
      </patternFill>
    </fill>
    <fill>
      <patternFill patternType="solid">
        <fgColor theme="0" tint="-0.14999847407452621"/>
        <bgColor indexed="64"/>
      </patternFill>
    </fill>
    <fill>
      <patternFill patternType="solid">
        <fgColor theme="6"/>
        <bgColor indexed="64"/>
      </patternFill>
    </fill>
  </fills>
  <borders count="15">
    <border>
      <left/>
      <right/>
      <top/>
      <bottom/>
      <diagonal/>
    </border>
    <border>
      <left/>
      <right/>
      <top style="thin">
        <color rgb="FF44B3E1"/>
      </top>
      <bottom style="thin">
        <color rgb="FF44B3E1"/>
      </bottom>
      <diagonal/>
    </border>
    <border>
      <left/>
      <right style="thin">
        <color rgb="FF44B3E1"/>
      </right>
      <top style="thin">
        <color rgb="FF44B3E1"/>
      </top>
      <bottom style="thin">
        <color rgb="FF44B3E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0" fillId="0" borderId="0" applyFont="0" applyFill="0" applyBorder="0" applyAlignment="0" applyProtection="0"/>
  </cellStyleXfs>
  <cellXfs count="4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1" fillId="2" borderId="1" xfId="0" applyFont="1" applyFill="1" applyBorder="1" applyAlignment="1"/>
    <xf numFmtId="0" fontId="2" fillId="2" borderId="2" xfId="0" applyFont="1" applyFill="1" applyBorder="1" applyAlignment="1"/>
    <xf numFmtId="0" fontId="3" fillId="0" borderId="0" xfId="0" applyFont="1" applyAlignment="1"/>
    <xf numFmtId="1" fontId="4" fillId="3" borderId="0" xfId="0" applyNumberFormat="1" applyFont="1" applyFill="1" applyAlignment="1">
      <alignment horizontal="left"/>
    </xf>
    <xf numFmtId="0" fontId="5" fillId="4" borderId="1" xfId="0" applyFont="1" applyFill="1" applyBorder="1" applyAlignment="1">
      <alignment horizontal="right"/>
    </xf>
    <xf numFmtId="0" fontId="5" fillId="4" borderId="1" xfId="0" applyFont="1" applyFill="1" applyBorder="1" applyAlignment="1"/>
    <xf numFmtId="0" fontId="5" fillId="4" borderId="2" xfId="0" applyFont="1" applyFill="1" applyBorder="1" applyAlignment="1"/>
    <xf numFmtId="0" fontId="6" fillId="0" borderId="0" xfId="0" applyFont="1"/>
    <xf numFmtId="1" fontId="6" fillId="0" borderId="0" xfId="0" applyNumberFormat="1" applyFont="1"/>
    <xf numFmtId="0" fontId="5" fillId="0" borderId="1" xfId="0" applyFont="1" applyBorder="1" applyAlignment="1">
      <alignment horizontal="right"/>
    </xf>
    <xf numFmtId="0" fontId="5" fillId="0" borderId="1" xfId="0" applyFont="1" applyBorder="1" applyAlignment="1"/>
    <xf numFmtId="0" fontId="5" fillId="0" borderId="2" xfId="0" applyFont="1" applyBorder="1" applyAlignment="1"/>
    <xf numFmtId="0" fontId="0" fillId="0" borderId="3" xfId="0" applyFont="1" applyBorder="1" applyAlignment="1"/>
    <xf numFmtId="0" fontId="0" fillId="0" borderId="3" xfId="0" pivotButton="1"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9"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12" xfId="0" applyFont="1" applyBorder="1" applyAlignment="1"/>
    <xf numFmtId="0" fontId="0" fillId="0" borderId="13" xfId="0" applyNumberFormat="1" applyFont="1" applyBorder="1" applyAlignment="1"/>
    <xf numFmtId="0" fontId="8" fillId="0" borderId="0" xfId="0" applyFont="1" applyFill="1"/>
    <xf numFmtId="0" fontId="0" fillId="0" borderId="0" xfId="0" applyFont="1" applyFill="1" applyAlignment="1"/>
    <xf numFmtId="0" fontId="6" fillId="5" borderId="0" xfId="0" applyFont="1" applyFill="1"/>
    <xf numFmtId="0" fontId="7" fillId="5" borderId="0" xfId="0" applyFont="1" applyFill="1" applyAlignment="1">
      <alignment horizontal="center"/>
    </xf>
    <xf numFmtId="0" fontId="8" fillId="5" borderId="0" xfId="0" applyFont="1" applyFill="1"/>
    <xf numFmtId="0" fontId="0" fillId="5" borderId="0" xfId="0" applyFont="1" applyFill="1" applyAlignment="1"/>
    <xf numFmtId="0" fontId="8" fillId="5" borderId="0" xfId="0" applyFont="1" applyFill="1" applyAlignment="1"/>
    <xf numFmtId="0" fontId="9" fillId="0" borderId="14" xfId="0" applyFont="1" applyBorder="1" applyAlignment="1"/>
    <xf numFmtId="0" fontId="8" fillId="6" borderId="0" xfId="0" applyFont="1" applyFill="1"/>
    <xf numFmtId="0" fontId="0" fillId="6" borderId="0" xfId="0" applyFont="1" applyFill="1" applyAlignment="1"/>
    <xf numFmtId="0" fontId="0" fillId="0" borderId="0" xfId="0" pivotButton="1" applyFont="1" applyAlignment="1"/>
    <xf numFmtId="0" fontId="0" fillId="0" borderId="0" xfId="0" applyNumberFormat="1" applyFont="1" applyAlignment="1"/>
    <xf numFmtId="0" fontId="10" fillId="0" borderId="0" xfId="0" applyFont="1" applyAlignment="1"/>
    <xf numFmtId="0" fontId="0" fillId="0" borderId="0" xfId="0" applyFont="1" applyAlignment="1">
      <alignment horizontal="left"/>
    </xf>
    <xf numFmtId="0" fontId="10" fillId="0" borderId="0" xfId="0" applyFont="1" applyAlignment="1">
      <alignment horizontal="left"/>
    </xf>
    <xf numFmtId="164" fontId="11" fillId="7" borderId="0" xfId="1" applyNumberFormat="1" applyFont="1" applyFill="1" applyAlignment="1">
      <alignment horizontal="center" vertical="center"/>
    </xf>
    <xf numFmtId="0" fontId="8" fillId="0" borderId="0" xfId="0" applyFont="1" applyFill="1"/>
    <xf numFmtId="0" fontId="0" fillId="0" borderId="0" xfId="0" applyFont="1" applyFill="1" applyAlignment="1"/>
    <xf numFmtId="44" fontId="11" fillId="7" borderId="0" xfId="1" applyFont="1" applyFill="1" applyAlignment="1">
      <alignment horizontal="center"/>
    </xf>
    <xf numFmtId="44" fontId="11" fillId="7" borderId="0" xfId="1" applyFont="1"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US" b="1">
                <a:solidFill>
                  <a:srgbClr val="757575"/>
                </a:solidFill>
                <a:latin typeface="+mn-lt"/>
              </a:rPr>
              <a:t>Total Expenses vs. monthly_income</a:t>
            </a:r>
          </a:p>
        </c:rich>
      </c:tx>
      <c:layout/>
      <c:overlay val="0"/>
    </c:title>
    <c:autoTitleDeleted val="0"/>
    <c:plotArea>
      <c:layout/>
      <c:lineChart>
        <c:grouping val="standard"/>
        <c:varyColors val="0"/>
        <c:ser>
          <c:idx val="0"/>
          <c:order val="0"/>
          <c:tx>
            <c:strRef>
              <c:f>Data!$R$1</c:f>
              <c:strCache>
                <c:ptCount val="1"/>
                <c:pt idx="0">
                  <c:v>Total Expenses</c:v>
                </c:pt>
              </c:strCache>
            </c:strRef>
          </c:tx>
          <c:spPr>
            <a:ln cmpd="sng">
              <a:solidFill>
                <a:srgbClr val="4285F4"/>
              </a:solidFill>
            </a:ln>
          </c:spPr>
          <c:marker>
            <c:symbol val="none"/>
          </c:marker>
          <c:cat>
            <c:numRef>
              <c:f>Data!$E$2:$E$1001</c:f>
              <c:numCache>
                <c:formatCode>General</c:formatCode>
                <c:ptCount val="1000"/>
                <c:pt idx="0">
                  <c:v>958</c:v>
                </c:pt>
                <c:pt idx="1">
                  <c:v>1006</c:v>
                </c:pt>
                <c:pt idx="2">
                  <c:v>734</c:v>
                </c:pt>
                <c:pt idx="3">
                  <c:v>617</c:v>
                </c:pt>
                <c:pt idx="4">
                  <c:v>810</c:v>
                </c:pt>
                <c:pt idx="5">
                  <c:v>523</c:v>
                </c:pt>
                <c:pt idx="6">
                  <c:v>1354</c:v>
                </c:pt>
                <c:pt idx="7">
                  <c:v>631</c:v>
                </c:pt>
                <c:pt idx="8">
                  <c:v>1402</c:v>
                </c:pt>
                <c:pt idx="9">
                  <c:v>1423</c:v>
                </c:pt>
                <c:pt idx="10">
                  <c:v>762</c:v>
                </c:pt>
                <c:pt idx="11">
                  <c:v>1068</c:v>
                </c:pt>
                <c:pt idx="12">
                  <c:v>719</c:v>
                </c:pt>
                <c:pt idx="13">
                  <c:v>1176</c:v>
                </c:pt>
                <c:pt idx="14">
                  <c:v>1496</c:v>
                </c:pt>
                <c:pt idx="15">
                  <c:v>1227</c:v>
                </c:pt>
                <c:pt idx="16">
                  <c:v>1419</c:v>
                </c:pt>
                <c:pt idx="17">
                  <c:v>1454</c:v>
                </c:pt>
                <c:pt idx="18">
                  <c:v>1487</c:v>
                </c:pt>
                <c:pt idx="19">
                  <c:v>1157</c:v>
                </c:pt>
                <c:pt idx="20">
                  <c:v>1180</c:v>
                </c:pt>
                <c:pt idx="21">
                  <c:v>516</c:v>
                </c:pt>
                <c:pt idx="22">
                  <c:v>1225</c:v>
                </c:pt>
                <c:pt idx="23">
                  <c:v>582</c:v>
                </c:pt>
                <c:pt idx="24">
                  <c:v>1062</c:v>
                </c:pt>
                <c:pt idx="25">
                  <c:v>1054</c:v>
                </c:pt>
                <c:pt idx="26">
                  <c:v>667</c:v>
                </c:pt>
                <c:pt idx="27">
                  <c:v>796</c:v>
                </c:pt>
                <c:pt idx="28">
                  <c:v>905</c:v>
                </c:pt>
                <c:pt idx="29">
                  <c:v>531</c:v>
                </c:pt>
                <c:pt idx="30">
                  <c:v>1426</c:v>
                </c:pt>
                <c:pt idx="31">
                  <c:v>1465</c:v>
                </c:pt>
                <c:pt idx="32">
                  <c:v>522</c:v>
                </c:pt>
                <c:pt idx="33">
                  <c:v>1338</c:v>
                </c:pt>
                <c:pt idx="34">
                  <c:v>1363</c:v>
                </c:pt>
                <c:pt idx="35">
                  <c:v>1328</c:v>
                </c:pt>
                <c:pt idx="36">
                  <c:v>1350</c:v>
                </c:pt>
                <c:pt idx="37">
                  <c:v>1309</c:v>
                </c:pt>
                <c:pt idx="38">
                  <c:v>965</c:v>
                </c:pt>
                <c:pt idx="39">
                  <c:v>600</c:v>
                </c:pt>
                <c:pt idx="40">
                  <c:v>605</c:v>
                </c:pt>
                <c:pt idx="41">
                  <c:v>804</c:v>
                </c:pt>
                <c:pt idx="42">
                  <c:v>1274</c:v>
                </c:pt>
                <c:pt idx="43">
                  <c:v>509</c:v>
                </c:pt>
                <c:pt idx="44">
                  <c:v>1285</c:v>
                </c:pt>
                <c:pt idx="45">
                  <c:v>929</c:v>
                </c:pt>
                <c:pt idx="46">
                  <c:v>1163</c:v>
                </c:pt>
                <c:pt idx="47">
                  <c:v>1195</c:v>
                </c:pt>
                <c:pt idx="48">
                  <c:v>1036</c:v>
                </c:pt>
                <c:pt idx="49">
                  <c:v>588</c:v>
                </c:pt>
                <c:pt idx="50">
                  <c:v>1377</c:v>
                </c:pt>
                <c:pt idx="51">
                  <c:v>1451</c:v>
                </c:pt>
                <c:pt idx="52">
                  <c:v>669</c:v>
                </c:pt>
                <c:pt idx="53">
                  <c:v>1294</c:v>
                </c:pt>
                <c:pt idx="54">
                  <c:v>941</c:v>
                </c:pt>
                <c:pt idx="55">
                  <c:v>1131</c:v>
                </c:pt>
                <c:pt idx="56">
                  <c:v>854</c:v>
                </c:pt>
                <c:pt idx="57">
                  <c:v>1158</c:v>
                </c:pt>
                <c:pt idx="58">
                  <c:v>668</c:v>
                </c:pt>
                <c:pt idx="59">
                  <c:v>695</c:v>
                </c:pt>
                <c:pt idx="60">
                  <c:v>1375</c:v>
                </c:pt>
                <c:pt idx="61">
                  <c:v>1084</c:v>
                </c:pt>
                <c:pt idx="62">
                  <c:v>733</c:v>
                </c:pt>
                <c:pt idx="63">
                  <c:v>1061</c:v>
                </c:pt>
                <c:pt idx="64">
                  <c:v>1352</c:v>
                </c:pt>
                <c:pt idx="65">
                  <c:v>1092</c:v>
                </c:pt>
                <c:pt idx="66">
                  <c:v>963</c:v>
                </c:pt>
                <c:pt idx="67">
                  <c:v>1204</c:v>
                </c:pt>
                <c:pt idx="68">
                  <c:v>1184</c:v>
                </c:pt>
                <c:pt idx="69">
                  <c:v>562</c:v>
                </c:pt>
                <c:pt idx="70">
                  <c:v>1218</c:v>
                </c:pt>
                <c:pt idx="71">
                  <c:v>1235</c:v>
                </c:pt>
                <c:pt idx="72">
                  <c:v>1424</c:v>
                </c:pt>
                <c:pt idx="73">
                  <c:v>1176</c:v>
                </c:pt>
                <c:pt idx="74">
                  <c:v>1334</c:v>
                </c:pt>
                <c:pt idx="75">
                  <c:v>1442</c:v>
                </c:pt>
                <c:pt idx="76">
                  <c:v>983</c:v>
                </c:pt>
                <c:pt idx="77">
                  <c:v>914</c:v>
                </c:pt>
                <c:pt idx="78">
                  <c:v>898</c:v>
                </c:pt>
                <c:pt idx="79">
                  <c:v>1164</c:v>
                </c:pt>
                <c:pt idx="80">
                  <c:v>1484</c:v>
                </c:pt>
                <c:pt idx="81">
                  <c:v>1127</c:v>
                </c:pt>
                <c:pt idx="82">
                  <c:v>1105</c:v>
                </c:pt>
                <c:pt idx="83">
                  <c:v>1351</c:v>
                </c:pt>
                <c:pt idx="84">
                  <c:v>930</c:v>
                </c:pt>
                <c:pt idx="85">
                  <c:v>1346</c:v>
                </c:pt>
                <c:pt idx="86">
                  <c:v>1240</c:v>
                </c:pt>
                <c:pt idx="87">
                  <c:v>727</c:v>
                </c:pt>
                <c:pt idx="88">
                  <c:v>622</c:v>
                </c:pt>
                <c:pt idx="89">
                  <c:v>800</c:v>
                </c:pt>
                <c:pt idx="90">
                  <c:v>1199</c:v>
                </c:pt>
                <c:pt idx="91">
                  <c:v>1006</c:v>
                </c:pt>
                <c:pt idx="92">
                  <c:v>1295</c:v>
                </c:pt>
                <c:pt idx="93">
                  <c:v>1222</c:v>
                </c:pt>
                <c:pt idx="94">
                  <c:v>1384</c:v>
                </c:pt>
                <c:pt idx="95">
                  <c:v>1035</c:v>
                </c:pt>
                <c:pt idx="96">
                  <c:v>1395</c:v>
                </c:pt>
                <c:pt idx="97">
                  <c:v>767</c:v>
                </c:pt>
                <c:pt idx="98">
                  <c:v>933</c:v>
                </c:pt>
                <c:pt idx="99">
                  <c:v>803</c:v>
                </c:pt>
                <c:pt idx="100">
                  <c:v>1333</c:v>
                </c:pt>
                <c:pt idx="101">
                  <c:v>1115</c:v>
                </c:pt>
                <c:pt idx="102">
                  <c:v>920</c:v>
                </c:pt>
                <c:pt idx="103">
                  <c:v>780</c:v>
                </c:pt>
                <c:pt idx="104">
                  <c:v>882</c:v>
                </c:pt>
                <c:pt idx="105">
                  <c:v>959</c:v>
                </c:pt>
                <c:pt idx="106">
                  <c:v>748</c:v>
                </c:pt>
                <c:pt idx="107">
                  <c:v>810</c:v>
                </c:pt>
                <c:pt idx="108">
                  <c:v>965</c:v>
                </c:pt>
                <c:pt idx="109">
                  <c:v>784</c:v>
                </c:pt>
                <c:pt idx="110">
                  <c:v>970</c:v>
                </c:pt>
                <c:pt idx="111">
                  <c:v>1349</c:v>
                </c:pt>
                <c:pt idx="112">
                  <c:v>760</c:v>
                </c:pt>
                <c:pt idx="113">
                  <c:v>702</c:v>
                </c:pt>
                <c:pt idx="114">
                  <c:v>720</c:v>
                </c:pt>
                <c:pt idx="115">
                  <c:v>1286</c:v>
                </c:pt>
                <c:pt idx="116">
                  <c:v>1135</c:v>
                </c:pt>
                <c:pt idx="117">
                  <c:v>1030</c:v>
                </c:pt>
                <c:pt idx="118">
                  <c:v>1265</c:v>
                </c:pt>
                <c:pt idx="119">
                  <c:v>1175</c:v>
                </c:pt>
                <c:pt idx="120">
                  <c:v>1083</c:v>
                </c:pt>
                <c:pt idx="121">
                  <c:v>1487</c:v>
                </c:pt>
                <c:pt idx="122">
                  <c:v>1327</c:v>
                </c:pt>
                <c:pt idx="123">
                  <c:v>1095</c:v>
                </c:pt>
                <c:pt idx="124">
                  <c:v>1460</c:v>
                </c:pt>
                <c:pt idx="125">
                  <c:v>1354</c:v>
                </c:pt>
                <c:pt idx="126">
                  <c:v>836</c:v>
                </c:pt>
                <c:pt idx="127">
                  <c:v>1212</c:v>
                </c:pt>
                <c:pt idx="128">
                  <c:v>1483</c:v>
                </c:pt>
                <c:pt idx="129">
                  <c:v>998</c:v>
                </c:pt>
                <c:pt idx="130">
                  <c:v>885</c:v>
                </c:pt>
                <c:pt idx="131">
                  <c:v>726</c:v>
                </c:pt>
                <c:pt idx="132">
                  <c:v>1037</c:v>
                </c:pt>
                <c:pt idx="133">
                  <c:v>1456</c:v>
                </c:pt>
                <c:pt idx="134">
                  <c:v>676</c:v>
                </c:pt>
                <c:pt idx="135">
                  <c:v>571</c:v>
                </c:pt>
                <c:pt idx="136">
                  <c:v>1213</c:v>
                </c:pt>
                <c:pt idx="137">
                  <c:v>1112</c:v>
                </c:pt>
                <c:pt idx="138">
                  <c:v>1100</c:v>
                </c:pt>
                <c:pt idx="139">
                  <c:v>526</c:v>
                </c:pt>
                <c:pt idx="140">
                  <c:v>951</c:v>
                </c:pt>
                <c:pt idx="141">
                  <c:v>1301</c:v>
                </c:pt>
                <c:pt idx="142">
                  <c:v>1103</c:v>
                </c:pt>
                <c:pt idx="143">
                  <c:v>1083</c:v>
                </c:pt>
                <c:pt idx="144">
                  <c:v>860</c:v>
                </c:pt>
                <c:pt idx="145">
                  <c:v>1354</c:v>
                </c:pt>
                <c:pt idx="146">
                  <c:v>877</c:v>
                </c:pt>
                <c:pt idx="147">
                  <c:v>649</c:v>
                </c:pt>
                <c:pt idx="148">
                  <c:v>897</c:v>
                </c:pt>
                <c:pt idx="149">
                  <c:v>1147</c:v>
                </c:pt>
                <c:pt idx="150">
                  <c:v>1367</c:v>
                </c:pt>
                <c:pt idx="151">
                  <c:v>647</c:v>
                </c:pt>
                <c:pt idx="152">
                  <c:v>656</c:v>
                </c:pt>
                <c:pt idx="153">
                  <c:v>1131</c:v>
                </c:pt>
                <c:pt idx="154">
                  <c:v>1319</c:v>
                </c:pt>
                <c:pt idx="155">
                  <c:v>917</c:v>
                </c:pt>
                <c:pt idx="156">
                  <c:v>872</c:v>
                </c:pt>
                <c:pt idx="157">
                  <c:v>901</c:v>
                </c:pt>
                <c:pt idx="158">
                  <c:v>536</c:v>
                </c:pt>
                <c:pt idx="159">
                  <c:v>506</c:v>
                </c:pt>
                <c:pt idx="160">
                  <c:v>1201</c:v>
                </c:pt>
                <c:pt idx="161">
                  <c:v>1189</c:v>
                </c:pt>
                <c:pt idx="162">
                  <c:v>546</c:v>
                </c:pt>
                <c:pt idx="163">
                  <c:v>1181</c:v>
                </c:pt>
                <c:pt idx="164">
                  <c:v>810</c:v>
                </c:pt>
                <c:pt idx="165">
                  <c:v>855</c:v>
                </c:pt>
                <c:pt idx="166">
                  <c:v>1354</c:v>
                </c:pt>
                <c:pt idx="167">
                  <c:v>1056</c:v>
                </c:pt>
                <c:pt idx="168">
                  <c:v>620</c:v>
                </c:pt>
                <c:pt idx="169">
                  <c:v>1207</c:v>
                </c:pt>
                <c:pt idx="170">
                  <c:v>621</c:v>
                </c:pt>
                <c:pt idx="171">
                  <c:v>1033</c:v>
                </c:pt>
                <c:pt idx="172">
                  <c:v>722</c:v>
                </c:pt>
                <c:pt idx="173">
                  <c:v>1304</c:v>
                </c:pt>
                <c:pt idx="174">
                  <c:v>912</c:v>
                </c:pt>
                <c:pt idx="175">
                  <c:v>963</c:v>
                </c:pt>
                <c:pt idx="176">
                  <c:v>1286</c:v>
                </c:pt>
                <c:pt idx="177">
                  <c:v>1104</c:v>
                </c:pt>
                <c:pt idx="178">
                  <c:v>697</c:v>
                </c:pt>
                <c:pt idx="179">
                  <c:v>1230</c:v>
                </c:pt>
                <c:pt idx="180">
                  <c:v>1345</c:v>
                </c:pt>
                <c:pt idx="181">
                  <c:v>1411</c:v>
                </c:pt>
                <c:pt idx="182">
                  <c:v>1355</c:v>
                </c:pt>
                <c:pt idx="183">
                  <c:v>608</c:v>
                </c:pt>
                <c:pt idx="184">
                  <c:v>566</c:v>
                </c:pt>
                <c:pt idx="185">
                  <c:v>1310</c:v>
                </c:pt>
                <c:pt idx="186">
                  <c:v>1354</c:v>
                </c:pt>
                <c:pt idx="187">
                  <c:v>1020</c:v>
                </c:pt>
                <c:pt idx="188">
                  <c:v>1394</c:v>
                </c:pt>
                <c:pt idx="189">
                  <c:v>954</c:v>
                </c:pt>
                <c:pt idx="190">
                  <c:v>1448</c:v>
                </c:pt>
                <c:pt idx="191">
                  <c:v>968</c:v>
                </c:pt>
                <c:pt idx="192">
                  <c:v>1450</c:v>
                </c:pt>
                <c:pt idx="193">
                  <c:v>1316</c:v>
                </c:pt>
                <c:pt idx="194">
                  <c:v>904</c:v>
                </c:pt>
                <c:pt idx="195">
                  <c:v>1488</c:v>
                </c:pt>
                <c:pt idx="196">
                  <c:v>893</c:v>
                </c:pt>
                <c:pt idx="197">
                  <c:v>527</c:v>
                </c:pt>
                <c:pt idx="198">
                  <c:v>804</c:v>
                </c:pt>
                <c:pt idx="199">
                  <c:v>547</c:v>
                </c:pt>
                <c:pt idx="200">
                  <c:v>523</c:v>
                </c:pt>
                <c:pt idx="201">
                  <c:v>1040</c:v>
                </c:pt>
                <c:pt idx="202">
                  <c:v>918</c:v>
                </c:pt>
                <c:pt idx="203">
                  <c:v>504</c:v>
                </c:pt>
                <c:pt idx="204">
                  <c:v>1203</c:v>
                </c:pt>
                <c:pt idx="205">
                  <c:v>951</c:v>
                </c:pt>
                <c:pt idx="206">
                  <c:v>857</c:v>
                </c:pt>
                <c:pt idx="207">
                  <c:v>812</c:v>
                </c:pt>
                <c:pt idx="208">
                  <c:v>540</c:v>
                </c:pt>
                <c:pt idx="209">
                  <c:v>889</c:v>
                </c:pt>
                <c:pt idx="210">
                  <c:v>992</c:v>
                </c:pt>
                <c:pt idx="211">
                  <c:v>760</c:v>
                </c:pt>
                <c:pt idx="212">
                  <c:v>1199</c:v>
                </c:pt>
                <c:pt idx="213">
                  <c:v>578</c:v>
                </c:pt>
                <c:pt idx="214">
                  <c:v>994</c:v>
                </c:pt>
                <c:pt idx="215">
                  <c:v>552</c:v>
                </c:pt>
                <c:pt idx="216">
                  <c:v>1444</c:v>
                </c:pt>
                <c:pt idx="217">
                  <c:v>1203</c:v>
                </c:pt>
                <c:pt idx="218">
                  <c:v>1481</c:v>
                </c:pt>
                <c:pt idx="219">
                  <c:v>700</c:v>
                </c:pt>
                <c:pt idx="220">
                  <c:v>1087</c:v>
                </c:pt>
                <c:pt idx="221">
                  <c:v>672</c:v>
                </c:pt>
                <c:pt idx="222">
                  <c:v>825</c:v>
                </c:pt>
                <c:pt idx="223">
                  <c:v>1033</c:v>
                </c:pt>
                <c:pt idx="224">
                  <c:v>774</c:v>
                </c:pt>
                <c:pt idx="225">
                  <c:v>1365</c:v>
                </c:pt>
                <c:pt idx="226">
                  <c:v>810</c:v>
                </c:pt>
                <c:pt idx="227">
                  <c:v>856</c:v>
                </c:pt>
                <c:pt idx="228">
                  <c:v>985</c:v>
                </c:pt>
                <c:pt idx="229">
                  <c:v>919</c:v>
                </c:pt>
                <c:pt idx="230">
                  <c:v>637</c:v>
                </c:pt>
                <c:pt idx="231">
                  <c:v>894</c:v>
                </c:pt>
                <c:pt idx="232">
                  <c:v>874</c:v>
                </c:pt>
                <c:pt idx="233">
                  <c:v>850</c:v>
                </c:pt>
                <c:pt idx="234">
                  <c:v>879</c:v>
                </c:pt>
                <c:pt idx="235">
                  <c:v>811</c:v>
                </c:pt>
                <c:pt idx="236">
                  <c:v>809</c:v>
                </c:pt>
                <c:pt idx="237">
                  <c:v>596</c:v>
                </c:pt>
                <c:pt idx="238">
                  <c:v>856</c:v>
                </c:pt>
                <c:pt idx="239">
                  <c:v>886</c:v>
                </c:pt>
                <c:pt idx="240">
                  <c:v>1205</c:v>
                </c:pt>
                <c:pt idx="241">
                  <c:v>1353</c:v>
                </c:pt>
                <c:pt idx="242">
                  <c:v>1268</c:v>
                </c:pt>
                <c:pt idx="243">
                  <c:v>1112</c:v>
                </c:pt>
                <c:pt idx="244">
                  <c:v>1206</c:v>
                </c:pt>
                <c:pt idx="245">
                  <c:v>1159</c:v>
                </c:pt>
                <c:pt idx="246">
                  <c:v>1250</c:v>
                </c:pt>
                <c:pt idx="247">
                  <c:v>1120</c:v>
                </c:pt>
                <c:pt idx="248">
                  <c:v>1277</c:v>
                </c:pt>
                <c:pt idx="249">
                  <c:v>1442</c:v>
                </c:pt>
                <c:pt idx="250">
                  <c:v>776</c:v>
                </c:pt>
                <c:pt idx="251">
                  <c:v>800</c:v>
                </c:pt>
                <c:pt idx="252">
                  <c:v>1078</c:v>
                </c:pt>
                <c:pt idx="253">
                  <c:v>1404</c:v>
                </c:pt>
                <c:pt idx="254">
                  <c:v>1097</c:v>
                </c:pt>
                <c:pt idx="255">
                  <c:v>835</c:v>
                </c:pt>
                <c:pt idx="256">
                  <c:v>755</c:v>
                </c:pt>
                <c:pt idx="257">
                  <c:v>1087</c:v>
                </c:pt>
                <c:pt idx="258">
                  <c:v>931</c:v>
                </c:pt>
                <c:pt idx="259">
                  <c:v>983</c:v>
                </c:pt>
                <c:pt idx="260">
                  <c:v>639</c:v>
                </c:pt>
                <c:pt idx="261">
                  <c:v>527</c:v>
                </c:pt>
                <c:pt idx="262">
                  <c:v>744</c:v>
                </c:pt>
                <c:pt idx="263">
                  <c:v>1118</c:v>
                </c:pt>
                <c:pt idx="264">
                  <c:v>1276</c:v>
                </c:pt>
                <c:pt idx="265">
                  <c:v>880</c:v>
                </c:pt>
                <c:pt idx="266">
                  <c:v>1424</c:v>
                </c:pt>
                <c:pt idx="267">
                  <c:v>1276</c:v>
                </c:pt>
                <c:pt idx="268">
                  <c:v>697</c:v>
                </c:pt>
                <c:pt idx="269">
                  <c:v>1379</c:v>
                </c:pt>
                <c:pt idx="270">
                  <c:v>1466</c:v>
                </c:pt>
                <c:pt idx="271">
                  <c:v>1126</c:v>
                </c:pt>
                <c:pt idx="272">
                  <c:v>1126</c:v>
                </c:pt>
                <c:pt idx="273">
                  <c:v>618</c:v>
                </c:pt>
                <c:pt idx="274">
                  <c:v>785</c:v>
                </c:pt>
                <c:pt idx="275">
                  <c:v>770</c:v>
                </c:pt>
                <c:pt idx="276">
                  <c:v>1431</c:v>
                </c:pt>
                <c:pt idx="277">
                  <c:v>1338</c:v>
                </c:pt>
                <c:pt idx="278">
                  <c:v>1121</c:v>
                </c:pt>
                <c:pt idx="279">
                  <c:v>1245</c:v>
                </c:pt>
                <c:pt idx="280">
                  <c:v>748</c:v>
                </c:pt>
                <c:pt idx="281">
                  <c:v>1389</c:v>
                </c:pt>
                <c:pt idx="282">
                  <c:v>1122</c:v>
                </c:pt>
                <c:pt idx="283">
                  <c:v>1113</c:v>
                </c:pt>
                <c:pt idx="284">
                  <c:v>879</c:v>
                </c:pt>
                <c:pt idx="285">
                  <c:v>1489</c:v>
                </c:pt>
                <c:pt idx="286">
                  <c:v>869</c:v>
                </c:pt>
                <c:pt idx="287">
                  <c:v>1381</c:v>
                </c:pt>
                <c:pt idx="288">
                  <c:v>1325</c:v>
                </c:pt>
                <c:pt idx="289">
                  <c:v>581</c:v>
                </c:pt>
                <c:pt idx="290">
                  <c:v>694</c:v>
                </c:pt>
                <c:pt idx="291">
                  <c:v>615</c:v>
                </c:pt>
                <c:pt idx="292">
                  <c:v>1394</c:v>
                </c:pt>
                <c:pt idx="293">
                  <c:v>800</c:v>
                </c:pt>
                <c:pt idx="294">
                  <c:v>913</c:v>
                </c:pt>
                <c:pt idx="295">
                  <c:v>1243</c:v>
                </c:pt>
                <c:pt idx="296">
                  <c:v>655</c:v>
                </c:pt>
                <c:pt idx="297">
                  <c:v>667</c:v>
                </c:pt>
                <c:pt idx="298">
                  <c:v>1458</c:v>
                </c:pt>
                <c:pt idx="299">
                  <c:v>925</c:v>
                </c:pt>
                <c:pt idx="300">
                  <c:v>1105</c:v>
                </c:pt>
                <c:pt idx="301">
                  <c:v>737</c:v>
                </c:pt>
                <c:pt idx="302">
                  <c:v>1495</c:v>
                </c:pt>
                <c:pt idx="303">
                  <c:v>1298</c:v>
                </c:pt>
                <c:pt idx="304">
                  <c:v>1272</c:v>
                </c:pt>
                <c:pt idx="305">
                  <c:v>511</c:v>
                </c:pt>
                <c:pt idx="306">
                  <c:v>1161</c:v>
                </c:pt>
                <c:pt idx="307">
                  <c:v>1112</c:v>
                </c:pt>
                <c:pt idx="308">
                  <c:v>958</c:v>
                </c:pt>
                <c:pt idx="309">
                  <c:v>1176</c:v>
                </c:pt>
                <c:pt idx="310">
                  <c:v>727</c:v>
                </c:pt>
                <c:pt idx="311">
                  <c:v>1483</c:v>
                </c:pt>
                <c:pt idx="312">
                  <c:v>881</c:v>
                </c:pt>
                <c:pt idx="313">
                  <c:v>1347</c:v>
                </c:pt>
                <c:pt idx="314">
                  <c:v>725</c:v>
                </c:pt>
                <c:pt idx="315">
                  <c:v>1000</c:v>
                </c:pt>
                <c:pt idx="316">
                  <c:v>795</c:v>
                </c:pt>
                <c:pt idx="317">
                  <c:v>869</c:v>
                </c:pt>
                <c:pt idx="318">
                  <c:v>543</c:v>
                </c:pt>
                <c:pt idx="319">
                  <c:v>1470</c:v>
                </c:pt>
                <c:pt idx="320">
                  <c:v>734</c:v>
                </c:pt>
                <c:pt idx="321">
                  <c:v>669</c:v>
                </c:pt>
                <c:pt idx="322">
                  <c:v>1336</c:v>
                </c:pt>
                <c:pt idx="323">
                  <c:v>1436</c:v>
                </c:pt>
                <c:pt idx="324">
                  <c:v>1339</c:v>
                </c:pt>
                <c:pt idx="325">
                  <c:v>609</c:v>
                </c:pt>
                <c:pt idx="326">
                  <c:v>1036</c:v>
                </c:pt>
                <c:pt idx="327">
                  <c:v>1309</c:v>
                </c:pt>
                <c:pt idx="328">
                  <c:v>1471</c:v>
                </c:pt>
                <c:pt idx="329">
                  <c:v>658</c:v>
                </c:pt>
                <c:pt idx="330">
                  <c:v>684</c:v>
                </c:pt>
                <c:pt idx="331">
                  <c:v>907</c:v>
                </c:pt>
                <c:pt idx="332">
                  <c:v>846</c:v>
                </c:pt>
                <c:pt idx="333">
                  <c:v>1175</c:v>
                </c:pt>
                <c:pt idx="334">
                  <c:v>659</c:v>
                </c:pt>
                <c:pt idx="335">
                  <c:v>1488</c:v>
                </c:pt>
                <c:pt idx="336">
                  <c:v>1190</c:v>
                </c:pt>
                <c:pt idx="337">
                  <c:v>742</c:v>
                </c:pt>
                <c:pt idx="338">
                  <c:v>914</c:v>
                </c:pt>
                <c:pt idx="339">
                  <c:v>1485</c:v>
                </c:pt>
                <c:pt idx="340">
                  <c:v>582</c:v>
                </c:pt>
                <c:pt idx="341">
                  <c:v>1468</c:v>
                </c:pt>
                <c:pt idx="342">
                  <c:v>1021</c:v>
                </c:pt>
                <c:pt idx="343">
                  <c:v>760</c:v>
                </c:pt>
                <c:pt idx="344">
                  <c:v>969</c:v>
                </c:pt>
                <c:pt idx="345">
                  <c:v>990</c:v>
                </c:pt>
                <c:pt idx="346">
                  <c:v>1304</c:v>
                </c:pt>
                <c:pt idx="347">
                  <c:v>805</c:v>
                </c:pt>
                <c:pt idx="348">
                  <c:v>1179</c:v>
                </c:pt>
                <c:pt idx="349">
                  <c:v>573</c:v>
                </c:pt>
                <c:pt idx="350">
                  <c:v>843</c:v>
                </c:pt>
                <c:pt idx="351">
                  <c:v>1085</c:v>
                </c:pt>
                <c:pt idx="352">
                  <c:v>580</c:v>
                </c:pt>
                <c:pt idx="353">
                  <c:v>975</c:v>
                </c:pt>
                <c:pt idx="354">
                  <c:v>602</c:v>
                </c:pt>
                <c:pt idx="355">
                  <c:v>1103</c:v>
                </c:pt>
                <c:pt idx="356">
                  <c:v>816</c:v>
                </c:pt>
                <c:pt idx="357">
                  <c:v>1016</c:v>
                </c:pt>
                <c:pt idx="358">
                  <c:v>969</c:v>
                </c:pt>
                <c:pt idx="359">
                  <c:v>918</c:v>
                </c:pt>
                <c:pt idx="360">
                  <c:v>982</c:v>
                </c:pt>
                <c:pt idx="361">
                  <c:v>1021</c:v>
                </c:pt>
                <c:pt idx="362">
                  <c:v>521</c:v>
                </c:pt>
                <c:pt idx="363">
                  <c:v>1444</c:v>
                </c:pt>
                <c:pt idx="364">
                  <c:v>646</c:v>
                </c:pt>
                <c:pt idx="365">
                  <c:v>1296</c:v>
                </c:pt>
                <c:pt idx="366">
                  <c:v>1360</c:v>
                </c:pt>
                <c:pt idx="367">
                  <c:v>1123</c:v>
                </c:pt>
                <c:pt idx="368">
                  <c:v>1020</c:v>
                </c:pt>
                <c:pt idx="369">
                  <c:v>736</c:v>
                </c:pt>
                <c:pt idx="370">
                  <c:v>931</c:v>
                </c:pt>
                <c:pt idx="371">
                  <c:v>1443</c:v>
                </c:pt>
                <c:pt idx="372">
                  <c:v>730</c:v>
                </c:pt>
                <c:pt idx="373">
                  <c:v>561</c:v>
                </c:pt>
                <c:pt idx="374">
                  <c:v>1212</c:v>
                </c:pt>
                <c:pt idx="375">
                  <c:v>1282</c:v>
                </c:pt>
                <c:pt idx="376">
                  <c:v>1438</c:v>
                </c:pt>
                <c:pt idx="377">
                  <c:v>702</c:v>
                </c:pt>
                <c:pt idx="378">
                  <c:v>1433</c:v>
                </c:pt>
                <c:pt idx="379">
                  <c:v>1444</c:v>
                </c:pt>
                <c:pt idx="380">
                  <c:v>536</c:v>
                </c:pt>
                <c:pt idx="381">
                  <c:v>1260</c:v>
                </c:pt>
                <c:pt idx="382">
                  <c:v>701</c:v>
                </c:pt>
                <c:pt idx="383">
                  <c:v>1309</c:v>
                </c:pt>
                <c:pt idx="384">
                  <c:v>842</c:v>
                </c:pt>
                <c:pt idx="385">
                  <c:v>617</c:v>
                </c:pt>
                <c:pt idx="386">
                  <c:v>1134</c:v>
                </c:pt>
                <c:pt idx="387">
                  <c:v>992</c:v>
                </c:pt>
                <c:pt idx="388">
                  <c:v>1408</c:v>
                </c:pt>
                <c:pt idx="389">
                  <c:v>1368</c:v>
                </c:pt>
                <c:pt idx="390">
                  <c:v>716</c:v>
                </c:pt>
                <c:pt idx="391">
                  <c:v>1224</c:v>
                </c:pt>
                <c:pt idx="392">
                  <c:v>1349</c:v>
                </c:pt>
                <c:pt idx="393">
                  <c:v>802</c:v>
                </c:pt>
                <c:pt idx="394">
                  <c:v>973</c:v>
                </c:pt>
                <c:pt idx="395">
                  <c:v>736</c:v>
                </c:pt>
                <c:pt idx="396">
                  <c:v>571</c:v>
                </c:pt>
                <c:pt idx="397">
                  <c:v>833</c:v>
                </c:pt>
                <c:pt idx="398">
                  <c:v>713</c:v>
                </c:pt>
                <c:pt idx="399">
                  <c:v>1268</c:v>
                </c:pt>
                <c:pt idx="400">
                  <c:v>819</c:v>
                </c:pt>
                <c:pt idx="401">
                  <c:v>1268</c:v>
                </c:pt>
                <c:pt idx="402">
                  <c:v>1486</c:v>
                </c:pt>
                <c:pt idx="403">
                  <c:v>1005</c:v>
                </c:pt>
                <c:pt idx="404">
                  <c:v>1205</c:v>
                </c:pt>
                <c:pt idx="405">
                  <c:v>1356</c:v>
                </c:pt>
                <c:pt idx="406">
                  <c:v>817</c:v>
                </c:pt>
                <c:pt idx="407">
                  <c:v>706</c:v>
                </c:pt>
                <c:pt idx="408">
                  <c:v>1102</c:v>
                </c:pt>
                <c:pt idx="409">
                  <c:v>1279</c:v>
                </c:pt>
                <c:pt idx="410">
                  <c:v>1457</c:v>
                </c:pt>
                <c:pt idx="411">
                  <c:v>1306</c:v>
                </c:pt>
                <c:pt idx="412">
                  <c:v>1309</c:v>
                </c:pt>
                <c:pt idx="413">
                  <c:v>1482</c:v>
                </c:pt>
                <c:pt idx="414">
                  <c:v>1468</c:v>
                </c:pt>
                <c:pt idx="415">
                  <c:v>869</c:v>
                </c:pt>
                <c:pt idx="416">
                  <c:v>886</c:v>
                </c:pt>
                <c:pt idx="417">
                  <c:v>1443</c:v>
                </c:pt>
                <c:pt idx="418">
                  <c:v>766</c:v>
                </c:pt>
                <c:pt idx="419">
                  <c:v>1403</c:v>
                </c:pt>
                <c:pt idx="420">
                  <c:v>1372</c:v>
                </c:pt>
                <c:pt idx="421">
                  <c:v>1428</c:v>
                </c:pt>
                <c:pt idx="422">
                  <c:v>1303</c:v>
                </c:pt>
                <c:pt idx="423">
                  <c:v>572</c:v>
                </c:pt>
                <c:pt idx="424">
                  <c:v>558</c:v>
                </c:pt>
                <c:pt idx="425">
                  <c:v>1049</c:v>
                </c:pt>
                <c:pt idx="426">
                  <c:v>923</c:v>
                </c:pt>
                <c:pt idx="427">
                  <c:v>621</c:v>
                </c:pt>
                <c:pt idx="428">
                  <c:v>660</c:v>
                </c:pt>
                <c:pt idx="429">
                  <c:v>528</c:v>
                </c:pt>
                <c:pt idx="430">
                  <c:v>640</c:v>
                </c:pt>
                <c:pt idx="431">
                  <c:v>1427</c:v>
                </c:pt>
                <c:pt idx="432">
                  <c:v>527</c:v>
                </c:pt>
                <c:pt idx="433">
                  <c:v>1295</c:v>
                </c:pt>
                <c:pt idx="434">
                  <c:v>1219</c:v>
                </c:pt>
                <c:pt idx="435">
                  <c:v>959</c:v>
                </c:pt>
                <c:pt idx="436">
                  <c:v>1483</c:v>
                </c:pt>
                <c:pt idx="437">
                  <c:v>646</c:v>
                </c:pt>
                <c:pt idx="438">
                  <c:v>818</c:v>
                </c:pt>
                <c:pt idx="439">
                  <c:v>1268</c:v>
                </c:pt>
                <c:pt idx="440">
                  <c:v>563</c:v>
                </c:pt>
                <c:pt idx="441">
                  <c:v>1253</c:v>
                </c:pt>
                <c:pt idx="442">
                  <c:v>791</c:v>
                </c:pt>
                <c:pt idx="443">
                  <c:v>847</c:v>
                </c:pt>
                <c:pt idx="444">
                  <c:v>668</c:v>
                </c:pt>
                <c:pt idx="445">
                  <c:v>1022</c:v>
                </c:pt>
                <c:pt idx="446">
                  <c:v>725</c:v>
                </c:pt>
                <c:pt idx="447">
                  <c:v>733</c:v>
                </c:pt>
                <c:pt idx="448">
                  <c:v>684</c:v>
                </c:pt>
                <c:pt idx="449">
                  <c:v>604</c:v>
                </c:pt>
                <c:pt idx="450">
                  <c:v>1346</c:v>
                </c:pt>
                <c:pt idx="451">
                  <c:v>1464</c:v>
                </c:pt>
                <c:pt idx="452">
                  <c:v>1258</c:v>
                </c:pt>
                <c:pt idx="453">
                  <c:v>925</c:v>
                </c:pt>
                <c:pt idx="454">
                  <c:v>927</c:v>
                </c:pt>
                <c:pt idx="455">
                  <c:v>1230</c:v>
                </c:pt>
                <c:pt idx="456">
                  <c:v>1437</c:v>
                </c:pt>
                <c:pt idx="457">
                  <c:v>989</c:v>
                </c:pt>
                <c:pt idx="458">
                  <c:v>910</c:v>
                </c:pt>
                <c:pt idx="459">
                  <c:v>1323</c:v>
                </c:pt>
                <c:pt idx="460">
                  <c:v>668</c:v>
                </c:pt>
                <c:pt idx="461">
                  <c:v>1004</c:v>
                </c:pt>
                <c:pt idx="462">
                  <c:v>1415</c:v>
                </c:pt>
                <c:pt idx="463">
                  <c:v>948</c:v>
                </c:pt>
                <c:pt idx="464">
                  <c:v>1010</c:v>
                </c:pt>
                <c:pt idx="465">
                  <c:v>873</c:v>
                </c:pt>
                <c:pt idx="466">
                  <c:v>921</c:v>
                </c:pt>
                <c:pt idx="467">
                  <c:v>1459</c:v>
                </c:pt>
                <c:pt idx="468">
                  <c:v>672</c:v>
                </c:pt>
                <c:pt idx="469">
                  <c:v>1461</c:v>
                </c:pt>
                <c:pt idx="470">
                  <c:v>1492</c:v>
                </c:pt>
                <c:pt idx="471">
                  <c:v>627</c:v>
                </c:pt>
                <c:pt idx="472">
                  <c:v>961</c:v>
                </c:pt>
                <c:pt idx="473">
                  <c:v>954</c:v>
                </c:pt>
                <c:pt idx="474">
                  <c:v>1486</c:v>
                </c:pt>
                <c:pt idx="475">
                  <c:v>1331</c:v>
                </c:pt>
                <c:pt idx="476">
                  <c:v>551</c:v>
                </c:pt>
                <c:pt idx="477">
                  <c:v>1352</c:v>
                </c:pt>
                <c:pt idx="478">
                  <c:v>1437</c:v>
                </c:pt>
                <c:pt idx="479">
                  <c:v>1146</c:v>
                </c:pt>
                <c:pt idx="480">
                  <c:v>1341</c:v>
                </c:pt>
                <c:pt idx="481">
                  <c:v>1331</c:v>
                </c:pt>
                <c:pt idx="482">
                  <c:v>1195</c:v>
                </c:pt>
                <c:pt idx="483">
                  <c:v>1247</c:v>
                </c:pt>
                <c:pt idx="484">
                  <c:v>663</c:v>
                </c:pt>
                <c:pt idx="485">
                  <c:v>861</c:v>
                </c:pt>
                <c:pt idx="486">
                  <c:v>568</c:v>
                </c:pt>
                <c:pt idx="487">
                  <c:v>802</c:v>
                </c:pt>
                <c:pt idx="488">
                  <c:v>821</c:v>
                </c:pt>
                <c:pt idx="489">
                  <c:v>1009</c:v>
                </c:pt>
                <c:pt idx="490">
                  <c:v>526</c:v>
                </c:pt>
                <c:pt idx="491">
                  <c:v>502</c:v>
                </c:pt>
                <c:pt idx="492">
                  <c:v>860</c:v>
                </c:pt>
                <c:pt idx="493">
                  <c:v>1420</c:v>
                </c:pt>
                <c:pt idx="494">
                  <c:v>540</c:v>
                </c:pt>
                <c:pt idx="495">
                  <c:v>737</c:v>
                </c:pt>
                <c:pt idx="496">
                  <c:v>503</c:v>
                </c:pt>
                <c:pt idx="497">
                  <c:v>673</c:v>
                </c:pt>
                <c:pt idx="498">
                  <c:v>681</c:v>
                </c:pt>
                <c:pt idx="499">
                  <c:v>1356</c:v>
                </c:pt>
                <c:pt idx="500">
                  <c:v>1062</c:v>
                </c:pt>
                <c:pt idx="501">
                  <c:v>1399</c:v>
                </c:pt>
                <c:pt idx="502">
                  <c:v>1402</c:v>
                </c:pt>
                <c:pt idx="503">
                  <c:v>1184</c:v>
                </c:pt>
                <c:pt idx="504">
                  <c:v>743</c:v>
                </c:pt>
                <c:pt idx="505">
                  <c:v>1384</c:v>
                </c:pt>
                <c:pt idx="506">
                  <c:v>997</c:v>
                </c:pt>
                <c:pt idx="507">
                  <c:v>618</c:v>
                </c:pt>
                <c:pt idx="508">
                  <c:v>1320</c:v>
                </c:pt>
                <c:pt idx="509">
                  <c:v>959</c:v>
                </c:pt>
                <c:pt idx="510">
                  <c:v>950</c:v>
                </c:pt>
                <c:pt idx="511">
                  <c:v>1286</c:v>
                </c:pt>
                <c:pt idx="512">
                  <c:v>893</c:v>
                </c:pt>
                <c:pt idx="513">
                  <c:v>1126</c:v>
                </c:pt>
                <c:pt idx="514">
                  <c:v>679</c:v>
                </c:pt>
                <c:pt idx="515">
                  <c:v>803</c:v>
                </c:pt>
                <c:pt idx="516">
                  <c:v>664</c:v>
                </c:pt>
                <c:pt idx="517">
                  <c:v>1500</c:v>
                </c:pt>
                <c:pt idx="518">
                  <c:v>1005</c:v>
                </c:pt>
                <c:pt idx="519">
                  <c:v>883</c:v>
                </c:pt>
                <c:pt idx="520">
                  <c:v>1428</c:v>
                </c:pt>
                <c:pt idx="521">
                  <c:v>906</c:v>
                </c:pt>
                <c:pt idx="522">
                  <c:v>991</c:v>
                </c:pt>
                <c:pt idx="523">
                  <c:v>1246</c:v>
                </c:pt>
                <c:pt idx="524">
                  <c:v>1273</c:v>
                </c:pt>
                <c:pt idx="525">
                  <c:v>880</c:v>
                </c:pt>
                <c:pt idx="526">
                  <c:v>1356</c:v>
                </c:pt>
                <c:pt idx="527">
                  <c:v>916</c:v>
                </c:pt>
                <c:pt idx="528">
                  <c:v>1059</c:v>
                </c:pt>
                <c:pt idx="529">
                  <c:v>941</c:v>
                </c:pt>
                <c:pt idx="530">
                  <c:v>764</c:v>
                </c:pt>
                <c:pt idx="531">
                  <c:v>983</c:v>
                </c:pt>
                <c:pt idx="532">
                  <c:v>1295</c:v>
                </c:pt>
                <c:pt idx="533">
                  <c:v>1301</c:v>
                </c:pt>
                <c:pt idx="534">
                  <c:v>829</c:v>
                </c:pt>
                <c:pt idx="535">
                  <c:v>1296</c:v>
                </c:pt>
                <c:pt idx="536">
                  <c:v>1278</c:v>
                </c:pt>
                <c:pt idx="537">
                  <c:v>725</c:v>
                </c:pt>
                <c:pt idx="538">
                  <c:v>525</c:v>
                </c:pt>
                <c:pt idx="539">
                  <c:v>1006</c:v>
                </c:pt>
                <c:pt idx="540">
                  <c:v>872</c:v>
                </c:pt>
                <c:pt idx="541">
                  <c:v>549</c:v>
                </c:pt>
                <c:pt idx="542">
                  <c:v>885</c:v>
                </c:pt>
                <c:pt idx="543">
                  <c:v>1197</c:v>
                </c:pt>
                <c:pt idx="544">
                  <c:v>539</c:v>
                </c:pt>
                <c:pt idx="545">
                  <c:v>804</c:v>
                </c:pt>
                <c:pt idx="546">
                  <c:v>1109</c:v>
                </c:pt>
                <c:pt idx="547">
                  <c:v>1126</c:v>
                </c:pt>
                <c:pt idx="548">
                  <c:v>849</c:v>
                </c:pt>
                <c:pt idx="549">
                  <c:v>503</c:v>
                </c:pt>
                <c:pt idx="550">
                  <c:v>1293</c:v>
                </c:pt>
                <c:pt idx="551">
                  <c:v>903</c:v>
                </c:pt>
                <c:pt idx="552">
                  <c:v>1149</c:v>
                </c:pt>
                <c:pt idx="553">
                  <c:v>1363</c:v>
                </c:pt>
                <c:pt idx="554">
                  <c:v>1056</c:v>
                </c:pt>
                <c:pt idx="555">
                  <c:v>1245</c:v>
                </c:pt>
                <c:pt idx="556">
                  <c:v>1149</c:v>
                </c:pt>
                <c:pt idx="557">
                  <c:v>1226</c:v>
                </c:pt>
                <c:pt idx="558">
                  <c:v>965</c:v>
                </c:pt>
                <c:pt idx="559">
                  <c:v>1338</c:v>
                </c:pt>
                <c:pt idx="560">
                  <c:v>1414</c:v>
                </c:pt>
                <c:pt idx="561">
                  <c:v>1232</c:v>
                </c:pt>
                <c:pt idx="562">
                  <c:v>528</c:v>
                </c:pt>
                <c:pt idx="563">
                  <c:v>1377</c:v>
                </c:pt>
                <c:pt idx="564">
                  <c:v>1078</c:v>
                </c:pt>
                <c:pt idx="565">
                  <c:v>766</c:v>
                </c:pt>
                <c:pt idx="566">
                  <c:v>1289</c:v>
                </c:pt>
                <c:pt idx="567">
                  <c:v>887</c:v>
                </c:pt>
                <c:pt idx="568">
                  <c:v>1040</c:v>
                </c:pt>
                <c:pt idx="569">
                  <c:v>940</c:v>
                </c:pt>
                <c:pt idx="570">
                  <c:v>895</c:v>
                </c:pt>
                <c:pt idx="571">
                  <c:v>1113</c:v>
                </c:pt>
                <c:pt idx="572">
                  <c:v>982</c:v>
                </c:pt>
                <c:pt idx="573">
                  <c:v>1401</c:v>
                </c:pt>
                <c:pt idx="574">
                  <c:v>772</c:v>
                </c:pt>
                <c:pt idx="575">
                  <c:v>912</c:v>
                </c:pt>
                <c:pt idx="576">
                  <c:v>946</c:v>
                </c:pt>
                <c:pt idx="577">
                  <c:v>834</c:v>
                </c:pt>
                <c:pt idx="578">
                  <c:v>695</c:v>
                </c:pt>
                <c:pt idx="579">
                  <c:v>1479</c:v>
                </c:pt>
                <c:pt idx="580">
                  <c:v>994</c:v>
                </c:pt>
                <c:pt idx="581">
                  <c:v>843</c:v>
                </c:pt>
                <c:pt idx="582">
                  <c:v>1412</c:v>
                </c:pt>
                <c:pt idx="583">
                  <c:v>727</c:v>
                </c:pt>
                <c:pt idx="584">
                  <c:v>622</c:v>
                </c:pt>
                <c:pt idx="585">
                  <c:v>1392</c:v>
                </c:pt>
                <c:pt idx="586">
                  <c:v>1491</c:v>
                </c:pt>
                <c:pt idx="587">
                  <c:v>1038</c:v>
                </c:pt>
                <c:pt idx="588">
                  <c:v>854</c:v>
                </c:pt>
                <c:pt idx="589">
                  <c:v>1415</c:v>
                </c:pt>
                <c:pt idx="590">
                  <c:v>1136</c:v>
                </c:pt>
                <c:pt idx="591">
                  <c:v>971</c:v>
                </c:pt>
                <c:pt idx="592">
                  <c:v>1115</c:v>
                </c:pt>
                <c:pt idx="593">
                  <c:v>523</c:v>
                </c:pt>
                <c:pt idx="594">
                  <c:v>533</c:v>
                </c:pt>
                <c:pt idx="595">
                  <c:v>1129</c:v>
                </c:pt>
                <c:pt idx="596">
                  <c:v>739</c:v>
                </c:pt>
                <c:pt idx="597">
                  <c:v>1099</c:v>
                </c:pt>
                <c:pt idx="598">
                  <c:v>610</c:v>
                </c:pt>
                <c:pt idx="599">
                  <c:v>1305</c:v>
                </c:pt>
                <c:pt idx="600">
                  <c:v>1263</c:v>
                </c:pt>
                <c:pt idx="601">
                  <c:v>656</c:v>
                </c:pt>
                <c:pt idx="602">
                  <c:v>975</c:v>
                </c:pt>
                <c:pt idx="603">
                  <c:v>1459</c:v>
                </c:pt>
                <c:pt idx="604">
                  <c:v>1302</c:v>
                </c:pt>
                <c:pt idx="605">
                  <c:v>1115</c:v>
                </c:pt>
                <c:pt idx="606">
                  <c:v>816</c:v>
                </c:pt>
                <c:pt idx="607">
                  <c:v>1358</c:v>
                </c:pt>
                <c:pt idx="608">
                  <c:v>1054</c:v>
                </c:pt>
                <c:pt idx="609">
                  <c:v>1372</c:v>
                </c:pt>
                <c:pt idx="610">
                  <c:v>1101</c:v>
                </c:pt>
                <c:pt idx="611">
                  <c:v>1258</c:v>
                </c:pt>
                <c:pt idx="612">
                  <c:v>1399</c:v>
                </c:pt>
                <c:pt idx="613">
                  <c:v>1469</c:v>
                </c:pt>
                <c:pt idx="614">
                  <c:v>560</c:v>
                </c:pt>
                <c:pt idx="615">
                  <c:v>527</c:v>
                </c:pt>
                <c:pt idx="616">
                  <c:v>1165</c:v>
                </c:pt>
                <c:pt idx="617">
                  <c:v>996</c:v>
                </c:pt>
                <c:pt idx="618">
                  <c:v>630</c:v>
                </c:pt>
                <c:pt idx="619">
                  <c:v>542</c:v>
                </c:pt>
                <c:pt idx="620">
                  <c:v>648</c:v>
                </c:pt>
                <c:pt idx="621">
                  <c:v>639</c:v>
                </c:pt>
                <c:pt idx="622">
                  <c:v>729</c:v>
                </c:pt>
                <c:pt idx="623">
                  <c:v>1021</c:v>
                </c:pt>
                <c:pt idx="624">
                  <c:v>1229</c:v>
                </c:pt>
                <c:pt idx="625">
                  <c:v>660</c:v>
                </c:pt>
                <c:pt idx="626">
                  <c:v>1343</c:v>
                </c:pt>
                <c:pt idx="627">
                  <c:v>833</c:v>
                </c:pt>
                <c:pt idx="628">
                  <c:v>555</c:v>
                </c:pt>
                <c:pt idx="629">
                  <c:v>541</c:v>
                </c:pt>
                <c:pt idx="630">
                  <c:v>748</c:v>
                </c:pt>
                <c:pt idx="631">
                  <c:v>1477</c:v>
                </c:pt>
                <c:pt idx="632">
                  <c:v>1236</c:v>
                </c:pt>
                <c:pt idx="633">
                  <c:v>592</c:v>
                </c:pt>
                <c:pt idx="634">
                  <c:v>558</c:v>
                </c:pt>
                <c:pt idx="635">
                  <c:v>925</c:v>
                </c:pt>
                <c:pt idx="636">
                  <c:v>719</c:v>
                </c:pt>
                <c:pt idx="637">
                  <c:v>981</c:v>
                </c:pt>
                <c:pt idx="638">
                  <c:v>1381</c:v>
                </c:pt>
                <c:pt idx="639">
                  <c:v>929</c:v>
                </c:pt>
                <c:pt idx="640">
                  <c:v>1245</c:v>
                </c:pt>
                <c:pt idx="641">
                  <c:v>691</c:v>
                </c:pt>
                <c:pt idx="642">
                  <c:v>1326</c:v>
                </c:pt>
                <c:pt idx="643">
                  <c:v>1000</c:v>
                </c:pt>
                <c:pt idx="644">
                  <c:v>592</c:v>
                </c:pt>
                <c:pt idx="645">
                  <c:v>1227</c:v>
                </c:pt>
                <c:pt idx="646">
                  <c:v>575</c:v>
                </c:pt>
                <c:pt idx="647">
                  <c:v>1298</c:v>
                </c:pt>
                <c:pt idx="648">
                  <c:v>1141</c:v>
                </c:pt>
                <c:pt idx="649">
                  <c:v>703</c:v>
                </c:pt>
                <c:pt idx="650">
                  <c:v>929</c:v>
                </c:pt>
                <c:pt idx="651">
                  <c:v>1415</c:v>
                </c:pt>
                <c:pt idx="652">
                  <c:v>1359</c:v>
                </c:pt>
                <c:pt idx="653">
                  <c:v>1162</c:v>
                </c:pt>
                <c:pt idx="654">
                  <c:v>663</c:v>
                </c:pt>
                <c:pt idx="655">
                  <c:v>1432</c:v>
                </c:pt>
                <c:pt idx="656">
                  <c:v>663</c:v>
                </c:pt>
                <c:pt idx="657">
                  <c:v>1327</c:v>
                </c:pt>
                <c:pt idx="658">
                  <c:v>1045</c:v>
                </c:pt>
                <c:pt idx="659">
                  <c:v>619</c:v>
                </c:pt>
                <c:pt idx="660">
                  <c:v>815</c:v>
                </c:pt>
                <c:pt idx="661">
                  <c:v>728</c:v>
                </c:pt>
                <c:pt idx="662">
                  <c:v>941</c:v>
                </c:pt>
                <c:pt idx="663">
                  <c:v>1176</c:v>
                </c:pt>
                <c:pt idx="664">
                  <c:v>1092</c:v>
                </c:pt>
                <c:pt idx="665">
                  <c:v>1439</c:v>
                </c:pt>
                <c:pt idx="666">
                  <c:v>816</c:v>
                </c:pt>
                <c:pt idx="667">
                  <c:v>1413</c:v>
                </c:pt>
                <c:pt idx="668">
                  <c:v>1076</c:v>
                </c:pt>
                <c:pt idx="669">
                  <c:v>559</c:v>
                </c:pt>
                <c:pt idx="670">
                  <c:v>1144</c:v>
                </c:pt>
                <c:pt idx="671">
                  <c:v>1296</c:v>
                </c:pt>
                <c:pt idx="672">
                  <c:v>958</c:v>
                </c:pt>
                <c:pt idx="673">
                  <c:v>775</c:v>
                </c:pt>
                <c:pt idx="674">
                  <c:v>1483</c:v>
                </c:pt>
                <c:pt idx="675">
                  <c:v>1304</c:v>
                </c:pt>
                <c:pt idx="676">
                  <c:v>1400</c:v>
                </c:pt>
                <c:pt idx="677">
                  <c:v>1440</c:v>
                </c:pt>
                <c:pt idx="678">
                  <c:v>1460</c:v>
                </c:pt>
                <c:pt idx="679">
                  <c:v>1379</c:v>
                </c:pt>
                <c:pt idx="680">
                  <c:v>942</c:v>
                </c:pt>
                <c:pt idx="681">
                  <c:v>740</c:v>
                </c:pt>
                <c:pt idx="682">
                  <c:v>1186</c:v>
                </c:pt>
                <c:pt idx="683">
                  <c:v>731</c:v>
                </c:pt>
                <c:pt idx="684">
                  <c:v>1347</c:v>
                </c:pt>
                <c:pt idx="685">
                  <c:v>1085</c:v>
                </c:pt>
                <c:pt idx="686">
                  <c:v>665</c:v>
                </c:pt>
                <c:pt idx="687">
                  <c:v>1422</c:v>
                </c:pt>
                <c:pt idx="688">
                  <c:v>1366</c:v>
                </c:pt>
                <c:pt idx="689">
                  <c:v>714</c:v>
                </c:pt>
                <c:pt idx="690">
                  <c:v>1259</c:v>
                </c:pt>
                <c:pt idx="691">
                  <c:v>975</c:v>
                </c:pt>
                <c:pt idx="692">
                  <c:v>1420</c:v>
                </c:pt>
                <c:pt idx="693">
                  <c:v>604</c:v>
                </c:pt>
                <c:pt idx="694">
                  <c:v>1250</c:v>
                </c:pt>
                <c:pt idx="695">
                  <c:v>567</c:v>
                </c:pt>
                <c:pt idx="696">
                  <c:v>546</c:v>
                </c:pt>
                <c:pt idx="697">
                  <c:v>1169</c:v>
                </c:pt>
                <c:pt idx="698">
                  <c:v>834</c:v>
                </c:pt>
                <c:pt idx="699">
                  <c:v>1117</c:v>
                </c:pt>
                <c:pt idx="700">
                  <c:v>677</c:v>
                </c:pt>
                <c:pt idx="701">
                  <c:v>1433</c:v>
                </c:pt>
                <c:pt idx="702">
                  <c:v>889</c:v>
                </c:pt>
                <c:pt idx="703">
                  <c:v>670</c:v>
                </c:pt>
                <c:pt idx="704">
                  <c:v>645</c:v>
                </c:pt>
                <c:pt idx="705">
                  <c:v>1107</c:v>
                </c:pt>
                <c:pt idx="706">
                  <c:v>750</c:v>
                </c:pt>
                <c:pt idx="707">
                  <c:v>654</c:v>
                </c:pt>
                <c:pt idx="708">
                  <c:v>1141</c:v>
                </c:pt>
                <c:pt idx="709">
                  <c:v>811</c:v>
                </c:pt>
                <c:pt idx="710">
                  <c:v>1452</c:v>
                </c:pt>
                <c:pt idx="711">
                  <c:v>1255</c:v>
                </c:pt>
                <c:pt idx="712">
                  <c:v>737</c:v>
                </c:pt>
                <c:pt idx="713">
                  <c:v>1419</c:v>
                </c:pt>
                <c:pt idx="714">
                  <c:v>815</c:v>
                </c:pt>
                <c:pt idx="715">
                  <c:v>1034</c:v>
                </c:pt>
                <c:pt idx="716">
                  <c:v>1022</c:v>
                </c:pt>
                <c:pt idx="717">
                  <c:v>1341</c:v>
                </c:pt>
                <c:pt idx="718">
                  <c:v>999</c:v>
                </c:pt>
                <c:pt idx="719">
                  <c:v>1218</c:v>
                </c:pt>
                <c:pt idx="720">
                  <c:v>1332</c:v>
                </c:pt>
                <c:pt idx="721">
                  <c:v>903</c:v>
                </c:pt>
                <c:pt idx="722">
                  <c:v>932</c:v>
                </c:pt>
                <c:pt idx="723">
                  <c:v>634</c:v>
                </c:pt>
                <c:pt idx="724">
                  <c:v>553</c:v>
                </c:pt>
                <c:pt idx="725">
                  <c:v>547</c:v>
                </c:pt>
                <c:pt idx="726">
                  <c:v>867</c:v>
                </c:pt>
                <c:pt idx="727">
                  <c:v>863</c:v>
                </c:pt>
                <c:pt idx="728">
                  <c:v>603</c:v>
                </c:pt>
                <c:pt idx="729">
                  <c:v>1480</c:v>
                </c:pt>
                <c:pt idx="730">
                  <c:v>522</c:v>
                </c:pt>
                <c:pt idx="731">
                  <c:v>1376</c:v>
                </c:pt>
                <c:pt idx="732">
                  <c:v>1195</c:v>
                </c:pt>
                <c:pt idx="733">
                  <c:v>1223</c:v>
                </c:pt>
                <c:pt idx="734">
                  <c:v>613</c:v>
                </c:pt>
                <c:pt idx="735">
                  <c:v>844</c:v>
                </c:pt>
                <c:pt idx="736">
                  <c:v>620</c:v>
                </c:pt>
                <c:pt idx="737">
                  <c:v>983</c:v>
                </c:pt>
                <c:pt idx="738">
                  <c:v>996</c:v>
                </c:pt>
                <c:pt idx="739">
                  <c:v>1106</c:v>
                </c:pt>
                <c:pt idx="740">
                  <c:v>1032</c:v>
                </c:pt>
                <c:pt idx="741">
                  <c:v>1419</c:v>
                </c:pt>
                <c:pt idx="742">
                  <c:v>610</c:v>
                </c:pt>
                <c:pt idx="743">
                  <c:v>1449</c:v>
                </c:pt>
                <c:pt idx="744">
                  <c:v>1270</c:v>
                </c:pt>
                <c:pt idx="745">
                  <c:v>770</c:v>
                </c:pt>
                <c:pt idx="746">
                  <c:v>911</c:v>
                </c:pt>
                <c:pt idx="747">
                  <c:v>1303</c:v>
                </c:pt>
                <c:pt idx="748">
                  <c:v>1367</c:v>
                </c:pt>
                <c:pt idx="749">
                  <c:v>509</c:v>
                </c:pt>
                <c:pt idx="750">
                  <c:v>804</c:v>
                </c:pt>
                <c:pt idx="751">
                  <c:v>1268</c:v>
                </c:pt>
                <c:pt idx="752">
                  <c:v>1492</c:v>
                </c:pt>
                <c:pt idx="753">
                  <c:v>1402</c:v>
                </c:pt>
                <c:pt idx="754">
                  <c:v>673</c:v>
                </c:pt>
                <c:pt idx="755">
                  <c:v>1174</c:v>
                </c:pt>
                <c:pt idx="756">
                  <c:v>635</c:v>
                </c:pt>
                <c:pt idx="757">
                  <c:v>792</c:v>
                </c:pt>
                <c:pt idx="758">
                  <c:v>998</c:v>
                </c:pt>
                <c:pt idx="759">
                  <c:v>866</c:v>
                </c:pt>
                <c:pt idx="760">
                  <c:v>1408</c:v>
                </c:pt>
                <c:pt idx="761">
                  <c:v>732</c:v>
                </c:pt>
                <c:pt idx="762">
                  <c:v>1107</c:v>
                </c:pt>
                <c:pt idx="763">
                  <c:v>1165</c:v>
                </c:pt>
                <c:pt idx="764">
                  <c:v>1316</c:v>
                </c:pt>
                <c:pt idx="765">
                  <c:v>1471</c:v>
                </c:pt>
                <c:pt idx="766">
                  <c:v>536</c:v>
                </c:pt>
                <c:pt idx="767">
                  <c:v>1045</c:v>
                </c:pt>
                <c:pt idx="768">
                  <c:v>609</c:v>
                </c:pt>
                <c:pt idx="769">
                  <c:v>581</c:v>
                </c:pt>
                <c:pt idx="770">
                  <c:v>1106</c:v>
                </c:pt>
                <c:pt idx="771">
                  <c:v>1316</c:v>
                </c:pt>
                <c:pt idx="772">
                  <c:v>574</c:v>
                </c:pt>
                <c:pt idx="773">
                  <c:v>1115</c:v>
                </c:pt>
                <c:pt idx="774">
                  <c:v>1257</c:v>
                </c:pt>
                <c:pt idx="775">
                  <c:v>1069</c:v>
                </c:pt>
                <c:pt idx="776">
                  <c:v>757</c:v>
                </c:pt>
                <c:pt idx="777">
                  <c:v>794</c:v>
                </c:pt>
                <c:pt idx="778">
                  <c:v>1139</c:v>
                </c:pt>
                <c:pt idx="779">
                  <c:v>598</c:v>
                </c:pt>
                <c:pt idx="780">
                  <c:v>514</c:v>
                </c:pt>
                <c:pt idx="781">
                  <c:v>1479</c:v>
                </c:pt>
                <c:pt idx="782">
                  <c:v>633</c:v>
                </c:pt>
                <c:pt idx="783">
                  <c:v>1437</c:v>
                </c:pt>
                <c:pt idx="784">
                  <c:v>1135</c:v>
                </c:pt>
                <c:pt idx="785">
                  <c:v>1433</c:v>
                </c:pt>
                <c:pt idx="786">
                  <c:v>824</c:v>
                </c:pt>
                <c:pt idx="787">
                  <c:v>967</c:v>
                </c:pt>
                <c:pt idx="788">
                  <c:v>1126</c:v>
                </c:pt>
                <c:pt idx="789">
                  <c:v>885</c:v>
                </c:pt>
                <c:pt idx="790">
                  <c:v>525</c:v>
                </c:pt>
                <c:pt idx="791">
                  <c:v>1009</c:v>
                </c:pt>
                <c:pt idx="792">
                  <c:v>1478</c:v>
                </c:pt>
                <c:pt idx="793">
                  <c:v>547</c:v>
                </c:pt>
                <c:pt idx="794">
                  <c:v>549</c:v>
                </c:pt>
                <c:pt idx="795">
                  <c:v>1326</c:v>
                </c:pt>
                <c:pt idx="796">
                  <c:v>761</c:v>
                </c:pt>
                <c:pt idx="797">
                  <c:v>1344</c:v>
                </c:pt>
                <c:pt idx="798">
                  <c:v>895</c:v>
                </c:pt>
                <c:pt idx="799">
                  <c:v>1036</c:v>
                </c:pt>
                <c:pt idx="800">
                  <c:v>664</c:v>
                </c:pt>
                <c:pt idx="801">
                  <c:v>1403</c:v>
                </c:pt>
                <c:pt idx="802">
                  <c:v>1094</c:v>
                </c:pt>
                <c:pt idx="803">
                  <c:v>789</c:v>
                </c:pt>
                <c:pt idx="804">
                  <c:v>587</c:v>
                </c:pt>
                <c:pt idx="805">
                  <c:v>509</c:v>
                </c:pt>
                <c:pt idx="806">
                  <c:v>1382</c:v>
                </c:pt>
                <c:pt idx="807">
                  <c:v>1301</c:v>
                </c:pt>
                <c:pt idx="808">
                  <c:v>777</c:v>
                </c:pt>
                <c:pt idx="809">
                  <c:v>505</c:v>
                </c:pt>
                <c:pt idx="810">
                  <c:v>866</c:v>
                </c:pt>
                <c:pt idx="811">
                  <c:v>1329</c:v>
                </c:pt>
                <c:pt idx="812">
                  <c:v>1372</c:v>
                </c:pt>
                <c:pt idx="813">
                  <c:v>1004</c:v>
                </c:pt>
                <c:pt idx="814">
                  <c:v>1415</c:v>
                </c:pt>
                <c:pt idx="815">
                  <c:v>639</c:v>
                </c:pt>
                <c:pt idx="816">
                  <c:v>1397</c:v>
                </c:pt>
                <c:pt idx="817">
                  <c:v>935</c:v>
                </c:pt>
                <c:pt idx="818">
                  <c:v>882</c:v>
                </c:pt>
                <c:pt idx="819">
                  <c:v>1398</c:v>
                </c:pt>
                <c:pt idx="820">
                  <c:v>1461</c:v>
                </c:pt>
                <c:pt idx="821">
                  <c:v>1430</c:v>
                </c:pt>
                <c:pt idx="822">
                  <c:v>953</c:v>
                </c:pt>
                <c:pt idx="823">
                  <c:v>1456</c:v>
                </c:pt>
                <c:pt idx="824">
                  <c:v>892</c:v>
                </c:pt>
                <c:pt idx="825">
                  <c:v>539</c:v>
                </c:pt>
                <c:pt idx="826">
                  <c:v>1024</c:v>
                </c:pt>
                <c:pt idx="827">
                  <c:v>1405</c:v>
                </c:pt>
                <c:pt idx="828">
                  <c:v>691</c:v>
                </c:pt>
                <c:pt idx="829">
                  <c:v>1157</c:v>
                </c:pt>
                <c:pt idx="830">
                  <c:v>555</c:v>
                </c:pt>
                <c:pt idx="831">
                  <c:v>1245</c:v>
                </c:pt>
                <c:pt idx="832">
                  <c:v>1227</c:v>
                </c:pt>
                <c:pt idx="833">
                  <c:v>825</c:v>
                </c:pt>
                <c:pt idx="834">
                  <c:v>1359</c:v>
                </c:pt>
                <c:pt idx="835">
                  <c:v>556</c:v>
                </c:pt>
                <c:pt idx="836">
                  <c:v>1110</c:v>
                </c:pt>
                <c:pt idx="837">
                  <c:v>518</c:v>
                </c:pt>
                <c:pt idx="838">
                  <c:v>932</c:v>
                </c:pt>
                <c:pt idx="839">
                  <c:v>683</c:v>
                </c:pt>
                <c:pt idx="840">
                  <c:v>1397</c:v>
                </c:pt>
                <c:pt idx="841">
                  <c:v>1201</c:v>
                </c:pt>
                <c:pt idx="842">
                  <c:v>1402</c:v>
                </c:pt>
                <c:pt idx="843">
                  <c:v>844</c:v>
                </c:pt>
                <c:pt idx="844">
                  <c:v>1366</c:v>
                </c:pt>
                <c:pt idx="845">
                  <c:v>923</c:v>
                </c:pt>
                <c:pt idx="846">
                  <c:v>542</c:v>
                </c:pt>
                <c:pt idx="847">
                  <c:v>1130</c:v>
                </c:pt>
                <c:pt idx="848">
                  <c:v>848</c:v>
                </c:pt>
                <c:pt idx="849">
                  <c:v>1022</c:v>
                </c:pt>
                <c:pt idx="850">
                  <c:v>1189</c:v>
                </c:pt>
                <c:pt idx="851">
                  <c:v>771</c:v>
                </c:pt>
                <c:pt idx="852">
                  <c:v>1280</c:v>
                </c:pt>
                <c:pt idx="853">
                  <c:v>933</c:v>
                </c:pt>
                <c:pt idx="854">
                  <c:v>1257</c:v>
                </c:pt>
                <c:pt idx="855">
                  <c:v>1313</c:v>
                </c:pt>
                <c:pt idx="856">
                  <c:v>1034</c:v>
                </c:pt>
                <c:pt idx="857">
                  <c:v>669</c:v>
                </c:pt>
                <c:pt idx="858">
                  <c:v>728</c:v>
                </c:pt>
                <c:pt idx="859">
                  <c:v>569</c:v>
                </c:pt>
                <c:pt idx="860">
                  <c:v>960</c:v>
                </c:pt>
                <c:pt idx="861">
                  <c:v>1288</c:v>
                </c:pt>
                <c:pt idx="862">
                  <c:v>556</c:v>
                </c:pt>
                <c:pt idx="863">
                  <c:v>1413</c:v>
                </c:pt>
                <c:pt idx="864">
                  <c:v>957</c:v>
                </c:pt>
                <c:pt idx="865">
                  <c:v>1084</c:v>
                </c:pt>
                <c:pt idx="866">
                  <c:v>1270</c:v>
                </c:pt>
                <c:pt idx="867">
                  <c:v>845</c:v>
                </c:pt>
                <c:pt idx="868">
                  <c:v>1423</c:v>
                </c:pt>
                <c:pt idx="869">
                  <c:v>683</c:v>
                </c:pt>
                <c:pt idx="870">
                  <c:v>1309</c:v>
                </c:pt>
                <c:pt idx="871">
                  <c:v>888</c:v>
                </c:pt>
                <c:pt idx="872">
                  <c:v>1496</c:v>
                </c:pt>
                <c:pt idx="873">
                  <c:v>965</c:v>
                </c:pt>
                <c:pt idx="874">
                  <c:v>1329</c:v>
                </c:pt>
                <c:pt idx="875">
                  <c:v>1021</c:v>
                </c:pt>
                <c:pt idx="876">
                  <c:v>501</c:v>
                </c:pt>
                <c:pt idx="877">
                  <c:v>1223</c:v>
                </c:pt>
                <c:pt idx="878">
                  <c:v>1495</c:v>
                </c:pt>
                <c:pt idx="879">
                  <c:v>862</c:v>
                </c:pt>
                <c:pt idx="880">
                  <c:v>1037</c:v>
                </c:pt>
                <c:pt idx="881">
                  <c:v>505</c:v>
                </c:pt>
                <c:pt idx="882">
                  <c:v>1193</c:v>
                </c:pt>
                <c:pt idx="883">
                  <c:v>1452</c:v>
                </c:pt>
                <c:pt idx="884">
                  <c:v>1422</c:v>
                </c:pt>
                <c:pt idx="885">
                  <c:v>717</c:v>
                </c:pt>
                <c:pt idx="886">
                  <c:v>1333</c:v>
                </c:pt>
                <c:pt idx="887">
                  <c:v>978</c:v>
                </c:pt>
                <c:pt idx="888">
                  <c:v>1141</c:v>
                </c:pt>
                <c:pt idx="889">
                  <c:v>1399</c:v>
                </c:pt>
                <c:pt idx="890">
                  <c:v>1200</c:v>
                </c:pt>
                <c:pt idx="891">
                  <c:v>1053</c:v>
                </c:pt>
                <c:pt idx="892">
                  <c:v>1118</c:v>
                </c:pt>
                <c:pt idx="893">
                  <c:v>1094</c:v>
                </c:pt>
                <c:pt idx="894">
                  <c:v>1252</c:v>
                </c:pt>
                <c:pt idx="895">
                  <c:v>686</c:v>
                </c:pt>
                <c:pt idx="896">
                  <c:v>513</c:v>
                </c:pt>
                <c:pt idx="897">
                  <c:v>1174</c:v>
                </c:pt>
                <c:pt idx="898">
                  <c:v>1224</c:v>
                </c:pt>
                <c:pt idx="899">
                  <c:v>975</c:v>
                </c:pt>
                <c:pt idx="900">
                  <c:v>1435</c:v>
                </c:pt>
                <c:pt idx="901">
                  <c:v>894</c:v>
                </c:pt>
                <c:pt idx="902">
                  <c:v>1168</c:v>
                </c:pt>
                <c:pt idx="903">
                  <c:v>1482</c:v>
                </c:pt>
                <c:pt idx="904">
                  <c:v>1385</c:v>
                </c:pt>
                <c:pt idx="905">
                  <c:v>1476</c:v>
                </c:pt>
                <c:pt idx="906">
                  <c:v>812</c:v>
                </c:pt>
                <c:pt idx="907">
                  <c:v>1191</c:v>
                </c:pt>
                <c:pt idx="908">
                  <c:v>1440</c:v>
                </c:pt>
                <c:pt idx="909">
                  <c:v>1447</c:v>
                </c:pt>
                <c:pt idx="910">
                  <c:v>1030</c:v>
                </c:pt>
                <c:pt idx="911">
                  <c:v>1034</c:v>
                </c:pt>
                <c:pt idx="912">
                  <c:v>1406</c:v>
                </c:pt>
                <c:pt idx="913">
                  <c:v>1086</c:v>
                </c:pt>
                <c:pt idx="914">
                  <c:v>1334</c:v>
                </c:pt>
                <c:pt idx="915">
                  <c:v>507</c:v>
                </c:pt>
                <c:pt idx="916">
                  <c:v>1483</c:v>
                </c:pt>
                <c:pt idx="917">
                  <c:v>888</c:v>
                </c:pt>
                <c:pt idx="918">
                  <c:v>1204</c:v>
                </c:pt>
                <c:pt idx="919">
                  <c:v>1047</c:v>
                </c:pt>
                <c:pt idx="920">
                  <c:v>1279</c:v>
                </c:pt>
                <c:pt idx="921">
                  <c:v>613</c:v>
                </c:pt>
                <c:pt idx="922">
                  <c:v>1280</c:v>
                </c:pt>
                <c:pt idx="923">
                  <c:v>696</c:v>
                </c:pt>
                <c:pt idx="924">
                  <c:v>1191</c:v>
                </c:pt>
                <c:pt idx="925">
                  <c:v>1287</c:v>
                </c:pt>
                <c:pt idx="926">
                  <c:v>1391</c:v>
                </c:pt>
                <c:pt idx="927">
                  <c:v>1345</c:v>
                </c:pt>
                <c:pt idx="928">
                  <c:v>1344</c:v>
                </c:pt>
                <c:pt idx="929">
                  <c:v>779</c:v>
                </c:pt>
                <c:pt idx="930">
                  <c:v>1123</c:v>
                </c:pt>
                <c:pt idx="931">
                  <c:v>1038</c:v>
                </c:pt>
                <c:pt idx="932">
                  <c:v>595</c:v>
                </c:pt>
                <c:pt idx="933">
                  <c:v>1345</c:v>
                </c:pt>
                <c:pt idx="934">
                  <c:v>534</c:v>
                </c:pt>
                <c:pt idx="935">
                  <c:v>1176</c:v>
                </c:pt>
                <c:pt idx="936">
                  <c:v>836</c:v>
                </c:pt>
                <c:pt idx="937">
                  <c:v>1047</c:v>
                </c:pt>
                <c:pt idx="938">
                  <c:v>865</c:v>
                </c:pt>
                <c:pt idx="939">
                  <c:v>1148</c:v>
                </c:pt>
                <c:pt idx="940">
                  <c:v>696</c:v>
                </c:pt>
                <c:pt idx="941">
                  <c:v>778</c:v>
                </c:pt>
                <c:pt idx="942">
                  <c:v>1140</c:v>
                </c:pt>
                <c:pt idx="943">
                  <c:v>557</c:v>
                </c:pt>
                <c:pt idx="944">
                  <c:v>948</c:v>
                </c:pt>
                <c:pt idx="945">
                  <c:v>1249</c:v>
                </c:pt>
                <c:pt idx="946">
                  <c:v>1092</c:v>
                </c:pt>
                <c:pt idx="947">
                  <c:v>717</c:v>
                </c:pt>
                <c:pt idx="948">
                  <c:v>857</c:v>
                </c:pt>
                <c:pt idx="949">
                  <c:v>1021</c:v>
                </c:pt>
                <c:pt idx="950">
                  <c:v>1056</c:v>
                </c:pt>
                <c:pt idx="951">
                  <c:v>758</c:v>
                </c:pt>
                <c:pt idx="952">
                  <c:v>653</c:v>
                </c:pt>
                <c:pt idx="953">
                  <c:v>643</c:v>
                </c:pt>
                <c:pt idx="954">
                  <c:v>668</c:v>
                </c:pt>
                <c:pt idx="955">
                  <c:v>645</c:v>
                </c:pt>
                <c:pt idx="956">
                  <c:v>1020</c:v>
                </c:pt>
                <c:pt idx="957">
                  <c:v>1128</c:v>
                </c:pt>
                <c:pt idx="958">
                  <c:v>1186</c:v>
                </c:pt>
                <c:pt idx="959">
                  <c:v>528</c:v>
                </c:pt>
                <c:pt idx="960">
                  <c:v>774</c:v>
                </c:pt>
                <c:pt idx="961">
                  <c:v>1236</c:v>
                </c:pt>
                <c:pt idx="962">
                  <c:v>938</c:v>
                </c:pt>
                <c:pt idx="963">
                  <c:v>1169</c:v>
                </c:pt>
                <c:pt idx="964">
                  <c:v>1061</c:v>
                </c:pt>
                <c:pt idx="965">
                  <c:v>514</c:v>
                </c:pt>
                <c:pt idx="966">
                  <c:v>1015</c:v>
                </c:pt>
                <c:pt idx="967">
                  <c:v>743</c:v>
                </c:pt>
                <c:pt idx="968">
                  <c:v>913</c:v>
                </c:pt>
                <c:pt idx="969">
                  <c:v>1142</c:v>
                </c:pt>
                <c:pt idx="970">
                  <c:v>868</c:v>
                </c:pt>
                <c:pt idx="971">
                  <c:v>1464</c:v>
                </c:pt>
                <c:pt idx="972">
                  <c:v>1260</c:v>
                </c:pt>
                <c:pt idx="973">
                  <c:v>1326</c:v>
                </c:pt>
                <c:pt idx="974">
                  <c:v>1219</c:v>
                </c:pt>
                <c:pt idx="975">
                  <c:v>1038</c:v>
                </c:pt>
                <c:pt idx="976">
                  <c:v>1418</c:v>
                </c:pt>
                <c:pt idx="977">
                  <c:v>1385</c:v>
                </c:pt>
                <c:pt idx="978">
                  <c:v>553</c:v>
                </c:pt>
                <c:pt idx="979">
                  <c:v>1013</c:v>
                </c:pt>
                <c:pt idx="980">
                  <c:v>1019</c:v>
                </c:pt>
                <c:pt idx="981">
                  <c:v>669</c:v>
                </c:pt>
                <c:pt idx="982">
                  <c:v>933</c:v>
                </c:pt>
                <c:pt idx="983">
                  <c:v>1166</c:v>
                </c:pt>
                <c:pt idx="984">
                  <c:v>1197</c:v>
                </c:pt>
                <c:pt idx="985">
                  <c:v>973</c:v>
                </c:pt>
                <c:pt idx="986">
                  <c:v>1381</c:v>
                </c:pt>
                <c:pt idx="987">
                  <c:v>1082</c:v>
                </c:pt>
                <c:pt idx="988">
                  <c:v>1160</c:v>
                </c:pt>
                <c:pt idx="989">
                  <c:v>1011</c:v>
                </c:pt>
                <c:pt idx="990">
                  <c:v>1412</c:v>
                </c:pt>
                <c:pt idx="991">
                  <c:v>1391</c:v>
                </c:pt>
                <c:pt idx="992">
                  <c:v>1293</c:v>
                </c:pt>
                <c:pt idx="993">
                  <c:v>1380</c:v>
                </c:pt>
                <c:pt idx="994">
                  <c:v>764</c:v>
                </c:pt>
                <c:pt idx="995">
                  <c:v>1346</c:v>
                </c:pt>
                <c:pt idx="996">
                  <c:v>1407</c:v>
                </c:pt>
                <c:pt idx="997">
                  <c:v>957</c:v>
                </c:pt>
                <c:pt idx="998">
                  <c:v>1174</c:v>
                </c:pt>
                <c:pt idx="999">
                  <c:v>541</c:v>
                </c:pt>
              </c:numCache>
            </c:numRef>
          </c:cat>
          <c:val>
            <c:numRef>
              <c:f>Data!$R$2:$R$1001</c:f>
              <c:numCache>
                <c:formatCode>General</c:formatCode>
                <c:ptCount val="1000"/>
                <c:pt idx="0">
                  <c:v>7707</c:v>
                </c:pt>
                <c:pt idx="1">
                  <c:v>6756</c:v>
                </c:pt>
                <c:pt idx="2">
                  <c:v>4810</c:v>
                </c:pt>
                <c:pt idx="3">
                  <c:v>6665</c:v>
                </c:pt>
                <c:pt idx="4">
                  <c:v>5828</c:v>
                </c:pt>
                <c:pt idx="5">
                  <c:v>4755</c:v>
                </c:pt>
                <c:pt idx="6">
                  <c:v>6878</c:v>
                </c:pt>
                <c:pt idx="7">
                  <c:v>5546</c:v>
                </c:pt>
                <c:pt idx="8">
                  <c:v>7520</c:v>
                </c:pt>
                <c:pt idx="9">
                  <c:v>5690</c:v>
                </c:pt>
                <c:pt idx="10">
                  <c:v>5765</c:v>
                </c:pt>
                <c:pt idx="11">
                  <c:v>7205</c:v>
                </c:pt>
                <c:pt idx="12">
                  <c:v>6679</c:v>
                </c:pt>
                <c:pt idx="13">
                  <c:v>6909</c:v>
                </c:pt>
                <c:pt idx="14">
                  <c:v>6815</c:v>
                </c:pt>
                <c:pt idx="15">
                  <c:v>6272</c:v>
                </c:pt>
                <c:pt idx="16">
                  <c:v>7679</c:v>
                </c:pt>
                <c:pt idx="17">
                  <c:v>5174</c:v>
                </c:pt>
                <c:pt idx="18">
                  <c:v>6281</c:v>
                </c:pt>
                <c:pt idx="19">
                  <c:v>5133</c:v>
                </c:pt>
                <c:pt idx="20">
                  <c:v>5719</c:v>
                </c:pt>
                <c:pt idx="21">
                  <c:v>6854</c:v>
                </c:pt>
                <c:pt idx="22">
                  <c:v>6443</c:v>
                </c:pt>
                <c:pt idx="23">
                  <c:v>5798</c:v>
                </c:pt>
                <c:pt idx="24">
                  <c:v>6249</c:v>
                </c:pt>
                <c:pt idx="25">
                  <c:v>7649</c:v>
                </c:pt>
                <c:pt idx="26">
                  <c:v>5420</c:v>
                </c:pt>
                <c:pt idx="27">
                  <c:v>7545</c:v>
                </c:pt>
                <c:pt idx="28">
                  <c:v>5577</c:v>
                </c:pt>
                <c:pt idx="29">
                  <c:v>4985</c:v>
                </c:pt>
                <c:pt idx="30">
                  <c:v>7616</c:v>
                </c:pt>
                <c:pt idx="31">
                  <c:v>7155</c:v>
                </c:pt>
                <c:pt idx="32">
                  <c:v>7093</c:v>
                </c:pt>
                <c:pt idx="33">
                  <c:v>7448</c:v>
                </c:pt>
                <c:pt idx="34">
                  <c:v>4820</c:v>
                </c:pt>
                <c:pt idx="35">
                  <c:v>4930</c:v>
                </c:pt>
                <c:pt idx="36">
                  <c:v>5999</c:v>
                </c:pt>
                <c:pt idx="37">
                  <c:v>6906</c:v>
                </c:pt>
                <c:pt idx="38">
                  <c:v>7128</c:v>
                </c:pt>
                <c:pt idx="39">
                  <c:v>7450</c:v>
                </c:pt>
                <c:pt idx="40">
                  <c:v>7378</c:v>
                </c:pt>
                <c:pt idx="41">
                  <c:v>6936</c:v>
                </c:pt>
                <c:pt idx="42">
                  <c:v>6406</c:v>
                </c:pt>
                <c:pt idx="43">
                  <c:v>5822</c:v>
                </c:pt>
                <c:pt idx="44">
                  <c:v>5543</c:v>
                </c:pt>
                <c:pt idx="45">
                  <c:v>5570</c:v>
                </c:pt>
                <c:pt idx="46">
                  <c:v>6526</c:v>
                </c:pt>
                <c:pt idx="47">
                  <c:v>7057</c:v>
                </c:pt>
                <c:pt idx="48">
                  <c:v>5918</c:v>
                </c:pt>
                <c:pt idx="49">
                  <c:v>6285</c:v>
                </c:pt>
                <c:pt idx="50">
                  <c:v>7386</c:v>
                </c:pt>
                <c:pt idx="51">
                  <c:v>7014</c:v>
                </c:pt>
                <c:pt idx="52">
                  <c:v>5533</c:v>
                </c:pt>
                <c:pt idx="53">
                  <c:v>5472</c:v>
                </c:pt>
                <c:pt idx="54">
                  <c:v>5836</c:v>
                </c:pt>
                <c:pt idx="55">
                  <c:v>6496</c:v>
                </c:pt>
                <c:pt idx="56">
                  <c:v>6643</c:v>
                </c:pt>
                <c:pt idx="57">
                  <c:v>5245</c:v>
                </c:pt>
                <c:pt idx="58">
                  <c:v>5423</c:v>
                </c:pt>
                <c:pt idx="59">
                  <c:v>6553</c:v>
                </c:pt>
                <c:pt idx="60">
                  <c:v>6723</c:v>
                </c:pt>
                <c:pt idx="61">
                  <c:v>6983</c:v>
                </c:pt>
                <c:pt idx="62">
                  <c:v>7661</c:v>
                </c:pt>
                <c:pt idx="63">
                  <c:v>6667</c:v>
                </c:pt>
                <c:pt idx="64">
                  <c:v>4706</c:v>
                </c:pt>
                <c:pt idx="65">
                  <c:v>8057</c:v>
                </c:pt>
                <c:pt idx="66">
                  <c:v>5599</c:v>
                </c:pt>
                <c:pt idx="67">
                  <c:v>5940</c:v>
                </c:pt>
                <c:pt idx="68">
                  <c:v>7204</c:v>
                </c:pt>
                <c:pt idx="69">
                  <c:v>6671</c:v>
                </c:pt>
                <c:pt idx="70">
                  <c:v>6240</c:v>
                </c:pt>
                <c:pt idx="71">
                  <c:v>7401</c:v>
                </c:pt>
                <c:pt idx="72">
                  <c:v>4983</c:v>
                </c:pt>
                <c:pt idx="73">
                  <c:v>6143</c:v>
                </c:pt>
                <c:pt idx="74">
                  <c:v>5753</c:v>
                </c:pt>
                <c:pt idx="75">
                  <c:v>6969</c:v>
                </c:pt>
                <c:pt idx="76">
                  <c:v>7445</c:v>
                </c:pt>
                <c:pt idx="77">
                  <c:v>6225</c:v>
                </c:pt>
                <c:pt idx="78">
                  <c:v>7313</c:v>
                </c:pt>
                <c:pt idx="79">
                  <c:v>7094</c:v>
                </c:pt>
                <c:pt idx="80">
                  <c:v>6259</c:v>
                </c:pt>
                <c:pt idx="81">
                  <c:v>6888</c:v>
                </c:pt>
                <c:pt idx="82">
                  <c:v>7580</c:v>
                </c:pt>
                <c:pt idx="83">
                  <c:v>6087</c:v>
                </c:pt>
                <c:pt idx="84">
                  <c:v>4710</c:v>
                </c:pt>
                <c:pt idx="85">
                  <c:v>7708</c:v>
                </c:pt>
                <c:pt idx="86">
                  <c:v>5792</c:v>
                </c:pt>
                <c:pt idx="87">
                  <c:v>6068</c:v>
                </c:pt>
                <c:pt idx="88">
                  <c:v>6592</c:v>
                </c:pt>
                <c:pt idx="89">
                  <c:v>6708</c:v>
                </c:pt>
                <c:pt idx="90">
                  <c:v>7810</c:v>
                </c:pt>
                <c:pt idx="91">
                  <c:v>5220</c:v>
                </c:pt>
                <c:pt idx="92">
                  <c:v>6446</c:v>
                </c:pt>
                <c:pt idx="93">
                  <c:v>6049</c:v>
                </c:pt>
                <c:pt idx="94">
                  <c:v>6639</c:v>
                </c:pt>
                <c:pt idx="95">
                  <c:v>5035</c:v>
                </c:pt>
                <c:pt idx="96">
                  <c:v>6816</c:v>
                </c:pt>
                <c:pt idx="97">
                  <c:v>7236</c:v>
                </c:pt>
                <c:pt idx="98">
                  <c:v>6461</c:v>
                </c:pt>
                <c:pt idx="99">
                  <c:v>5324</c:v>
                </c:pt>
                <c:pt idx="100">
                  <c:v>5491</c:v>
                </c:pt>
                <c:pt idx="101">
                  <c:v>7065</c:v>
                </c:pt>
                <c:pt idx="102">
                  <c:v>5210</c:v>
                </c:pt>
                <c:pt idx="103">
                  <c:v>7708</c:v>
                </c:pt>
                <c:pt idx="104">
                  <c:v>7225</c:v>
                </c:pt>
                <c:pt idx="105">
                  <c:v>4950</c:v>
                </c:pt>
                <c:pt idx="106">
                  <c:v>6421</c:v>
                </c:pt>
                <c:pt idx="107">
                  <c:v>6977</c:v>
                </c:pt>
                <c:pt idx="108">
                  <c:v>6145</c:v>
                </c:pt>
                <c:pt idx="109">
                  <c:v>6910</c:v>
                </c:pt>
                <c:pt idx="110">
                  <c:v>7636</c:v>
                </c:pt>
                <c:pt idx="111">
                  <c:v>7414</c:v>
                </c:pt>
                <c:pt idx="112">
                  <c:v>7316</c:v>
                </c:pt>
                <c:pt idx="113">
                  <c:v>7310</c:v>
                </c:pt>
                <c:pt idx="114">
                  <c:v>6869</c:v>
                </c:pt>
                <c:pt idx="115">
                  <c:v>5784</c:v>
                </c:pt>
                <c:pt idx="116">
                  <c:v>6484</c:v>
                </c:pt>
                <c:pt idx="117">
                  <c:v>5119</c:v>
                </c:pt>
                <c:pt idx="118">
                  <c:v>6315</c:v>
                </c:pt>
                <c:pt idx="119">
                  <c:v>7150</c:v>
                </c:pt>
                <c:pt idx="120">
                  <c:v>7012</c:v>
                </c:pt>
                <c:pt idx="121">
                  <c:v>5028</c:v>
                </c:pt>
                <c:pt idx="122">
                  <c:v>7004</c:v>
                </c:pt>
                <c:pt idx="123">
                  <c:v>6376</c:v>
                </c:pt>
                <c:pt idx="124">
                  <c:v>5349</c:v>
                </c:pt>
                <c:pt idx="125">
                  <c:v>5293</c:v>
                </c:pt>
                <c:pt idx="126">
                  <c:v>6002</c:v>
                </c:pt>
                <c:pt idx="127">
                  <c:v>6195</c:v>
                </c:pt>
                <c:pt idx="128">
                  <c:v>5093</c:v>
                </c:pt>
                <c:pt idx="129">
                  <c:v>7062</c:v>
                </c:pt>
                <c:pt idx="130">
                  <c:v>6601</c:v>
                </c:pt>
                <c:pt idx="131">
                  <c:v>5440</c:v>
                </c:pt>
                <c:pt idx="132">
                  <c:v>6512</c:v>
                </c:pt>
                <c:pt idx="133">
                  <c:v>5079</c:v>
                </c:pt>
                <c:pt idx="134">
                  <c:v>5710</c:v>
                </c:pt>
                <c:pt idx="135">
                  <c:v>7068</c:v>
                </c:pt>
                <c:pt idx="136">
                  <c:v>7857</c:v>
                </c:pt>
                <c:pt idx="137">
                  <c:v>7116</c:v>
                </c:pt>
                <c:pt idx="138">
                  <c:v>6460</c:v>
                </c:pt>
                <c:pt idx="139">
                  <c:v>5907</c:v>
                </c:pt>
                <c:pt idx="140">
                  <c:v>4715</c:v>
                </c:pt>
                <c:pt idx="141">
                  <c:v>7458</c:v>
                </c:pt>
                <c:pt idx="142">
                  <c:v>7948</c:v>
                </c:pt>
                <c:pt idx="143">
                  <c:v>7126</c:v>
                </c:pt>
                <c:pt idx="144">
                  <c:v>4727</c:v>
                </c:pt>
                <c:pt idx="145">
                  <c:v>5496</c:v>
                </c:pt>
                <c:pt idx="146">
                  <c:v>6013</c:v>
                </c:pt>
                <c:pt idx="147">
                  <c:v>5194</c:v>
                </c:pt>
                <c:pt idx="148">
                  <c:v>6709</c:v>
                </c:pt>
                <c:pt idx="149">
                  <c:v>5540</c:v>
                </c:pt>
                <c:pt idx="150">
                  <c:v>7805</c:v>
                </c:pt>
                <c:pt idx="151">
                  <c:v>6736</c:v>
                </c:pt>
                <c:pt idx="152">
                  <c:v>5474</c:v>
                </c:pt>
                <c:pt idx="153">
                  <c:v>4727</c:v>
                </c:pt>
                <c:pt idx="154">
                  <c:v>5790</c:v>
                </c:pt>
                <c:pt idx="155">
                  <c:v>6402</c:v>
                </c:pt>
                <c:pt idx="156">
                  <c:v>7246</c:v>
                </c:pt>
                <c:pt idx="157">
                  <c:v>5286</c:v>
                </c:pt>
                <c:pt idx="158">
                  <c:v>7325</c:v>
                </c:pt>
                <c:pt idx="159">
                  <c:v>6039</c:v>
                </c:pt>
                <c:pt idx="160">
                  <c:v>5490</c:v>
                </c:pt>
                <c:pt idx="161">
                  <c:v>7090</c:v>
                </c:pt>
                <c:pt idx="162">
                  <c:v>5508</c:v>
                </c:pt>
                <c:pt idx="163">
                  <c:v>4832</c:v>
                </c:pt>
                <c:pt idx="164">
                  <c:v>5725</c:v>
                </c:pt>
                <c:pt idx="165">
                  <c:v>5923</c:v>
                </c:pt>
                <c:pt idx="166">
                  <c:v>7723</c:v>
                </c:pt>
                <c:pt idx="167">
                  <c:v>6802</c:v>
                </c:pt>
                <c:pt idx="168">
                  <c:v>7053</c:v>
                </c:pt>
                <c:pt idx="169">
                  <c:v>6060</c:v>
                </c:pt>
                <c:pt idx="170">
                  <c:v>8056</c:v>
                </c:pt>
                <c:pt idx="171">
                  <c:v>5791</c:v>
                </c:pt>
                <c:pt idx="172">
                  <c:v>5145</c:v>
                </c:pt>
                <c:pt idx="173">
                  <c:v>5397</c:v>
                </c:pt>
                <c:pt idx="174">
                  <c:v>5633</c:v>
                </c:pt>
                <c:pt idx="175">
                  <c:v>6901</c:v>
                </c:pt>
                <c:pt idx="176">
                  <c:v>4734</c:v>
                </c:pt>
                <c:pt idx="177">
                  <c:v>6397</c:v>
                </c:pt>
                <c:pt idx="178">
                  <c:v>5849</c:v>
                </c:pt>
                <c:pt idx="179">
                  <c:v>5712</c:v>
                </c:pt>
                <c:pt idx="180">
                  <c:v>5925</c:v>
                </c:pt>
                <c:pt idx="181">
                  <c:v>4973</c:v>
                </c:pt>
                <c:pt idx="182">
                  <c:v>7926</c:v>
                </c:pt>
                <c:pt idx="183">
                  <c:v>6035</c:v>
                </c:pt>
                <c:pt idx="184">
                  <c:v>5701</c:v>
                </c:pt>
                <c:pt idx="185">
                  <c:v>6330</c:v>
                </c:pt>
                <c:pt idx="186">
                  <c:v>5155</c:v>
                </c:pt>
                <c:pt idx="187">
                  <c:v>6895</c:v>
                </c:pt>
                <c:pt idx="188">
                  <c:v>5986</c:v>
                </c:pt>
                <c:pt idx="189">
                  <c:v>7586</c:v>
                </c:pt>
                <c:pt idx="190">
                  <c:v>5723</c:v>
                </c:pt>
                <c:pt idx="191">
                  <c:v>5620</c:v>
                </c:pt>
                <c:pt idx="192">
                  <c:v>6001</c:v>
                </c:pt>
                <c:pt idx="193">
                  <c:v>6473</c:v>
                </c:pt>
                <c:pt idx="194">
                  <c:v>6343</c:v>
                </c:pt>
                <c:pt idx="195">
                  <c:v>7022</c:v>
                </c:pt>
                <c:pt idx="196">
                  <c:v>7423</c:v>
                </c:pt>
                <c:pt idx="197">
                  <c:v>6657</c:v>
                </c:pt>
                <c:pt idx="198">
                  <c:v>5253</c:v>
                </c:pt>
                <c:pt idx="199">
                  <c:v>6645</c:v>
                </c:pt>
                <c:pt idx="200">
                  <c:v>6157</c:v>
                </c:pt>
                <c:pt idx="201">
                  <c:v>7089</c:v>
                </c:pt>
                <c:pt idx="202">
                  <c:v>4887</c:v>
                </c:pt>
                <c:pt idx="203">
                  <c:v>6255</c:v>
                </c:pt>
                <c:pt idx="204">
                  <c:v>5409</c:v>
                </c:pt>
                <c:pt idx="205">
                  <c:v>5825</c:v>
                </c:pt>
                <c:pt idx="206">
                  <c:v>5471</c:v>
                </c:pt>
                <c:pt idx="207">
                  <c:v>4965</c:v>
                </c:pt>
                <c:pt idx="208">
                  <c:v>6829</c:v>
                </c:pt>
                <c:pt idx="209">
                  <c:v>4921</c:v>
                </c:pt>
                <c:pt idx="210">
                  <c:v>7361</c:v>
                </c:pt>
                <c:pt idx="211">
                  <c:v>5252</c:v>
                </c:pt>
                <c:pt idx="212">
                  <c:v>6615</c:v>
                </c:pt>
                <c:pt idx="213">
                  <c:v>6395</c:v>
                </c:pt>
                <c:pt idx="214">
                  <c:v>5940</c:v>
                </c:pt>
                <c:pt idx="215">
                  <c:v>7027</c:v>
                </c:pt>
                <c:pt idx="216">
                  <c:v>7555</c:v>
                </c:pt>
                <c:pt idx="217">
                  <c:v>5101</c:v>
                </c:pt>
                <c:pt idx="218">
                  <c:v>6954</c:v>
                </c:pt>
                <c:pt idx="219">
                  <c:v>7386</c:v>
                </c:pt>
                <c:pt idx="220">
                  <c:v>6753</c:v>
                </c:pt>
                <c:pt idx="221">
                  <c:v>6005</c:v>
                </c:pt>
                <c:pt idx="222">
                  <c:v>5864</c:v>
                </c:pt>
                <c:pt idx="223">
                  <c:v>7970</c:v>
                </c:pt>
                <c:pt idx="224">
                  <c:v>7338</c:v>
                </c:pt>
                <c:pt idx="225">
                  <c:v>5106</c:v>
                </c:pt>
                <c:pt idx="226">
                  <c:v>5645</c:v>
                </c:pt>
                <c:pt idx="227">
                  <c:v>7724</c:v>
                </c:pt>
                <c:pt idx="228">
                  <c:v>6017</c:v>
                </c:pt>
                <c:pt idx="229">
                  <c:v>6238</c:v>
                </c:pt>
                <c:pt idx="230">
                  <c:v>6936</c:v>
                </c:pt>
                <c:pt idx="231">
                  <c:v>5074</c:v>
                </c:pt>
                <c:pt idx="232">
                  <c:v>4998</c:v>
                </c:pt>
                <c:pt idx="233">
                  <c:v>4986</c:v>
                </c:pt>
                <c:pt idx="234">
                  <c:v>7811</c:v>
                </c:pt>
                <c:pt idx="235">
                  <c:v>5521</c:v>
                </c:pt>
                <c:pt idx="236">
                  <c:v>5792</c:v>
                </c:pt>
                <c:pt idx="237">
                  <c:v>7177</c:v>
                </c:pt>
                <c:pt idx="238">
                  <c:v>5254</c:v>
                </c:pt>
                <c:pt idx="239">
                  <c:v>5249</c:v>
                </c:pt>
                <c:pt idx="240">
                  <c:v>7261</c:v>
                </c:pt>
                <c:pt idx="241">
                  <c:v>6273</c:v>
                </c:pt>
                <c:pt idx="242">
                  <c:v>6824</c:v>
                </c:pt>
                <c:pt idx="243">
                  <c:v>5709</c:v>
                </c:pt>
                <c:pt idx="244">
                  <c:v>6933</c:v>
                </c:pt>
                <c:pt idx="245">
                  <c:v>4937</c:v>
                </c:pt>
                <c:pt idx="246">
                  <c:v>6372</c:v>
                </c:pt>
                <c:pt idx="247">
                  <c:v>7098</c:v>
                </c:pt>
                <c:pt idx="248">
                  <c:v>6642</c:v>
                </c:pt>
                <c:pt idx="249">
                  <c:v>7051</c:v>
                </c:pt>
                <c:pt idx="250">
                  <c:v>6092</c:v>
                </c:pt>
                <c:pt idx="251">
                  <c:v>5034</c:v>
                </c:pt>
                <c:pt idx="252">
                  <c:v>6922</c:v>
                </c:pt>
                <c:pt idx="253">
                  <c:v>5499</c:v>
                </c:pt>
                <c:pt idx="254">
                  <c:v>5579</c:v>
                </c:pt>
                <c:pt idx="255">
                  <c:v>5129</c:v>
                </c:pt>
                <c:pt idx="256">
                  <c:v>5341</c:v>
                </c:pt>
                <c:pt idx="257">
                  <c:v>6971</c:v>
                </c:pt>
                <c:pt idx="258">
                  <c:v>5057</c:v>
                </c:pt>
                <c:pt idx="259">
                  <c:v>7038</c:v>
                </c:pt>
                <c:pt idx="260">
                  <c:v>6036</c:v>
                </c:pt>
                <c:pt idx="261">
                  <c:v>6121</c:v>
                </c:pt>
                <c:pt idx="262">
                  <c:v>6816</c:v>
                </c:pt>
                <c:pt idx="263">
                  <c:v>5946</c:v>
                </c:pt>
                <c:pt idx="264">
                  <c:v>5736</c:v>
                </c:pt>
                <c:pt idx="265">
                  <c:v>6952</c:v>
                </c:pt>
                <c:pt idx="266">
                  <c:v>6328</c:v>
                </c:pt>
                <c:pt idx="267">
                  <c:v>5668</c:v>
                </c:pt>
                <c:pt idx="268">
                  <c:v>7971</c:v>
                </c:pt>
                <c:pt idx="269">
                  <c:v>5497</c:v>
                </c:pt>
                <c:pt idx="270">
                  <c:v>7091</c:v>
                </c:pt>
                <c:pt idx="271">
                  <c:v>4714</c:v>
                </c:pt>
                <c:pt idx="272">
                  <c:v>7613</c:v>
                </c:pt>
                <c:pt idx="273">
                  <c:v>6502</c:v>
                </c:pt>
                <c:pt idx="274">
                  <c:v>4814</c:v>
                </c:pt>
                <c:pt idx="275">
                  <c:v>4915</c:v>
                </c:pt>
                <c:pt idx="276">
                  <c:v>7086</c:v>
                </c:pt>
                <c:pt idx="277">
                  <c:v>5756</c:v>
                </c:pt>
                <c:pt idx="278">
                  <c:v>5041</c:v>
                </c:pt>
                <c:pt idx="279">
                  <c:v>7828</c:v>
                </c:pt>
                <c:pt idx="280">
                  <c:v>5296</c:v>
                </c:pt>
                <c:pt idx="281">
                  <c:v>5311</c:v>
                </c:pt>
                <c:pt idx="282">
                  <c:v>8000</c:v>
                </c:pt>
                <c:pt idx="283">
                  <c:v>7510</c:v>
                </c:pt>
                <c:pt idx="284">
                  <c:v>6660</c:v>
                </c:pt>
                <c:pt idx="285">
                  <c:v>6744</c:v>
                </c:pt>
                <c:pt idx="286">
                  <c:v>7933</c:v>
                </c:pt>
                <c:pt idx="287">
                  <c:v>6569</c:v>
                </c:pt>
                <c:pt idx="288">
                  <c:v>6317</c:v>
                </c:pt>
                <c:pt idx="289">
                  <c:v>5488</c:v>
                </c:pt>
                <c:pt idx="290">
                  <c:v>6064</c:v>
                </c:pt>
                <c:pt idx="291">
                  <c:v>4838</c:v>
                </c:pt>
                <c:pt idx="292">
                  <c:v>6720</c:v>
                </c:pt>
                <c:pt idx="293">
                  <c:v>7809</c:v>
                </c:pt>
                <c:pt idx="294">
                  <c:v>5526</c:v>
                </c:pt>
                <c:pt idx="295">
                  <c:v>7135</c:v>
                </c:pt>
                <c:pt idx="296">
                  <c:v>4565</c:v>
                </c:pt>
                <c:pt idx="297">
                  <c:v>6471</c:v>
                </c:pt>
                <c:pt idx="298">
                  <c:v>6913</c:v>
                </c:pt>
                <c:pt idx="299">
                  <c:v>5896</c:v>
                </c:pt>
                <c:pt idx="300">
                  <c:v>5910</c:v>
                </c:pt>
                <c:pt idx="301">
                  <c:v>7366</c:v>
                </c:pt>
                <c:pt idx="302">
                  <c:v>7220</c:v>
                </c:pt>
                <c:pt idx="303">
                  <c:v>6683</c:v>
                </c:pt>
                <c:pt idx="304">
                  <c:v>5577</c:v>
                </c:pt>
                <c:pt idx="305">
                  <c:v>7404</c:v>
                </c:pt>
                <c:pt idx="306">
                  <c:v>7262</c:v>
                </c:pt>
                <c:pt idx="307">
                  <c:v>7929</c:v>
                </c:pt>
                <c:pt idx="308">
                  <c:v>7475</c:v>
                </c:pt>
                <c:pt idx="309">
                  <c:v>5603</c:v>
                </c:pt>
                <c:pt idx="310">
                  <c:v>4848</c:v>
                </c:pt>
                <c:pt idx="311">
                  <c:v>4886</c:v>
                </c:pt>
                <c:pt idx="312">
                  <c:v>6911</c:v>
                </c:pt>
                <c:pt idx="313">
                  <c:v>7485</c:v>
                </c:pt>
                <c:pt idx="314">
                  <c:v>6356</c:v>
                </c:pt>
                <c:pt idx="315">
                  <c:v>6206</c:v>
                </c:pt>
                <c:pt idx="316">
                  <c:v>5664</c:v>
                </c:pt>
                <c:pt idx="317">
                  <c:v>5302</c:v>
                </c:pt>
                <c:pt idx="318">
                  <c:v>6909</c:v>
                </c:pt>
                <c:pt idx="319">
                  <c:v>7141</c:v>
                </c:pt>
                <c:pt idx="320">
                  <c:v>5667</c:v>
                </c:pt>
                <c:pt idx="321">
                  <c:v>7711</c:v>
                </c:pt>
                <c:pt idx="322">
                  <c:v>6684</c:v>
                </c:pt>
                <c:pt idx="323">
                  <c:v>7330</c:v>
                </c:pt>
                <c:pt idx="324">
                  <c:v>6871</c:v>
                </c:pt>
                <c:pt idx="325">
                  <c:v>6617</c:v>
                </c:pt>
                <c:pt idx="326">
                  <c:v>6137</c:v>
                </c:pt>
                <c:pt idx="327">
                  <c:v>7584</c:v>
                </c:pt>
                <c:pt idx="328">
                  <c:v>5853</c:v>
                </c:pt>
                <c:pt idx="329">
                  <c:v>5314</c:v>
                </c:pt>
                <c:pt idx="330">
                  <c:v>7458</c:v>
                </c:pt>
                <c:pt idx="331">
                  <c:v>5232</c:v>
                </c:pt>
                <c:pt idx="332">
                  <c:v>6720</c:v>
                </c:pt>
                <c:pt idx="333">
                  <c:v>6989</c:v>
                </c:pt>
                <c:pt idx="334">
                  <c:v>7760</c:v>
                </c:pt>
                <c:pt idx="335">
                  <c:v>6643</c:v>
                </c:pt>
                <c:pt idx="336">
                  <c:v>6772</c:v>
                </c:pt>
                <c:pt idx="337">
                  <c:v>6925</c:v>
                </c:pt>
                <c:pt idx="338">
                  <c:v>5019</c:v>
                </c:pt>
                <c:pt idx="339">
                  <c:v>5600</c:v>
                </c:pt>
                <c:pt idx="340">
                  <c:v>5855</c:v>
                </c:pt>
                <c:pt idx="341">
                  <c:v>6139</c:v>
                </c:pt>
                <c:pt idx="342">
                  <c:v>5216</c:v>
                </c:pt>
                <c:pt idx="343">
                  <c:v>6749</c:v>
                </c:pt>
                <c:pt idx="344">
                  <c:v>5827</c:v>
                </c:pt>
                <c:pt idx="345">
                  <c:v>5438</c:v>
                </c:pt>
                <c:pt idx="346">
                  <c:v>5915</c:v>
                </c:pt>
                <c:pt idx="347">
                  <c:v>6236</c:v>
                </c:pt>
                <c:pt idx="348">
                  <c:v>6097</c:v>
                </c:pt>
                <c:pt idx="349">
                  <c:v>4969</c:v>
                </c:pt>
                <c:pt idx="350">
                  <c:v>6938</c:v>
                </c:pt>
                <c:pt idx="351">
                  <c:v>4453</c:v>
                </c:pt>
                <c:pt idx="352">
                  <c:v>5795</c:v>
                </c:pt>
                <c:pt idx="353">
                  <c:v>6831</c:v>
                </c:pt>
                <c:pt idx="354">
                  <c:v>6718</c:v>
                </c:pt>
                <c:pt idx="355">
                  <c:v>6673</c:v>
                </c:pt>
                <c:pt idx="356">
                  <c:v>5791</c:v>
                </c:pt>
                <c:pt idx="357">
                  <c:v>6488</c:v>
                </c:pt>
                <c:pt idx="358">
                  <c:v>5181</c:v>
                </c:pt>
                <c:pt idx="359">
                  <c:v>8242</c:v>
                </c:pt>
                <c:pt idx="360">
                  <c:v>6028</c:v>
                </c:pt>
                <c:pt idx="361">
                  <c:v>7758</c:v>
                </c:pt>
                <c:pt idx="362">
                  <c:v>7683</c:v>
                </c:pt>
                <c:pt idx="363">
                  <c:v>5122</c:v>
                </c:pt>
                <c:pt idx="364">
                  <c:v>5716</c:v>
                </c:pt>
                <c:pt idx="365">
                  <c:v>5455</c:v>
                </c:pt>
                <c:pt idx="366">
                  <c:v>7622</c:v>
                </c:pt>
                <c:pt idx="367">
                  <c:v>7134</c:v>
                </c:pt>
                <c:pt idx="368">
                  <c:v>7538</c:v>
                </c:pt>
                <c:pt idx="369">
                  <c:v>5662</c:v>
                </c:pt>
                <c:pt idx="370">
                  <c:v>7399</c:v>
                </c:pt>
                <c:pt idx="371">
                  <c:v>6021</c:v>
                </c:pt>
                <c:pt idx="372">
                  <c:v>5319</c:v>
                </c:pt>
                <c:pt idx="373">
                  <c:v>5851</c:v>
                </c:pt>
                <c:pt idx="374">
                  <c:v>7767</c:v>
                </c:pt>
                <c:pt idx="375">
                  <c:v>7563</c:v>
                </c:pt>
                <c:pt idx="376">
                  <c:v>7081</c:v>
                </c:pt>
                <c:pt idx="377">
                  <c:v>6669</c:v>
                </c:pt>
                <c:pt idx="378">
                  <c:v>6793</c:v>
                </c:pt>
                <c:pt idx="379">
                  <c:v>6483</c:v>
                </c:pt>
                <c:pt idx="380">
                  <c:v>7421</c:v>
                </c:pt>
                <c:pt idx="381">
                  <c:v>5370</c:v>
                </c:pt>
                <c:pt idx="382">
                  <c:v>5459</c:v>
                </c:pt>
                <c:pt idx="383">
                  <c:v>5056</c:v>
                </c:pt>
                <c:pt idx="384">
                  <c:v>6308</c:v>
                </c:pt>
                <c:pt idx="385">
                  <c:v>5843</c:v>
                </c:pt>
                <c:pt idx="386">
                  <c:v>7720</c:v>
                </c:pt>
                <c:pt idx="387">
                  <c:v>5759</c:v>
                </c:pt>
                <c:pt idx="388">
                  <c:v>5760</c:v>
                </c:pt>
                <c:pt idx="389">
                  <c:v>4583</c:v>
                </c:pt>
                <c:pt idx="390">
                  <c:v>6210</c:v>
                </c:pt>
                <c:pt idx="391">
                  <c:v>7224</c:v>
                </c:pt>
                <c:pt idx="392">
                  <c:v>5695</c:v>
                </c:pt>
                <c:pt idx="393">
                  <c:v>4930</c:v>
                </c:pt>
                <c:pt idx="394">
                  <c:v>5808</c:v>
                </c:pt>
                <c:pt idx="395">
                  <c:v>7469</c:v>
                </c:pt>
                <c:pt idx="396">
                  <c:v>5676</c:v>
                </c:pt>
                <c:pt idx="397">
                  <c:v>4608</c:v>
                </c:pt>
                <c:pt idx="398">
                  <c:v>5965</c:v>
                </c:pt>
                <c:pt idx="399">
                  <c:v>7715</c:v>
                </c:pt>
                <c:pt idx="400">
                  <c:v>6904</c:v>
                </c:pt>
                <c:pt idx="401">
                  <c:v>5429</c:v>
                </c:pt>
                <c:pt idx="402">
                  <c:v>5656</c:v>
                </c:pt>
                <c:pt idx="403">
                  <c:v>5852</c:v>
                </c:pt>
                <c:pt idx="404">
                  <c:v>4612</c:v>
                </c:pt>
                <c:pt idx="405">
                  <c:v>6738</c:v>
                </c:pt>
                <c:pt idx="406">
                  <c:v>7591</c:v>
                </c:pt>
                <c:pt idx="407">
                  <c:v>5866</c:v>
                </c:pt>
                <c:pt idx="408">
                  <c:v>7592</c:v>
                </c:pt>
                <c:pt idx="409">
                  <c:v>5527</c:v>
                </c:pt>
                <c:pt idx="410">
                  <c:v>6328</c:v>
                </c:pt>
                <c:pt idx="411">
                  <c:v>6764</c:v>
                </c:pt>
                <c:pt idx="412">
                  <c:v>6378</c:v>
                </c:pt>
                <c:pt idx="413">
                  <c:v>6678</c:v>
                </c:pt>
                <c:pt idx="414">
                  <c:v>6255</c:v>
                </c:pt>
                <c:pt idx="415">
                  <c:v>5319</c:v>
                </c:pt>
                <c:pt idx="416">
                  <c:v>7265</c:v>
                </c:pt>
                <c:pt idx="417">
                  <c:v>5826</c:v>
                </c:pt>
                <c:pt idx="418">
                  <c:v>6838</c:v>
                </c:pt>
                <c:pt idx="419">
                  <c:v>6595</c:v>
                </c:pt>
                <c:pt idx="420">
                  <c:v>5678</c:v>
                </c:pt>
                <c:pt idx="421">
                  <c:v>7479</c:v>
                </c:pt>
                <c:pt idx="422">
                  <c:v>6454</c:v>
                </c:pt>
                <c:pt idx="423">
                  <c:v>7335</c:v>
                </c:pt>
                <c:pt idx="424">
                  <c:v>6509</c:v>
                </c:pt>
                <c:pt idx="425">
                  <c:v>7447</c:v>
                </c:pt>
                <c:pt idx="426">
                  <c:v>5309</c:v>
                </c:pt>
                <c:pt idx="427">
                  <c:v>7371</c:v>
                </c:pt>
                <c:pt idx="428">
                  <c:v>7102</c:v>
                </c:pt>
                <c:pt idx="429">
                  <c:v>5703</c:v>
                </c:pt>
                <c:pt idx="430">
                  <c:v>5374</c:v>
                </c:pt>
                <c:pt idx="431">
                  <c:v>6037</c:v>
                </c:pt>
                <c:pt idx="432">
                  <c:v>6104</c:v>
                </c:pt>
                <c:pt idx="433">
                  <c:v>6675</c:v>
                </c:pt>
                <c:pt idx="434">
                  <c:v>6607</c:v>
                </c:pt>
                <c:pt idx="435">
                  <c:v>5132</c:v>
                </c:pt>
                <c:pt idx="436">
                  <c:v>5644</c:v>
                </c:pt>
                <c:pt idx="437">
                  <c:v>7648</c:v>
                </c:pt>
                <c:pt idx="438">
                  <c:v>7074</c:v>
                </c:pt>
                <c:pt idx="439">
                  <c:v>5141</c:v>
                </c:pt>
                <c:pt idx="440">
                  <c:v>6767</c:v>
                </c:pt>
                <c:pt idx="441">
                  <c:v>6669</c:v>
                </c:pt>
                <c:pt idx="442">
                  <c:v>7210</c:v>
                </c:pt>
                <c:pt idx="443">
                  <c:v>5515</c:v>
                </c:pt>
                <c:pt idx="444">
                  <c:v>7761</c:v>
                </c:pt>
                <c:pt idx="445">
                  <c:v>4835</c:v>
                </c:pt>
                <c:pt idx="446">
                  <c:v>4797</c:v>
                </c:pt>
                <c:pt idx="447">
                  <c:v>5299</c:v>
                </c:pt>
                <c:pt idx="448">
                  <c:v>6796</c:v>
                </c:pt>
                <c:pt idx="449">
                  <c:v>5008</c:v>
                </c:pt>
                <c:pt idx="450">
                  <c:v>7320</c:v>
                </c:pt>
                <c:pt idx="451">
                  <c:v>5503</c:v>
                </c:pt>
                <c:pt idx="452">
                  <c:v>6949</c:v>
                </c:pt>
                <c:pt idx="453">
                  <c:v>5374</c:v>
                </c:pt>
                <c:pt idx="454">
                  <c:v>7616</c:v>
                </c:pt>
                <c:pt idx="455">
                  <c:v>5281</c:v>
                </c:pt>
                <c:pt idx="456">
                  <c:v>7390</c:v>
                </c:pt>
                <c:pt idx="457">
                  <c:v>6208</c:v>
                </c:pt>
                <c:pt idx="458">
                  <c:v>7743</c:v>
                </c:pt>
                <c:pt idx="459">
                  <c:v>5313</c:v>
                </c:pt>
                <c:pt idx="460">
                  <c:v>5777</c:v>
                </c:pt>
                <c:pt idx="461">
                  <c:v>7598</c:v>
                </c:pt>
                <c:pt idx="462">
                  <c:v>5264</c:v>
                </c:pt>
                <c:pt idx="463">
                  <c:v>5903</c:v>
                </c:pt>
                <c:pt idx="464">
                  <c:v>5126</c:v>
                </c:pt>
                <c:pt idx="465">
                  <c:v>5313</c:v>
                </c:pt>
                <c:pt idx="466">
                  <c:v>5669</c:v>
                </c:pt>
                <c:pt idx="467">
                  <c:v>6336</c:v>
                </c:pt>
                <c:pt idx="468">
                  <c:v>5686</c:v>
                </c:pt>
                <c:pt idx="469">
                  <c:v>5500</c:v>
                </c:pt>
                <c:pt idx="470">
                  <c:v>5998</c:v>
                </c:pt>
                <c:pt idx="471">
                  <c:v>8023</c:v>
                </c:pt>
                <c:pt idx="472">
                  <c:v>7611</c:v>
                </c:pt>
                <c:pt idx="473">
                  <c:v>5259</c:v>
                </c:pt>
                <c:pt idx="474">
                  <c:v>7398</c:v>
                </c:pt>
                <c:pt idx="475">
                  <c:v>8105</c:v>
                </c:pt>
                <c:pt idx="476">
                  <c:v>5099</c:v>
                </c:pt>
                <c:pt idx="477">
                  <c:v>7703</c:v>
                </c:pt>
                <c:pt idx="478">
                  <c:v>5459</c:v>
                </c:pt>
                <c:pt idx="479">
                  <c:v>6563</c:v>
                </c:pt>
                <c:pt idx="480">
                  <c:v>5359</c:v>
                </c:pt>
                <c:pt idx="481">
                  <c:v>7112</c:v>
                </c:pt>
                <c:pt idx="482">
                  <c:v>5774</c:v>
                </c:pt>
                <c:pt idx="483">
                  <c:v>7396</c:v>
                </c:pt>
                <c:pt idx="484">
                  <c:v>7273</c:v>
                </c:pt>
                <c:pt idx="485">
                  <c:v>6250</c:v>
                </c:pt>
                <c:pt idx="486">
                  <c:v>4993</c:v>
                </c:pt>
                <c:pt idx="487">
                  <c:v>6275</c:v>
                </c:pt>
                <c:pt idx="488">
                  <c:v>7324</c:v>
                </c:pt>
                <c:pt idx="489">
                  <c:v>6176</c:v>
                </c:pt>
                <c:pt idx="490">
                  <c:v>4949</c:v>
                </c:pt>
                <c:pt idx="491">
                  <c:v>5096</c:v>
                </c:pt>
                <c:pt idx="492">
                  <c:v>7122</c:v>
                </c:pt>
                <c:pt idx="493">
                  <c:v>7169</c:v>
                </c:pt>
                <c:pt idx="494">
                  <c:v>6079</c:v>
                </c:pt>
                <c:pt idx="495">
                  <c:v>6105</c:v>
                </c:pt>
                <c:pt idx="496">
                  <c:v>5200</c:v>
                </c:pt>
                <c:pt idx="497">
                  <c:v>7325</c:v>
                </c:pt>
                <c:pt idx="498">
                  <c:v>7376</c:v>
                </c:pt>
                <c:pt idx="499">
                  <c:v>7371</c:v>
                </c:pt>
                <c:pt idx="500">
                  <c:v>5432</c:v>
                </c:pt>
                <c:pt idx="501">
                  <c:v>4934</c:v>
                </c:pt>
                <c:pt idx="502">
                  <c:v>5184</c:v>
                </c:pt>
                <c:pt idx="503">
                  <c:v>7393</c:v>
                </c:pt>
                <c:pt idx="504">
                  <c:v>5659</c:v>
                </c:pt>
                <c:pt idx="505">
                  <c:v>5115</c:v>
                </c:pt>
                <c:pt idx="506">
                  <c:v>5488</c:v>
                </c:pt>
                <c:pt idx="507">
                  <c:v>5827</c:v>
                </c:pt>
                <c:pt idx="508">
                  <c:v>7001</c:v>
                </c:pt>
                <c:pt idx="509">
                  <c:v>6014</c:v>
                </c:pt>
                <c:pt idx="510">
                  <c:v>6206</c:v>
                </c:pt>
                <c:pt idx="511">
                  <c:v>7804</c:v>
                </c:pt>
                <c:pt idx="512">
                  <c:v>6424</c:v>
                </c:pt>
                <c:pt idx="513">
                  <c:v>5792</c:v>
                </c:pt>
                <c:pt idx="514">
                  <c:v>7166</c:v>
                </c:pt>
                <c:pt idx="515">
                  <c:v>7773</c:v>
                </c:pt>
                <c:pt idx="516">
                  <c:v>5871</c:v>
                </c:pt>
                <c:pt idx="517">
                  <c:v>7243</c:v>
                </c:pt>
                <c:pt idx="518">
                  <c:v>7554</c:v>
                </c:pt>
                <c:pt idx="519">
                  <c:v>7325</c:v>
                </c:pt>
                <c:pt idx="520">
                  <c:v>7023</c:v>
                </c:pt>
                <c:pt idx="521">
                  <c:v>5733</c:v>
                </c:pt>
                <c:pt idx="522">
                  <c:v>4989</c:v>
                </c:pt>
                <c:pt idx="523">
                  <c:v>7221</c:v>
                </c:pt>
                <c:pt idx="524">
                  <c:v>6282</c:v>
                </c:pt>
                <c:pt idx="525">
                  <c:v>6289</c:v>
                </c:pt>
                <c:pt idx="526">
                  <c:v>7924</c:v>
                </c:pt>
                <c:pt idx="527">
                  <c:v>6901</c:v>
                </c:pt>
                <c:pt idx="528">
                  <c:v>5785</c:v>
                </c:pt>
                <c:pt idx="529">
                  <c:v>4898</c:v>
                </c:pt>
                <c:pt idx="530">
                  <c:v>6260</c:v>
                </c:pt>
                <c:pt idx="531">
                  <c:v>6471</c:v>
                </c:pt>
                <c:pt idx="532">
                  <c:v>5946</c:v>
                </c:pt>
                <c:pt idx="533">
                  <c:v>6193</c:v>
                </c:pt>
                <c:pt idx="534">
                  <c:v>7193</c:v>
                </c:pt>
                <c:pt idx="535">
                  <c:v>6320</c:v>
                </c:pt>
                <c:pt idx="536">
                  <c:v>5269</c:v>
                </c:pt>
                <c:pt idx="537">
                  <c:v>6468</c:v>
                </c:pt>
                <c:pt idx="538">
                  <c:v>6332</c:v>
                </c:pt>
                <c:pt idx="539">
                  <c:v>4871</c:v>
                </c:pt>
                <c:pt idx="540">
                  <c:v>6934</c:v>
                </c:pt>
                <c:pt idx="541">
                  <c:v>7347</c:v>
                </c:pt>
                <c:pt idx="542">
                  <c:v>7187</c:v>
                </c:pt>
                <c:pt idx="543">
                  <c:v>5680</c:v>
                </c:pt>
                <c:pt idx="544">
                  <c:v>7315</c:v>
                </c:pt>
                <c:pt idx="545">
                  <c:v>5804</c:v>
                </c:pt>
                <c:pt idx="546">
                  <c:v>5512</c:v>
                </c:pt>
                <c:pt idx="547">
                  <c:v>5283</c:v>
                </c:pt>
                <c:pt idx="548">
                  <c:v>7269</c:v>
                </c:pt>
                <c:pt idx="549">
                  <c:v>6448</c:v>
                </c:pt>
                <c:pt idx="550">
                  <c:v>5982</c:v>
                </c:pt>
                <c:pt idx="551">
                  <c:v>5688</c:v>
                </c:pt>
                <c:pt idx="552">
                  <c:v>7289</c:v>
                </c:pt>
                <c:pt idx="553">
                  <c:v>5338</c:v>
                </c:pt>
                <c:pt idx="554">
                  <c:v>6465</c:v>
                </c:pt>
                <c:pt idx="555">
                  <c:v>5060</c:v>
                </c:pt>
                <c:pt idx="556">
                  <c:v>7687</c:v>
                </c:pt>
                <c:pt idx="557">
                  <c:v>5771</c:v>
                </c:pt>
                <c:pt idx="558">
                  <c:v>5563</c:v>
                </c:pt>
                <c:pt idx="559">
                  <c:v>6500</c:v>
                </c:pt>
                <c:pt idx="560">
                  <c:v>6773</c:v>
                </c:pt>
                <c:pt idx="561">
                  <c:v>6641</c:v>
                </c:pt>
                <c:pt idx="562">
                  <c:v>5595</c:v>
                </c:pt>
                <c:pt idx="563">
                  <c:v>6314</c:v>
                </c:pt>
                <c:pt idx="564">
                  <c:v>6973</c:v>
                </c:pt>
                <c:pt idx="565">
                  <c:v>6931</c:v>
                </c:pt>
                <c:pt idx="566">
                  <c:v>6354</c:v>
                </c:pt>
                <c:pt idx="567">
                  <c:v>6880</c:v>
                </c:pt>
                <c:pt idx="568">
                  <c:v>4876</c:v>
                </c:pt>
                <c:pt idx="569">
                  <c:v>8014</c:v>
                </c:pt>
                <c:pt idx="570">
                  <c:v>7041</c:v>
                </c:pt>
                <c:pt idx="571">
                  <c:v>5443</c:v>
                </c:pt>
                <c:pt idx="572">
                  <c:v>7081</c:v>
                </c:pt>
                <c:pt idx="573">
                  <c:v>7025</c:v>
                </c:pt>
                <c:pt idx="574">
                  <c:v>7832</c:v>
                </c:pt>
                <c:pt idx="575">
                  <c:v>5712</c:v>
                </c:pt>
                <c:pt idx="576">
                  <c:v>6832</c:v>
                </c:pt>
                <c:pt idx="577">
                  <c:v>6465</c:v>
                </c:pt>
                <c:pt idx="578">
                  <c:v>4736</c:v>
                </c:pt>
                <c:pt idx="579">
                  <c:v>7342</c:v>
                </c:pt>
                <c:pt idx="580">
                  <c:v>5375</c:v>
                </c:pt>
                <c:pt idx="581">
                  <c:v>6629</c:v>
                </c:pt>
                <c:pt idx="582">
                  <c:v>8112</c:v>
                </c:pt>
                <c:pt idx="583">
                  <c:v>7467</c:v>
                </c:pt>
                <c:pt idx="584">
                  <c:v>6794</c:v>
                </c:pt>
                <c:pt idx="585">
                  <c:v>5192</c:v>
                </c:pt>
                <c:pt idx="586">
                  <c:v>6968</c:v>
                </c:pt>
                <c:pt idx="587">
                  <c:v>6294</c:v>
                </c:pt>
                <c:pt idx="588">
                  <c:v>5333</c:v>
                </c:pt>
                <c:pt idx="589">
                  <c:v>7388</c:v>
                </c:pt>
                <c:pt idx="590">
                  <c:v>6265</c:v>
                </c:pt>
                <c:pt idx="591">
                  <c:v>5682</c:v>
                </c:pt>
                <c:pt idx="592">
                  <c:v>7078</c:v>
                </c:pt>
                <c:pt idx="593">
                  <c:v>6345</c:v>
                </c:pt>
                <c:pt idx="594">
                  <c:v>7596</c:v>
                </c:pt>
                <c:pt idx="595">
                  <c:v>5708</c:v>
                </c:pt>
                <c:pt idx="596">
                  <c:v>4993</c:v>
                </c:pt>
                <c:pt idx="597">
                  <c:v>5957</c:v>
                </c:pt>
                <c:pt idx="598">
                  <c:v>7491</c:v>
                </c:pt>
                <c:pt idx="599">
                  <c:v>7412</c:v>
                </c:pt>
                <c:pt idx="600">
                  <c:v>5102</c:v>
                </c:pt>
                <c:pt idx="601">
                  <c:v>5473</c:v>
                </c:pt>
                <c:pt idx="602">
                  <c:v>5586</c:v>
                </c:pt>
                <c:pt idx="603">
                  <c:v>6726</c:v>
                </c:pt>
                <c:pt idx="604">
                  <c:v>4877</c:v>
                </c:pt>
                <c:pt idx="605">
                  <c:v>6497</c:v>
                </c:pt>
                <c:pt idx="606">
                  <c:v>6177</c:v>
                </c:pt>
                <c:pt idx="607">
                  <c:v>7298</c:v>
                </c:pt>
                <c:pt idx="608">
                  <c:v>7846</c:v>
                </c:pt>
                <c:pt idx="609">
                  <c:v>6457</c:v>
                </c:pt>
                <c:pt idx="610">
                  <c:v>5551</c:v>
                </c:pt>
                <c:pt idx="611">
                  <c:v>6587</c:v>
                </c:pt>
                <c:pt idx="612">
                  <c:v>6703</c:v>
                </c:pt>
                <c:pt idx="613">
                  <c:v>7288</c:v>
                </c:pt>
                <c:pt idx="614">
                  <c:v>6476</c:v>
                </c:pt>
                <c:pt idx="615">
                  <c:v>7321</c:v>
                </c:pt>
                <c:pt idx="616">
                  <c:v>5037</c:v>
                </c:pt>
                <c:pt idx="617">
                  <c:v>6690</c:v>
                </c:pt>
                <c:pt idx="618">
                  <c:v>6045</c:v>
                </c:pt>
                <c:pt idx="619">
                  <c:v>6762</c:v>
                </c:pt>
                <c:pt idx="620">
                  <c:v>6116</c:v>
                </c:pt>
                <c:pt idx="621">
                  <c:v>6437</c:v>
                </c:pt>
                <c:pt idx="622">
                  <c:v>6532</c:v>
                </c:pt>
                <c:pt idx="623">
                  <c:v>6517</c:v>
                </c:pt>
                <c:pt idx="624">
                  <c:v>7046</c:v>
                </c:pt>
                <c:pt idx="625">
                  <c:v>6859</c:v>
                </c:pt>
                <c:pt idx="626">
                  <c:v>4915</c:v>
                </c:pt>
                <c:pt idx="627">
                  <c:v>6337</c:v>
                </c:pt>
                <c:pt idx="628">
                  <c:v>6306</c:v>
                </c:pt>
                <c:pt idx="629">
                  <c:v>6836</c:v>
                </c:pt>
                <c:pt idx="630">
                  <c:v>5895</c:v>
                </c:pt>
                <c:pt idx="631">
                  <c:v>6141</c:v>
                </c:pt>
                <c:pt idx="632">
                  <c:v>7616</c:v>
                </c:pt>
                <c:pt idx="633">
                  <c:v>5838</c:v>
                </c:pt>
                <c:pt idx="634">
                  <c:v>6720</c:v>
                </c:pt>
                <c:pt idx="635">
                  <c:v>6048</c:v>
                </c:pt>
                <c:pt idx="636">
                  <c:v>5331</c:v>
                </c:pt>
                <c:pt idx="637">
                  <c:v>5074</c:v>
                </c:pt>
                <c:pt idx="638">
                  <c:v>5241</c:v>
                </c:pt>
                <c:pt idx="639">
                  <c:v>5114</c:v>
                </c:pt>
                <c:pt idx="640">
                  <c:v>7154</c:v>
                </c:pt>
                <c:pt idx="641">
                  <c:v>5568</c:v>
                </c:pt>
                <c:pt idx="642">
                  <c:v>7345</c:v>
                </c:pt>
                <c:pt idx="643">
                  <c:v>6812</c:v>
                </c:pt>
                <c:pt idx="644">
                  <c:v>6944</c:v>
                </c:pt>
                <c:pt idx="645">
                  <c:v>5791</c:v>
                </c:pt>
                <c:pt idx="646">
                  <c:v>6771</c:v>
                </c:pt>
                <c:pt idx="647">
                  <c:v>5101</c:v>
                </c:pt>
                <c:pt idx="648">
                  <c:v>5007</c:v>
                </c:pt>
                <c:pt idx="649">
                  <c:v>7960</c:v>
                </c:pt>
                <c:pt idx="650">
                  <c:v>4847</c:v>
                </c:pt>
                <c:pt idx="651">
                  <c:v>5564</c:v>
                </c:pt>
                <c:pt idx="652">
                  <c:v>7881</c:v>
                </c:pt>
                <c:pt idx="653">
                  <c:v>7565</c:v>
                </c:pt>
                <c:pt idx="654">
                  <c:v>7099</c:v>
                </c:pt>
                <c:pt idx="655">
                  <c:v>7558</c:v>
                </c:pt>
                <c:pt idx="656">
                  <c:v>5622</c:v>
                </c:pt>
                <c:pt idx="657">
                  <c:v>5965</c:v>
                </c:pt>
                <c:pt idx="658">
                  <c:v>7314</c:v>
                </c:pt>
                <c:pt idx="659">
                  <c:v>5143</c:v>
                </c:pt>
                <c:pt idx="660">
                  <c:v>4766</c:v>
                </c:pt>
                <c:pt idx="661">
                  <c:v>7442</c:v>
                </c:pt>
                <c:pt idx="662">
                  <c:v>5484</c:v>
                </c:pt>
                <c:pt idx="663">
                  <c:v>5240</c:v>
                </c:pt>
                <c:pt idx="664">
                  <c:v>5660</c:v>
                </c:pt>
                <c:pt idx="665">
                  <c:v>5255</c:v>
                </c:pt>
                <c:pt idx="666">
                  <c:v>5111</c:v>
                </c:pt>
                <c:pt idx="667">
                  <c:v>6301</c:v>
                </c:pt>
                <c:pt idx="668">
                  <c:v>5868</c:v>
                </c:pt>
                <c:pt idx="669">
                  <c:v>6874</c:v>
                </c:pt>
                <c:pt idx="670">
                  <c:v>5524</c:v>
                </c:pt>
                <c:pt idx="671">
                  <c:v>7000</c:v>
                </c:pt>
                <c:pt idx="672">
                  <c:v>6151</c:v>
                </c:pt>
                <c:pt idx="673">
                  <c:v>5721</c:v>
                </c:pt>
                <c:pt idx="674">
                  <c:v>6655</c:v>
                </c:pt>
                <c:pt idx="675">
                  <c:v>6246</c:v>
                </c:pt>
                <c:pt idx="676">
                  <c:v>6881</c:v>
                </c:pt>
                <c:pt idx="677">
                  <c:v>7849</c:v>
                </c:pt>
                <c:pt idx="678">
                  <c:v>5346</c:v>
                </c:pt>
                <c:pt idx="679">
                  <c:v>6802</c:v>
                </c:pt>
                <c:pt idx="680">
                  <c:v>7475</c:v>
                </c:pt>
                <c:pt idx="681">
                  <c:v>5612</c:v>
                </c:pt>
                <c:pt idx="682">
                  <c:v>7441</c:v>
                </c:pt>
                <c:pt idx="683">
                  <c:v>7057</c:v>
                </c:pt>
                <c:pt idx="684">
                  <c:v>7707</c:v>
                </c:pt>
                <c:pt idx="685">
                  <c:v>6563</c:v>
                </c:pt>
                <c:pt idx="686">
                  <c:v>5749</c:v>
                </c:pt>
                <c:pt idx="687">
                  <c:v>7043</c:v>
                </c:pt>
                <c:pt idx="688">
                  <c:v>5674</c:v>
                </c:pt>
                <c:pt idx="689">
                  <c:v>5526</c:v>
                </c:pt>
                <c:pt idx="690">
                  <c:v>6691</c:v>
                </c:pt>
                <c:pt idx="691">
                  <c:v>5357</c:v>
                </c:pt>
                <c:pt idx="692">
                  <c:v>5365</c:v>
                </c:pt>
                <c:pt idx="693">
                  <c:v>5254</c:v>
                </c:pt>
                <c:pt idx="694">
                  <c:v>5884</c:v>
                </c:pt>
                <c:pt idx="695">
                  <c:v>5863</c:v>
                </c:pt>
                <c:pt idx="696">
                  <c:v>7677</c:v>
                </c:pt>
                <c:pt idx="697">
                  <c:v>7823</c:v>
                </c:pt>
                <c:pt idx="698">
                  <c:v>5583</c:v>
                </c:pt>
                <c:pt idx="699">
                  <c:v>5481</c:v>
                </c:pt>
                <c:pt idx="700">
                  <c:v>7424</c:v>
                </c:pt>
                <c:pt idx="701">
                  <c:v>6795</c:v>
                </c:pt>
                <c:pt idx="702">
                  <c:v>4577</c:v>
                </c:pt>
                <c:pt idx="703">
                  <c:v>7866</c:v>
                </c:pt>
                <c:pt idx="704">
                  <c:v>6357</c:v>
                </c:pt>
                <c:pt idx="705">
                  <c:v>7852</c:v>
                </c:pt>
                <c:pt idx="706">
                  <c:v>5372</c:v>
                </c:pt>
                <c:pt idx="707">
                  <c:v>4864</c:v>
                </c:pt>
                <c:pt idx="708">
                  <c:v>7346</c:v>
                </c:pt>
                <c:pt idx="709">
                  <c:v>6575</c:v>
                </c:pt>
                <c:pt idx="710">
                  <c:v>5400</c:v>
                </c:pt>
                <c:pt idx="711">
                  <c:v>6494</c:v>
                </c:pt>
                <c:pt idx="712">
                  <c:v>6860</c:v>
                </c:pt>
                <c:pt idx="713">
                  <c:v>5314</c:v>
                </c:pt>
                <c:pt idx="714">
                  <c:v>5946</c:v>
                </c:pt>
                <c:pt idx="715">
                  <c:v>5214</c:v>
                </c:pt>
                <c:pt idx="716">
                  <c:v>6201</c:v>
                </c:pt>
                <c:pt idx="717">
                  <c:v>4542</c:v>
                </c:pt>
                <c:pt idx="718">
                  <c:v>7313</c:v>
                </c:pt>
                <c:pt idx="719">
                  <c:v>7242</c:v>
                </c:pt>
                <c:pt idx="720">
                  <c:v>5559</c:v>
                </c:pt>
                <c:pt idx="721">
                  <c:v>6009</c:v>
                </c:pt>
                <c:pt idx="722">
                  <c:v>6905</c:v>
                </c:pt>
                <c:pt idx="723">
                  <c:v>8012</c:v>
                </c:pt>
                <c:pt idx="724">
                  <c:v>4894</c:v>
                </c:pt>
                <c:pt idx="725">
                  <c:v>7283</c:v>
                </c:pt>
                <c:pt idx="726">
                  <c:v>5467</c:v>
                </c:pt>
                <c:pt idx="727">
                  <c:v>5250</c:v>
                </c:pt>
                <c:pt idx="728">
                  <c:v>6455</c:v>
                </c:pt>
                <c:pt idx="729">
                  <c:v>5630</c:v>
                </c:pt>
                <c:pt idx="730">
                  <c:v>5614</c:v>
                </c:pt>
                <c:pt idx="731">
                  <c:v>4505</c:v>
                </c:pt>
                <c:pt idx="732">
                  <c:v>7211</c:v>
                </c:pt>
                <c:pt idx="733">
                  <c:v>5335</c:v>
                </c:pt>
                <c:pt idx="734">
                  <c:v>5349</c:v>
                </c:pt>
                <c:pt idx="735">
                  <c:v>5983</c:v>
                </c:pt>
                <c:pt idx="736">
                  <c:v>6277</c:v>
                </c:pt>
                <c:pt idx="737">
                  <c:v>5917</c:v>
                </c:pt>
                <c:pt idx="738">
                  <c:v>7551</c:v>
                </c:pt>
                <c:pt idx="739">
                  <c:v>4820</c:v>
                </c:pt>
                <c:pt idx="740">
                  <c:v>6368</c:v>
                </c:pt>
                <c:pt idx="741">
                  <c:v>6300</c:v>
                </c:pt>
                <c:pt idx="742">
                  <c:v>6550</c:v>
                </c:pt>
                <c:pt idx="743">
                  <c:v>6758</c:v>
                </c:pt>
                <c:pt idx="744">
                  <c:v>5204</c:v>
                </c:pt>
                <c:pt idx="745">
                  <c:v>6830</c:v>
                </c:pt>
                <c:pt idx="746">
                  <c:v>6455</c:v>
                </c:pt>
                <c:pt idx="747">
                  <c:v>6821</c:v>
                </c:pt>
                <c:pt idx="748">
                  <c:v>5289</c:v>
                </c:pt>
                <c:pt idx="749">
                  <c:v>5472</c:v>
                </c:pt>
                <c:pt idx="750">
                  <c:v>7293</c:v>
                </c:pt>
                <c:pt idx="751">
                  <c:v>7401</c:v>
                </c:pt>
                <c:pt idx="752">
                  <c:v>5749</c:v>
                </c:pt>
                <c:pt idx="753">
                  <c:v>6049</c:v>
                </c:pt>
                <c:pt idx="754">
                  <c:v>5903</c:v>
                </c:pt>
                <c:pt idx="755">
                  <c:v>6518</c:v>
                </c:pt>
                <c:pt idx="756">
                  <c:v>6278</c:v>
                </c:pt>
                <c:pt idx="757">
                  <c:v>5868</c:v>
                </c:pt>
                <c:pt idx="758">
                  <c:v>4972</c:v>
                </c:pt>
                <c:pt idx="759">
                  <c:v>7446</c:v>
                </c:pt>
                <c:pt idx="760">
                  <c:v>5797</c:v>
                </c:pt>
                <c:pt idx="761">
                  <c:v>5432</c:v>
                </c:pt>
                <c:pt idx="762">
                  <c:v>7164</c:v>
                </c:pt>
                <c:pt idx="763">
                  <c:v>6189</c:v>
                </c:pt>
                <c:pt idx="764">
                  <c:v>6054</c:v>
                </c:pt>
                <c:pt idx="765">
                  <c:v>6246</c:v>
                </c:pt>
                <c:pt idx="766">
                  <c:v>5469</c:v>
                </c:pt>
                <c:pt idx="767">
                  <c:v>5934</c:v>
                </c:pt>
                <c:pt idx="768">
                  <c:v>6399</c:v>
                </c:pt>
                <c:pt idx="769">
                  <c:v>6411</c:v>
                </c:pt>
                <c:pt idx="770">
                  <c:v>4969</c:v>
                </c:pt>
                <c:pt idx="771">
                  <c:v>5497</c:v>
                </c:pt>
                <c:pt idx="772">
                  <c:v>7985</c:v>
                </c:pt>
                <c:pt idx="773">
                  <c:v>5863</c:v>
                </c:pt>
                <c:pt idx="774">
                  <c:v>5972</c:v>
                </c:pt>
                <c:pt idx="775">
                  <c:v>6889</c:v>
                </c:pt>
                <c:pt idx="776">
                  <c:v>5256</c:v>
                </c:pt>
                <c:pt idx="777">
                  <c:v>5886</c:v>
                </c:pt>
                <c:pt idx="778">
                  <c:v>6740</c:v>
                </c:pt>
                <c:pt idx="779">
                  <c:v>7145</c:v>
                </c:pt>
                <c:pt idx="780">
                  <c:v>6213</c:v>
                </c:pt>
                <c:pt idx="781">
                  <c:v>5667</c:v>
                </c:pt>
                <c:pt idx="782">
                  <c:v>6500</c:v>
                </c:pt>
                <c:pt idx="783">
                  <c:v>7019</c:v>
                </c:pt>
                <c:pt idx="784">
                  <c:v>6573</c:v>
                </c:pt>
                <c:pt idx="785">
                  <c:v>6139</c:v>
                </c:pt>
                <c:pt idx="786">
                  <c:v>5199</c:v>
                </c:pt>
                <c:pt idx="787">
                  <c:v>6711</c:v>
                </c:pt>
                <c:pt idx="788">
                  <c:v>5604</c:v>
                </c:pt>
                <c:pt idx="789">
                  <c:v>7407</c:v>
                </c:pt>
                <c:pt idx="790">
                  <c:v>6289</c:v>
                </c:pt>
                <c:pt idx="791">
                  <c:v>5865</c:v>
                </c:pt>
                <c:pt idx="792">
                  <c:v>7568</c:v>
                </c:pt>
                <c:pt idx="793">
                  <c:v>5294</c:v>
                </c:pt>
                <c:pt idx="794">
                  <c:v>6933</c:v>
                </c:pt>
                <c:pt idx="795">
                  <c:v>7203</c:v>
                </c:pt>
                <c:pt idx="796">
                  <c:v>6421</c:v>
                </c:pt>
                <c:pt idx="797">
                  <c:v>7717</c:v>
                </c:pt>
                <c:pt idx="798">
                  <c:v>7192</c:v>
                </c:pt>
                <c:pt idx="799">
                  <c:v>6617</c:v>
                </c:pt>
                <c:pt idx="800">
                  <c:v>4578</c:v>
                </c:pt>
                <c:pt idx="801">
                  <c:v>7947</c:v>
                </c:pt>
                <c:pt idx="802">
                  <c:v>6322</c:v>
                </c:pt>
                <c:pt idx="803">
                  <c:v>5335</c:v>
                </c:pt>
                <c:pt idx="804">
                  <c:v>7123</c:v>
                </c:pt>
                <c:pt idx="805">
                  <c:v>5545</c:v>
                </c:pt>
                <c:pt idx="806">
                  <c:v>6666</c:v>
                </c:pt>
                <c:pt idx="807">
                  <c:v>5531</c:v>
                </c:pt>
                <c:pt idx="808">
                  <c:v>6412</c:v>
                </c:pt>
                <c:pt idx="809">
                  <c:v>6713</c:v>
                </c:pt>
                <c:pt idx="810">
                  <c:v>6953</c:v>
                </c:pt>
                <c:pt idx="811">
                  <c:v>5153</c:v>
                </c:pt>
                <c:pt idx="812">
                  <c:v>5669</c:v>
                </c:pt>
                <c:pt idx="813">
                  <c:v>7170</c:v>
                </c:pt>
                <c:pt idx="814">
                  <c:v>6466</c:v>
                </c:pt>
                <c:pt idx="815">
                  <c:v>5753</c:v>
                </c:pt>
                <c:pt idx="816">
                  <c:v>4712</c:v>
                </c:pt>
                <c:pt idx="817">
                  <c:v>5417</c:v>
                </c:pt>
                <c:pt idx="818">
                  <c:v>6608</c:v>
                </c:pt>
                <c:pt idx="819">
                  <c:v>6747</c:v>
                </c:pt>
                <c:pt idx="820">
                  <c:v>5209</c:v>
                </c:pt>
                <c:pt idx="821">
                  <c:v>6818</c:v>
                </c:pt>
                <c:pt idx="822">
                  <c:v>6742</c:v>
                </c:pt>
                <c:pt idx="823">
                  <c:v>5144</c:v>
                </c:pt>
                <c:pt idx="824">
                  <c:v>6808</c:v>
                </c:pt>
                <c:pt idx="825">
                  <c:v>6060</c:v>
                </c:pt>
                <c:pt idx="826">
                  <c:v>6415</c:v>
                </c:pt>
                <c:pt idx="827">
                  <c:v>7211</c:v>
                </c:pt>
                <c:pt idx="828">
                  <c:v>5373</c:v>
                </c:pt>
                <c:pt idx="829">
                  <c:v>5465</c:v>
                </c:pt>
                <c:pt idx="830">
                  <c:v>7673</c:v>
                </c:pt>
                <c:pt idx="831">
                  <c:v>6929</c:v>
                </c:pt>
                <c:pt idx="832">
                  <c:v>7739</c:v>
                </c:pt>
                <c:pt idx="833">
                  <c:v>6728</c:v>
                </c:pt>
                <c:pt idx="834">
                  <c:v>5507</c:v>
                </c:pt>
                <c:pt idx="835">
                  <c:v>6265</c:v>
                </c:pt>
                <c:pt idx="836">
                  <c:v>7163</c:v>
                </c:pt>
                <c:pt idx="837">
                  <c:v>6609</c:v>
                </c:pt>
                <c:pt idx="838">
                  <c:v>6264</c:v>
                </c:pt>
                <c:pt idx="839">
                  <c:v>7532</c:v>
                </c:pt>
                <c:pt idx="840">
                  <c:v>7063</c:v>
                </c:pt>
                <c:pt idx="841">
                  <c:v>5916</c:v>
                </c:pt>
                <c:pt idx="842">
                  <c:v>5258</c:v>
                </c:pt>
                <c:pt idx="843">
                  <c:v>7400</c:v>
                </c:pt>
                <c:pt idx="844">
                  <c:v>7879</c:v>
                </c:pt>
                <c:pt idx="845">
                  <c:v>6384</c:v>
                </c:pt>
                <c:pt idx="846">
                  <c:v>5800</c:v>
                </c:pt>
                <c:pt idx="847">
                  <c:v>6265</c:v>
                </c:pt>
                <c:pt idx="848">
                  <c:v>6532</c:v>
                </c:pt>
                <c:pt idx="849">
                  <c:v>6656</c:v>
                </c:pt>
                <c:pt idx="850">
                  <c:v>6033</c:v>
                </c:pt>
                <c:pt idx="851">
                  <c:v>5847</c:v>
                </c:pt>
                <c:pt idx="852">
                  <c:v>7369</c:v>
                </c:pt>
                <c:pt idx="853">
                  <c:v>6197</c:v>
                </c:pt>
                <c:pt idx="854">
                  <c:v>7607</c:v>
                </c:pt>
                <c:pt idx="855">
                  <c:v>5419</c:v>
                </c:pt>
                <c:pt idx="856">
                  <c:v>6167</c:v>
                </c:pt>
                <c:pt idx="857">
                  <c:v>7505</c:v>
                </c:pt>
                <c:pt idx="858">
                  <c:v>5374</c:v>
                </c:pt>
                <c:pt idx="859">
                  <c:v>7451</c:v>
                </c:pt>
                <c:pt idx="860">
                  <c:v>7183</c:v>
                </c:pt>
                <c:pt idx="861">
                  <c:v>5708</c:v>
                </c:pt>
                <c:pt idx="862">
                  <c:v>5247</c:v>
                </c:pt>
                <c:pt idx="863">
                  <c:v>8266</c:v>
                </c:pt>
                <c:pt idx="864">
                  <c:v>7133</c:v>
                </c:pt>
                <c:pt idx="865">
                  <c:v>5086</c:v>
                </c:pt>
                <c:pt idx="866">
                  <c:v>6171</c:v>
                </c:pt>
                <c:pt idx="867">
                  <c:v>7148</c:v>
                </c:pt>
                <c:pt idx="868">
                  <c:v>6161</c:v>
                </c:pt>
                <c:pt idx="869">
                  <c:v>6223</c:v>
                </c:pt>
                <c:pt idx="870">
                  <c:v>7610</c:v>
                </c:pt>
                <c:pt idx="871">
                  <c:v>6137</c:v>
                </c:pt>
                <c:pt idx="872">
                  <c:v>6291</c:v>
                </c:pt>
                <c:pt idx="873">
                  <c:v>6318</c:v>
                </c:pt>
                <c:pt idx="874">
                  <c:v>5472</c:v>
                </c:pt>
                <c:pt idx="875">
                  <c:v>7642</c:v>
                </c:pt>
                <c:pt idx="876">
                  <c:v>6673</c:v>
                </c:pt>
                <c:pt idx="877">
                  <c:v>5900</c:v>
                </c:pt>
                <c:pt idx="878">
                  <c:v>7796</c:v>
                </c:pt>
                <c:pt idx="879">
                  <c:v>7441</c:v>
                </c:pt>
                <c:pt idx="880">
                  <c:v>6638</c:v>
                </c:pt>
                <c:pt idx="881">
                  <c:v>8063</c:v>
                </c:pt>
                <c:pt idx="882">
                  <c:v>5847</c:v>
                </c:pt>
                <c:pt idx="883">
                  <c:v>4924</c:v>
                </c:pt>
                <c:pt idx="884">
                  <c:v>6917</c:v>
                </c:pt>
                <c:pt idx="885">
                  <c:v>7484</c:v>
                </c:pt>
                <c:pt idx="886">
                  <c:v>6843</c:v>
                </c:pt>
                <c:pt idx="887">
                  <c:v>5968</c:v>
                </c:pt>
                <c:pt idx="888">
                  <c:v>5533</c:v>
                </c:pt>
                <c:pt idx="889">
                  <c:v>6742</c:v>
                </c:pt>
                <c:pt idx="890">
                  <c:v>6517</c:v>
                </c:pt>
                <c:pt idx="891">
                  <c:v>5761</c:v>
                </c:pt>
                <c:pt idx="892">
                  <c:v>5900</c:v>
                </c:pt>
                <c:pt idx="893">
                  <c:v>5483</c:v>
                </c:pt>
                <c:pt idx="894">
                  <c:v>5646</c:v>
                </c:pt>
                <c:pt idx="895">
                  <c:v>7687</c:v>
                </c:pt>
                <c:pt idx="896">
                  <c:v>7528</c:v>
                </c:pt>
                <c:pt idx="897">
                  <c:v>6795</c:v>
                </c:pt>
                <c:pt idx="898">
                  <c:v>6396</c:v>
                </c:pt>
                <c:pt idx="899">
                  <c:v>5782</c:v>
                </c:pt>
                <c:pt idx="900">
                  <c:v>5356</c:v>
                </c:pt>
                <c:pt idx="901">
                  <c:v>6824</c:v>
                </c:pt>
                <c:pt idx="902">
                  <c:v>7078</c:v>
                </c:pt>
                <c:pt idx="903">
                  <c:v>5790</c:v>
                </c:pt>
                <c:pt idx="904">
                  <c:v>7518</c:v>
                </c:pt>
                <c:pt idx="905">
                  <c:v>7598</c:v>
                </c:pt>
                <c:pt idx="906">
                  <c:v>6477</c:v>
                </c:pt>
                <c:pt idx="907">
                  <c:v>5246</c:v>
                </c:pt>
                <c:pt idx="908">
                  <c:v>5229</c:v>
                </c:pt>
                <c:pt idx="909">
                  <c:v>5194</c:v>
                </c:pt>
                <c:pt idx="910">
                  <c:v>6474</c:v>
                </c:pt>
                <c:pt idx="911">
                  <c:v>7320</c:v>
                </c:pt>
                <c:pt idx="912">
                  <c:v>5810</c:v>
                </c:pt>
                <c:pt idx="913">
                  <c:v>5156</c:v>
                </c:pt>
                <c:pt idx="914">
                  <c:v>6636</c:v>
                </c:pt>
                <c:pt idx="915">
                  <c:v>6544</c:v>
                </c:pt>
                <c:pt idx="916">
                  <c:v>5607</c:v>
                </c:pt>
                <c:pt idx="917">
                  <c:v>4961</c:v>
                </c:pt>
                <c:pt idx="918">
                  <c:v>6289</c:v>
                </c:pt>
                <c:pt idx="919">
                  <c:v>7762</c:v>
                </c:pt>
                <c:pt idx="920">
                  <c:v>7675</c:v>
                </c:pt>
                <c:pt idx="921">
                  <c:v>7681</c:v>
                </c:pt>
                <c:pt idx="922">
                  <c:v>6157</c:v>
                </c:pt>
                <c:pt idx="923">
                  <c:v>6799</c:v>
                </c:pt>
                <c:pt idx="924">
                  <c:v>6211</c:v>
                </c:pt>
                <c:pt idx="925">
                  <c:v>5026</c:v>
                </c:pt>
                <c:pt idx="926">
                  <c:v>5911</c:v>
                </c:pt>
                <c:pt idx="927">
                  <c:v>6511</c:v>
                </c:pt>
                <c:pt idx="928">
                  <c:v>4774</c:v>
                </c:pt>
                <c:pt idx="929">
                  <c:v>5921</c:v>
                </c:pt>
                <c:pt idx="930">
                  <c:v>7919</c:v>
                </c:pt>
                <c:pt idx="931">
                  <c:v>6745</c:v>
                </c:pt>
                <c:pt idx="932">
                  <c:v>5622</c:v>
                </c:pt>
                <c:pt idx="933">
                  <c:v>6405</c:v>
                </c:pt>
                <c:pt idx="934">
                  <c:v>5832</c:v>
                </c:pt>
                <c:pt idx="935">
                  <c:v>6559</c:v>
                </c:pt>
                <c:pt idx="936">
                  <c:v>7119</c:v>
                </c:pt>
                <c:pt idx="937">
                  <c:v>6267</c:v>
                </c:pt>
                <c:pt idx="938">
                  <c:v>7372</c:v>
                </c:pt>
                <c:pt idx="939">
                  <c:v>5316</c:v>
                </c:pt>
                <c:pt idx="940">
                  <c:v>7026</c:v>
                </c:pt>
                <c:pt idx="941">
                  <c:v>7466</c:v>
                </c:pt>
                <c:pt idx="942">
                  <c:v>7571</c:v>
                </c:pt>
                <c:pt idx="943">
                  <c:v>5468</c:v>
                </c:pt>
                <c:pt idx="944">
                  <c:v>7940</c:v>
                </c:pt>
                <c:pt idx="945">
                  <c:v>6260</c:v>
                </c:pt>
                <c:pt idx="946">
                  <c:v>6669</c:v>
                </c:pt>
                <c:pt idx="947">
                  <c:v>7217</c:v>
                </c:pt>
                <c:pt idx="948">
                  <c:v>5518</c:v>
                </c:pt>
                <c:pt idx="949">
                  <c:v>6155</c:v>
                </c:pt>
                <c:pt idx="950">
                  <c:v>7029</c:v>
                </c:pt>
                <c:pt idx="951">
                  <c:v>6145</c:v>
                </c:pt>
                <c:pt idx="952">
                  <c:v>6860</c:v>
                </c:pt>
                <c:pt idx="953">
                  <c:v>5805</c:v>
                </c:pt>
                <c:pt idx="954">
                  <c:v>5238</c:v>
                </c:pt>
                <c:pt idx="955">
                  <c:v>5477</c:v>
                </c:pt>
                <c:pt idx="956">
                  <c:v>5556</c:v>
                </c:pt>
                <c:pt idx="957">
                  <c:v>7237</c:v>
                </c:pt>
                <c:pt idx="958">
                  <c:v>6099</c:v>
                </c:pt>
                <c:pt idx="959">
                  <c:v>6124</c:v>
                </c:pt>
                <c:pt idx="960">
                  <c:v>5834</c:v>
                </c:pt>
                <c:pt idx="961">
                  <c:v>5472</c:v>
                </c:pt>
                <c:pt idx="962">
                  <c:v>5695</c:v>
                </c:pt>
                <c:pt idx="963">
                  <c:v>5694</c:v>
                </c:pt>
                <c:pt idx="964">
                  <c:v>7959</c:v>
                </c:pt>
                <c:pt idx="965">
                  <c:v>4691</c:v>
                </c:pt>
                <c:pt idx="966">
                  <c:v>7519</c:v>
                </c:pt>
                <c:pt idx="967">
                  <c:v>5261</c:v>
                </c:pt>
                <c:pt idx="968">
                  <c:v>5854</c:v>
                </c:pt>
                <c:pt idx="969">
                  <c:v>6844</c:v>
                </c:pt>
                <c:pt idx="970">
                  <c:v>4784</c:v>
                </c:pt>
                <c:pt idx="971">
                  <c:v>5558</c:v>
                </c:pt>
                <c:pt idx="972">
                  <c:v>6122</c:v>
                </c:pt>
                <c:pt idx="973">
                  <c:v>6752</c:v>
                </c:pt>
                <c:pt idx="974">
                  <c:v>6005</c:v>
                </c:pt>
                <c:pt idx="975">
                  <c:v>6987</c:v>
                </c:pt>
                <c:pt idx="976">
                  <c:v>6219</c:v>
                </c:pt>
                <c:pt idx="977">
                  <c:v>6145</c:v>
                </c:pt>
                <c:pt idx="978">
                  <c:v>7248</c:v>
                </c:pt>
                <c:pt idx="979">
                  <c:v>6145</c:v>
                </c:pt>
                <c:pt idx="980">
                  <c:v>7085</c:v>
                </c:pt>
                <c:pt idx="981">
                  <c:v>6201</c:v>
                </c:pt>
                <c:pt idx="982">
                  <c:v>6277</c:v>
                </c:pt>
                <c:pt idx="983">
                  <c:v>4909</c:v>
                </c:pt>
                <c:pt idx="984">
                  <c:v>6218</c:v>
                </c:pt>
                <c:pt idx="985">
                  <c:v>6349</c:v>
                </c:pt>
                <c:pt idx="986">
                  <c:v>6129</c:v>
                </c:pt>
                <c:pt idx="987">
                  <c:v>6284</c:v>
                </c:pt>
                <c:pt idx="988">
                  <c:v>5091</c:v>
                </c:pt>
                <c:pt idx="989">
                  <c:v>5296</c:v>
                </c:pt>
                <c:pt idx="990">
                  <c:v>7151</c:v>
                </c:pt>
                <c:pt idx="991">
                  <c:v>5095</c:v>
                </c:pt>
                <c:pt idx="992">
                  <c:v>7106</c:v>
                </c:pt>
                <c:pt idx="993">
                  <c:v>5538</c:v>
                </c:pt>
                <c:pt idx="994">
                  <c:v>6894</c:v>
                </c:pt>
                <c:pt idx="995">
                  <c:v>5714</c:v>
                </c:pt>
                <c:pt idx="996">
                  <c:v>5042</c:v>
                </c:pt>
                <c:pt idx="997">
                  <c:v>5294</c:v>
                </c:pt>
                <c:pt idx="998">
                  <c:v>5327</c:v>
                </c:pt>
                <c:pt idx="999">
                  <c:v>7946</c:v>
                </c:pt>
              </c:numCache>
            </c:numRef>
          </c:val>
          <c:smooth val="0"/>
          <c:extLst>
            <c:ext xmlns:c16="http://schemas.microsoft.com/office/drawing/2014/chart" uri="{C3380CC4-5D6E-409C-BE32-E72D297353CC}">
              <c16:uniqueId val="{00000000-01BE-4E82-B517-34D24A5BAB9A}"/>
            </c:ext>
          </c:extLst>
        </c:ser>
        <c:dLbls>
          <c:showLegendKey val="0"/>
          <c:showVal val="0"/>
          <c:showCatName val="0"/>
          <c:showSerName val="0"/>
          <c:showPercent val="0"/>
          <c:showBubbleSize val="0"/>
        </c:dLbls>
        <c:smooth val="0"/>
        <c:axId val="1642248210"/>
        <c:axId val="1946529569"/>
      </c:lineChart>
      <c:catAx>
        <c:axId val="164224821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monthly_income</a:t>
                </a:r>
              </a:p>
            </c:rich>
          </c:tx>
          <c:layout>
            <c:manualLayout>
              <c:xMode val="edge"/>
              <c:yMode val="edge"/>
              <c:x val="0.28456396769674891"/>
              <c:y val="0.82676224611708482"/>
            </c:manualLayout>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46529569"/>
        <c:crosses val="autoZero"/>
        <c:auto val="1"/>
        <c:lblAlgn val="ctr"/>
        <c:lblOffset val="100"/>
        <c:noMultiLvlLbl val="1"/>
      </c:catAx>
      <c:valAx>
        <c:axId val="1946529569"/>
        <c:scaling>
          <c:orientation val="minMax"/>
          <c:min val="4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Total Expenses</a:t>
                </a:r>
              </a:p>
            </c:rich>
          </c:tx>
          <c:layout>
            <c:manualLayout>
              <c:xMode val="edge"/>
              <c:yMode val="edge"/>
              <c:x val="0"/>
              <c:y val="0.26359018706476722"/>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4224821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ysClr val="windowText" lastClr="000000"/>
                </a:solidFill>
                <a:latin typeface="+mn-lt"/>
              </a:defRPr>
            </a:pPr>
            <a:r>
              <a:rPr lang="en-US" b="1">
                <a:solidFill>
                  <a:sysClr val="windowText" lastClr="000000"/>
                </a:solidFill>
                <a:latin typeface="+mn-lt"/>
              </a:rPr>
              <a:t>Comparing the Total Expenses Across Different Age groups </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spPr>
            <a:solidFill>
              <a:srgbClr val="4285F4"/>
            </a:solidFill>
            <a:ln cmpd="sng">
              <a:solidFill>
                <a:srgbClr val="000000"/>
              </a:solidFill>
            </a:ln>
          </c:spPr>
          <c:invertIfNegative val="1"/>
          <c:cat>
            <c:numRef>
              <c:f>Working!$B$10:$I$10</c:f>
              <c:numCache>
                <c:formatCode>General</c:formatCode>
                <c:ptCount val="8"/>
                <c:pt idx="0">
                  <c:v>18</c:v>
                </c:pt>
                <c:pt idx="1">
                  <c:v>19</c:v>
                </c:pt>
                <c:pt idx="2">
                  <c:v>20</c:v>
                </c:pt>
                <c:pt idx="3">
                  <c:v>21</c:v>
                </c:pt>
                <c:pt idx="4">
                  <c:v>22</c:v>
                </c:pt>
                <c:pt idx="5">
                  <c:v>23</c:v>
                </c:pt>
                <c:pt idx="6">
                  <c:v>24</c:v>
                </c:pt>
                <c:pt idx="7">
                  <c:v>25</c:v>
                </c:pt>
              </c:numCache>
            </c:numRef>
          </c:cat>
          <c:val>
            <c:numRef>
              <c:f>Working!$B$11:$I$11</c:f>
              <c:numCache>
                <c:formatCode>General</c:formatCode>
                <c:ptCount val="8"/>
                <c:pt idx="0">
                  <c:v>778320</c:v>
                </c:pt>
                <c:pt idx="1">
                  <c:v>685025</c:v>
                </c:pt>
                <c:pt idx="2">
                  <c:v>688493</c:v>
                </c:pt>
                <c:pt idx="3">
                  <c:v>744059</c:v>
                </c:pt>
                <c:pt idx="4">
                  <c:v>815382</c:v>
                </c:pt>
                <c:pt idx="5">
                  <c:v>811881</c:v>
                </c:pt>
                <c:pt idx="6">
                  <c:v>858892</c:v>
                </c:pt>
                <c:pt idx="7">
                  <c:v>933426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71-4706-971C-C2F036B9CB3E}"/>
            </c:ext>
          </c:extLst>
        </c:ser>
        <c:dLbls>
          <c:showLegendKey val="0"/>
          <c:showVal val="0"/>
          <c:showCatName val="0"/>
          <c:showSerName val="0"/>
          <c:showPercent val="0"/>
          <c:showBubbleSize val="0"/>
        </c:dLbls>
        <c:gapWidth val="150"/>
        <c:shape val="box"/>
        <c:axId val="1582636182"/>
        <c:axId val="1306800739"/>
        <c:axId val="0"/>
      </c:bar3DChart>
      <c:catAx>
        <c:axId val="1582636182"/>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06800739"/>
        <c:crosses val="autoZero"/>
        <c:auto val="1"/>
        <c:lblAlgn val="ctr"/>
        <c:lblOffset val="100"/>
        <c:noMultiLvlLbl val="1"/>
      </c:catAx>
      <c:valAx>
        <c:axId val="1306800739"/>
        <c:scaling>
          <c:orientation val="minMax"/>
          <c:min val="6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Total Expenses</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8263618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 solutions.xlsx]Working!Working 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solidFill>
                  <a:sysClr val="windowText" lastClr="000000"/>
                </a:solidFill>
              </a:rPr>
              <a:t>Total</a:t>
            </a:r>
            <a:r>
              <a:rPr lang="en-US" sz="1100" baseline="0">
                <a:solidFill>
                  <a:sysClr val="windowText" lastClr="000000"/>
                </a:solidFill>
              </a:rPr>
              <a:t> Expenses By Major</a:t>
            </a:r>
            <a:endParaRPr lang="en-US" sz="1100">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Working!$B$5:$B$6</c:f>
              <c:strCache>
                <c:ptCount val="1"/>
                <c:pt idx="0">
                  <c:v>Biology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Working!$A$7</c:f>
              <c:strCache>
                <c:ptCount val="1"/>
                <c:pt idx="0">
                  <c:v>Total</c:v>
                </c:pt>
              </c:strCache>
            </c:strRef>
          </c:cat>
          <c:val>
            <c:numRef>
              <c:f>Working!$B$7</c:f>
              <c:numCache>
                <c:formatCode>General</c:formatCode>
                <c:ptCount val="1"/>
                <c:pt idx="0">
                  <c:v>1429717</c:v>
                </c:pt>
              </c:numCache>
            </c:numRef>
          </c:val>
          <c:extLst>
            <c:ext xmlns:c16="http://schemas.microsoft.com/office/drawing/2014/chart" uri="{C3380CC4-5D6E-409C-BE32-E72D297353CC}">
              <c16:uniqueId val="{00000000-FF78-4A02-89C0-9172FD5DA8CE}"/>
            </c:ext>
          </c:extLst>
        </c:ser>
        <c:ser>
          <c:idx val="1"/>
          <c:order val="1"/>
          <c:tx>
            <c:strRef>
              <c:f>Working!$C$5:$C$6</c:f>
              <c:strCache>
                <c:ptCount val="1"/>
                <c:pt idx="0">
                  <c:v>Computer Science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Working!$A$7</c:f>
              <c:strCache>
                <c:ptCount val="1"/>
                <c:pt idx="0">
                  <c:v>Total</c:v>
                </c:pt>
              </c:strCache>
            </c:strRef>
          </c:cat>
          <c:val>
            <c:numRef>
              <c:f>Working!$C$7</c:f>
              <c:numCache>
                <c:formatCode>General</c:formatCode>
                <c:ptCount val="1"/>
                <c:pt idx="0">
                  <c:v>1221771</c:v>
                </c:pt>
              </c:numCache>
            </c:numRef>
          </c:val>
          <c:extLst>
            <c:ext xmlns:c16="http://schemas.microsoft.com/office/drawing/2014/chart" uri="{C3380CC4-5D6E-409C-BE32-E72D297353CC}">
              <c16:uniqueId val="{00000001-FF78-4A02-89C0-9172FD5DA8CE}"/>
            </c:ext>
          </c:extLst>
        </c:ser>
        <c:ser>
          <c:idx val="2"/>
          <c:order val="2"/>
          <c:tx>
            <c:strRef>
              <c:f>Working!$D$5:$D$6</c:f>
              <c:strCache>
                <c:ptCount val="1"/>
                <c:pt idx="0">
                  <c:v>Economics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Working!$A$7</c:f>
              <c:strCache>
                <c:ptCount val="1"/>
                <c:pt idx="0">
                  <c:v>Total</c:v>
                </c:pt>
              </c:strCache>
            </c:strRef>
          </c:cat>
          <c:val>
            <c:numRef>
              <c:f>Working!$D$7</c:f>
              <c:numCache>
                <c:formatCode>General</c:formatCode>
                <c:ptCount val="1"/>
                <c:pt idx="0">
                  <c:v>1279244</c:v>
                </c:pt>
              </c:numCache>
            </c:numRef>
          </c:val>
          <c:extLst>
            <c:ext xmlns:c16="http://schemas.microsoft.com/office/drawing/2014/chart" uri="{C3380CC4-5D6E-409C-BE32-E72D297353CC}">
              <c16:uniqueId val="{00000002-FF78-4A02-89C0-9172FD5DA8CE}"/>
            </c:ext>
          </c:extLst>
        </c:ser>
        <c:ser>
          <c:idx val="3"/>
          <c:order val="3"/>
          <c:tx>
            <c:strRef>
              <c:f>Working!$E$5:$E$6</c:f>
              <c:strCache>
                <c:ptCount val="1"/>
                <c:pt idx="0">
                  <c:v>Engineering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Working!$A$7</c:f>
              <c:strCache>
                <c:ptCount val="1"/>
                <c:pt idx="0">
                  <c:v>Total</c:v>
                </c:pt>
              </c:strCache>
            </c:strRef>
          </c:cat>
          <c:val>
            <c:numRef>
              <c:f>Working!$E$7</c:f>
              <c:numCache>
                <c:formatCode>General</c:formatCode>
                <c:ptCount val="1"/>
                <c:pt idx="0">
                  <c:v>1196986</c:v>
                </c:pt>
              </c:numCache>
            </c:numRef>
          </c:val>
          <c:extLst>
            <c:ext xmlns:c16="http://schemas.microsoft.com/office/drawing/2014/chart" uri="{C3380CC4-5D6E-409C-BE32-E72D297353CC}">
              <c16:uniqueId val="{00000003-FF78-4A02-89C0-9172FD5DA8CE}"/>
            </c:ext>
          </c:extLst>
        </c:ser>
        <c:ser>
          <c:idx val="4"/>
          <c:order val="4"/>
          <c:tx>
            <c:strRef>
              <c:f>Working!$F$5:$F$6</c:f>
              <c:strCache>
                <c:ptCount val="1"/>
                <c:pt idx="0">
                  <c:v>Psychology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Working!$A$7</c:f>
              <c:strCache>
                <c:ptCount val="1"/>
                <c:pt idx="0">
                  <c:v>Total</c:v>
                </c:pt>
              </c:strCache>
            </c:strRef>
          </c:cat>
          <c:val>
            <c:numRef>
              <c:f>Working!$F$7</c:f>
              <c:numCache>
                <c:formatCode>General</c:formatCode>
                <c:ptCount val="1"/>
                <c:pt idx="0">
                  <c:v>1187760</c:v>
                </c:pt>
              </c:numCache>
            </c:numRef>
          </c:val>
          <c:extLst>
            <c:ext xmlns:c16="http://schemas.microsoft.com/office/drawing/2014/chart" uri="{C3380CC4-5D6E-409C-BE32-E72D297353CC}">
              <c16:uniqueId val="{00000004-FF78-4A02-89C0-9172FD5DA8CE}"/>
            </c:ext>
          </c:extLst>
        </c:ser>
        <c:dLbls>
          <c:showLegendKey val="0"/>
          <c:showVal val="0"/>
          <c:showCatName val="0"/>
          <c:showSerName val="0"/>
          <c:showPercent val="0"/>
          <c:showBubbleSize val="0"/>
        </c:dLbls>
        <c:gapWidth val="115"/>
        <c:overlap val="-20"/>
        <c:axId val="2133047744"/>
        <c:axId val="2133048992"/>
      </c:barChart>
      <c:catAx>
        <c:axId val="21330477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048992"/>
        <c:crosses val="autoZero"/>
        <c:auto val="1"/>
        <c:lblAlgn val="ctr"/>
        <c:lblOffset val="100"/>
        <c:noMultiLvlLbl val="0"/>
      </c:catAx>
      <c:valAx>
        <c:axId val="2133048992"/>
        <c:scaling>
          <c:orientation val="minMax"/>
          <c:min val="1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04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Working!$A$24</c:f>
              <c:strCache>
                <c:ptCount val="1"/>
                <c:pt idx="0">
                  <c:v>total expenses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Working!$B$23:$J$23</c:f>
              <c:strCache>
                <c:ptCount val="9"/>
                <c:pt idx="0">
                  <c:v>housing</c:v>
                </c:pt>
                <c:pt idx="1">
                  <c:v>food</c:v>
                </c:pt>
                <c:pt idx="2">
                  <c:v>transportation</c:v>
                </c:pt>
                <c:pt idx="3">
                  <c:v>books_supplies</c:v>
                </c:pt>
                <c:pt idx="4">
                  <c:v>entertainment</c:v>
                </c:pt>
                <c:pt idx="5">
                  <c:v>personal_care</c:v>
                </c:pt>
                <c:pt idx="6">
                  <c:v>technology</c:v>
                </c:pt>
                <c:pt idx="7">
                  <c:v>health_wellness</c:v>
                </c:pt>
                <c:pt idx="8">
                  <c:v>miscellaneous</c:v>
                </c:pt>
              </c:strCache>
            </c:strRef>
          </c:cat>
          <c:val>
            <c:numRef>
              <c:f>Working!$B$24:$J$24</c:f>
              <c:numCache>
                <c:formatCode>General</c:formatCode>
                <c:ptCount val="9"/>
                <c:pt idx="0">
                  <c:v>696006</c:v>
                </c:pt>
                <c:pt idx="1">
                  <c:v>252642</c:v>
                </c:pt>
                <c:pt idx="2">
                  <c:v>124637</c:v>
                </c:pt>
                <c:pt idx="3">
                  <c:v>174761</c:v>
                </c:pt>
                <c:pt idx="4">
                  <c:v>84814</c:v>
                </c:pt>
                <c:pt idx="5">
                  <c:v>60699</c:v>
                </c:pt>
                <c:pt idx="6">
                  <c:v>178304</c:v>
                </c:pt>
                <c:pt idx="7">
                  <c:v>114310</c:v>
                </c:pt>
                <c:pt idx="8">
                  <c:v>108910</c:v>
                </c:pt>
              </c:numCache>
            </c:numRef>
          </c:val>
          <c:extLst>
            <c:ext xmlns:c16="http://schemas.microsoft.com/office/drawing/2014/chart" uri="{C3380CC4-5D6E-409C-BE32-E72D297353CC}">
              <c16:uniqueId val="{00000000-E6AB-4E7A-A313-FC3F5AFF07B5}"/>
            </c:ext>
          </c:extLst>
        </c:ser>
        <c:dLbls>
          <c:showLegendKey val="0"/>
          <c:showVal val="0"/>
          <c:showCatName val="0"/>
          <c:showSerName val="0"/>
          <c:showPercent val="0"/>
          <c:showBubbleSize val="0"/>
        </c:dLbls>
        <c:gapWidth val="100"/>
        <c:overlap val="-24"/>
        <c:axId val="1424145727"/>
        <c:axId val="1424127423"/>
      </c:barChart>
      <c:catAx>
        <c:axId val="1424145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4127423"/>
        <c:crosses val="autoZero"/>
        <c:auto val="1"/>
        <c:lblAlgn val="ctr"/>
        <c:lblOffset val="100"/>
        <c:noMultiLvlLbl val="0"/>
      </c:catAx>
      <c:valAx>
        <c:axId val="14241274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4145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 solutions.xlsx]Working!PivotTable7</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900"/>
              <a:t>financial aid by major</a:t>
            </a:r>
          </a:p>
        </c:rich>
      </c:tx>
      <c:layout>
        <c:manualLayout>
          <c:xMode val="edge"/>
          <c:yMode val="edge"/>
          <c:x val="0.302076334208224"/>
          <c:y val="4.527559055118110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Working!$C$32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D9E-4BDE-AB00-BA1ECA393D2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D9E-4BDE-AB00-BA1ECA393D2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D9E-4BDE-AB00-BA1ECA393D2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D9E-4BDE-AB00-BA1ECA393D2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D9E-4BDE-AB00-BA1ECA393D2B}"/>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6D9E-4BDE-AB00-BA1ECA393D2B}"/>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D9E-4BDE-AB00-BA1ECA393D2B}"/>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6D9E-4BDE-AB00-BA1ECA393D2B}"/>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6D9E-4BDE-AB00-BA1ECA393D2B}"/>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6D9E-4BDE-AB00-BA1ECA393D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Working!$B$33:$B$38</c:f>
              <c:strCache>
                <c:ptCount val="5"/>
                <c:pt idx="0">
                  <c:v>Biology</c:v>
                </c:pt>
                <c:pt idx="1">
                  <c:v>Computer Science</c:v>
                </c:pt>
                <c:pt idx="2">
                  <c:v>Economics</c:v>
                </c:pt>
                <c:pt idx="3">
                  <c:v>Engineering</c:v>
                </c:pt>
                <c:pt idx="4">
                  <c:v>Psychology</c:v>
                </c:pt>
              </c:strCache>
            </c:strRef>
          </c:cat>
          <c:val>
            <c:numRef>
              <c:f>Working!$C$33:$C$38</c:f>
              <c:numCache>
                <c:formatCode>General</c:formatCode>
                <c:ptCount val="5"/>
                <c:pt idx="0">
                  <c:v>111630</c:v>
                </c:pt>
                <c:pt idx="1">
                  <c:v>105587</c:v>
                </c:pt>
                <c:pt idx="2">
                  <c:v>103069</c:v>
                </c:pt>
                <c:pt idx="3">
                  <c:v>95156</c:v>
                </c:pt>
                <c:pt idx="4">
                  <c:v>89329</c:v>
                </c:pt>
              </c:numCache>
            </c:numRef>
          </c:val>
          <c:extLst>
            <c:ext xmlns:c16="http://schemas.microsoft.com/office/drawing/2014/chart" uri="{C3380CC4-5D6E-409C-BE32-E72D297353CC}">
              <c16:uniqueId val="{0000000A-6D9E-4BDE-AB00-BA1ECA393D2B}"/>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b="1"/>
              <a:t>Expense to Income Ratio</a:t>
            </a:r>
          </a:p>
        </cx:rich>
      </cx:tx>
    </cx:title>
    <cx:plotArea>
      <cx:plotAreaRegion>
        <cx:series layoutId="clusteredColumn" uniqueId="{6AD632C6-EFB9-42D2-8E14-6A7E3E8F264D}">
          <cx:tx>
            <cx:txData>
              <cx:f>_xlchart.v1.0</cx:f>
              <cx:v>ratio of total expenses to monthly income</cx:v>
            </cx:txData>
          </cx:tx>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525780</xdr:colOff>
      <xdr:row>2</xdr:row>
      <xdr:rowOff>62204</xdr:rowOff>
    </xdr:from>
    <xdr:to>
      <xdr:col>5</xdr:col>
      <xdr:colOff>373380</xdr:colOff>
      <xdr:row>6</xdr:row>
      <xdr:rowOff>22860</xdr:rowOff>
    </xdr:to>
    <xdr:sp macro="" textlink="">
      <xdr:nvSpPr>
        <xdr:cNvPr id="3" name="Rounded Rectangle 2"/>
        <xdr:cNvSpPr/>
      </xdr:nvSpPr>
      <xdr:spPr>
        <a:xfrm>
          <a:off x="3138351" y="450980"/>
          <a:ext cx="1900335" cy="738207"/>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chemeClr val="accent4">
                <a:lumMod val="75000"/>
              </a:schemeClr>
            </a:solidFill>
          </a:endParaRPr>
        </a:p>
      </xdr:txBody>
    </xdr:sp>
    <xdr:clientData/>
  </xdr:twoCellAnchor>
  <xdr:oneCellAnchor>
    <xdr:from>
      <xdr:col>7</xdr:col>
      <xdr:colOff>588645</xdr:colOff>
      <xdr:row>22</xdr:row>
      <xdr:rowOff>68580</xdr:rowOff>
    </xdr:from>
    <xdr:ext cx="4745355" cy="1600200"/>
    <xdr:graphicFrame macro="">
      <xdr:nvGraphicFramePr>
        <xdr:cNvPr id="985373637"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266700</xdr:colOff>
      <xdr:row>21</xdr:row>
      <xdr:rowOff>175260</xdr:rowOff>
    </xdr:from>
    <xdr:ext cx="2345871" cy="1714500"/>
    <xdr:graphicFrame macro="">
      <xdr:nvGraphicFramePr>
        <xdr:cNvPr id="973950659" name="Chart 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0</xdr:colOff>
      <xdr:row>1</xdr:row>
      <xdr:rowOff>152400</xdr:rowOff>
    </xdr:from>
    <xdr:to>
      <xdr:col>3</xdr:col>
      <xdr:colOff>304800</xdr:colOff>
      <xdr:row>32</xdr:row>
      <xdr:rowOff>91440</xdr:rowOff>
    </xdr:to>
    <xdr:sp macro="" textlink="">
      <xdr:nvSpPr>
        <xdr:cNvPr id="2" name="Rectangle 1"/>
        <xdr:cNvSpPr/>
      </xdr:nvSpPr>
      <xdr:spPr>
        <a:xfrm>
          <a:off x="0" y="342900"/>
          <a:ext cx="2910840" cy="5821680"/>
        </a:xfrm>
        <a:prstGeom prst="rect">
          <a:avLst/>
        </a:prstGeom>
        <a:solidFill>
          <a:schemeClr val="accent4">
            <a:lumMod val="75000"/>
          </a:schemeClr>
        </a:solid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327660</xdr:colOff>
      <xdr:row>1</xdr:row>
      <xdr:rowOff>53340</xdr:rowOff>
    </xdr:from>
    <xdr:ext cx="2286000" cy="1143000"/>
    <mc:AlternateContent xmlns:mc="http://schemas.openxmlformats.org/markup-compatibility/2006" xmlns:sle15="http://schemas.microsoft.com/office/drawing/2012/slicer">
      <mc:Choice Requires="sle15">
        <xdr:graphicFrame macro="">
          <xdr:nvGraphicFramePr>
            <xdr:cNvPr id="7" name="gender_7"/>
            <xdr:cNvGraphicFramePr/>
          </xdr:nvGraphicFramePr>
          <xdr:xfrm>
            <a:off x="0" y="0"/>
            <a:ext cx="0" cy="0"/>
          </xdr:xfrm>
          <a:graphic>
            <a:graphicData uri="http://schemas.microsoft.com/office/drawing/2010/slicer">
              <sle:slicer xmlns:sle="http://schemas.microsoft.com/office/drawing/2010/slicer" name="gender_7"/>
            </a:graphicData>
          </a:graphic>
        </xdr:graphicFrame>
      </mc:Choice>
      <mc:Fallback xmlns="">
        <xdr:sp macro="" textlink="">
          <xdr:nvSpPr>
            <xdr:cNvPr id="0" name=""/>
            <xdr:cNvSpPr>
              <a:spLocks noTextEdit="1"/>
            </xdr:cNvSpPr>
          </xdr:nvSpPr>
          <xdr:spPr>
            <a:xfrm>
              <a:off x="327660" y="243840"/>
              <a:ext cx="2286000" cy="1143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329565</xdr:colOff>
      <xdr:row>16</xdr:row>
      <xdr:rowOff>91440</xdr:rowOff>
    </xdr:from>
    <xdr:ext cx="2286000" cy="1181100"/>
    <mc:AlternateContent xmlns:mc="http://schemas.openxmlformats.org/markup-compatibility/2006" xmlns:sle15="http://schemas.microsoft.com/office/drawing/2012/slicer">
      <mc:Choice Requires="sle15">
        <xdr:graphicFrame macro="">
          <xdr:nvGraphicFramePr>
            <xdr:cNvPr id="9" name="preferred_payment_method_9"/>
            <xdr:cNvGraphicFramePr/>
          </xdr:nvGraphicFramePr>
          <xdr:xfrm>
            <a:off x="0" y="0"/>
            <a:ext cx="0" cy="0"/>
          </xdr:xfrm>
          <a:graphic>
            <a:graphicData uri="http://schemas.microsoft.com/office/drawing/2010/slicer">
              <sle:slicer xmlns:sle="http://schemas.microsoft.com/office/drawing/2010/slicer" name="preferred_payment_method_9"/>
            </a:graphicData>
          </a:graphic>
        </xdr:graphicFrame>
      </mc:Choice>
      <mc:Fallback xmlns="">
        <xdr:sp macro="" textlink="">
          <xdr:nvSpPr>
            <xdr:cNvPr id="0" name=""/>
            <xdr:cNvSpPr>
              <a:spLocks noTextEdit="1"/>
            </xdr:cNvSpPr>
          </xdr:nvSpPr>
          <xdr:spPr>
            <a:xfrm>
              <a:off x="329565" y="3139440"/>
              <a:ext cx="2286000" cy="1181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312420</xdr:colOff>
      <xdr:row>22</xdr:row>
      <xdr:rowOff>175260</xdr:rowOff>
    </xdr:from>
    <xdr:ext cx="2286000" cy="1440180"/>
    <mc:AlternateContent xmlns:mc="http://schemas.openxmlformats.org/markup-compatibility/2006" xmlns:sle15="http://schemas.microsoft.com/office/drawing/2012/slicer">
      <mc:Choice Requires="sle15">
        <xdr:graphicFrame macro="">
          <xdr:nvGraphicFramePr>
            <xdr:cNvPr id="6" name="year_in_school_6"/>
            <xdr:cNvGraphicFramePr/>
          </xdr:nvGraphicFramePr>
          <xdr:xfrm>
            <a:off x="0" y="0"/>
            <a:ext cx="0" cy="0"/>
          </xdr:xfrm>
          <a:graphic>
            <a:graphicData uri="http://schemas.microsoft.com/office/drawing/2010/slicer">
              <sle:slicer xmlns:sle="http://schemas.microsoft.com/office/drawing/2010/slicer" name="year_in_school_6"/>
            </a:graphicData>
          </a:graphic>
        </xdr:graphicFrame>
      </mc:Choice>
      <mc:Fallback xmlns="">
        <xdr:sp macro="" textlink="">
          <xdr:nvSpPr>
            <xdr:cNvPr id="0" name=""/>
            <xdr:cNvSpPr>
              <a:spLocks noTextEdit="1"/>
            </xdr:cNvSpPr>
          </xdr:nvSpPr>
          <xdr:spPr>
            <a:xfrm>
              <a:off x="312420" y="4366260"/>
              <a:ext cx="2286000" cy="14401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340995</xdr:colOff>
      <xdr:row>7</xdr:row>
      <xdr:rowOff>91440</xdr:rowOff>
    </xdr:from>
    <xdr:ext cx="2286000" cy="1699260"/>
    <mc:AlternateContent xmlns:mc="http://schemas.openxmlformats.org/markup-compatibility/2006" xmlns:sle15="http://schemas.microsoft.com/office/drawing/2012/slicer">
      <mc:Choice Requires="sle15">
        <xdr:graphicFrame macro="">
          <xdr:nvGraphicFramePr>
            <xdr:cNvPr id="10" name="major_10"/>
            <xdr:cNvGraphicFramePr/>
          </xdr:nvGraphicFramePr>
          <xdr:xfrm>
            <a:off x="0" y="0"/>
            <a:ext cx="0" cy="0"/>
          </xdr:xfrm>
          <a:graphic>
            <a:graphicData uri="http://schemas.microsoft.com/office/drawing/2010/slicer">
              <sle:slicer xmlns:sle="http://schemas.microsoft.com/office/drawing/2010/slicer" name="major_10"/>
            </a:graphicData>
          </a:graphic>
        </xdr:graphicFrame>
      </mc:Choice>
      <mc:Fallback xmlns="">
        <xdr:sp macro="" textlink="">
          <xdr:nvSpPr>
            <xdr:cNvPr id="0" name=""/>
            <xdr:cNvSpPr>
              <a:spLocks noTextEdit="1"/>
            </xdr:cNvSpPr>
          </xdr:nvSpPr>
          <xdr:spPr>
            <a:xfrm>
              <a:off x="340995" y="1424940"/>
              <a:ext cx="2286000" cy="16992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LocksWithSheet="0"/>
  </xdr:oneCellAnchor>
  <xdr:twoCellAnchor>
    <xdr:from>
      <xdr:col>7</xdr:col>
      <xdr:colOff>53340</xdr:colOff>
      <xdr:row>0</xdr:row>
      <xdr:rowOff>53340</xdr:rowOff>
    </xdr:from>
    <xdr:to>
      <xdr:col>11</xdr:col>
      <xdr:colOff>800100</xdr:colOff>
      <xdr:row>1</xdr:row>
      <xdr:rowOff>106680</xdr:rowOff>
    </xdr:to>
    <xdr:sp macro="" textlink="">
      <xdr:nvSpPr>
        <xdr:cNvPr id="4" name="TextBox 3"/>
        <xdr:cNvSpPr txBox="1"/>
      </xdr:nvSpPr>
      <xdr:spPr>
        <a:xfrm>
          <a:off x="6134100" y="53340"/>
          <a:ext cx="422148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Expense Tracker</a:t>
          </a:r>
          <a:r>
            <a:rPr lang="en-US" sz="1100" b="1" baseline="0"/>
            <a:t> Dashboard</a:t>
          </a:r>
          <a:endParaRPr lang="en-US" sz="1100" b="1"/>
        </a:p>
      </xdr:txBody>
    </xdr:sp>
    <xdr:clientData/>
  </xdr:twoCellAnchor>
  <xdr:twoCellAnchor>
    <xdr:from>
      <xdr:col>3</xdr:col>
      <xdr:colOff>556260</xdr:colOff>
      <xdr:row>2</xdr:row>
      <xdr:rowOff>124408</xdr:rowOff>
    </xdr:from>
    <xdr:to>
      <xdr:col>5</xdr:col>
      <xdr:colOff>312420</xdr:colOff>
      <xdr:row>4</xdr:row>
      <xdr:rowOff>114300</xdr:rowOff>
    </xdr:to>
    <xdr:sp macro="" textlink="">
      <xdr:nvSpPr>
        <xdr:cNvPr id="5" name="TextBox 4"/>
        <xdr:cNvSpPr txBox="1"/>
      </xdr:nvSpPr>
      <xdr:spPr>
        <a:xfrm>
          <a:off x="3168831" y="513184"/>
          <a:ext cx="1808895" cy="378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Expenses</a:t>
          </a:r>
        </a:p>
      </xdr:txBody>
    </xdr:sp>
    <xdr:clientData/>
  </xdr:twoCellAnchor>
  <xdr:twoCellAnchor>
    <xdr:from>
      <xdr:col>3</xdr:col>
      <xdr:colOff>373380</xdr:colOff>
      <xdr:row>22</xdr:row>
      <xdr:rowOff>38100</xdr:rowOff>
    </xdr:from>
    <xdr:to>
      <xdr:col>7</xdr:col>
      <xdr:colOff>464820</xdr:colOff>
      <xdr:row>31</xdr:row>
      <xdr:rowOff>99060</xdr:rowOff>
    </xdr:to>
    <mc:AlternateContent xmlns:mc="http://schemas.openxmlformats.org/markup-compatibility/2006">
      <mc:Choice xmlns:cx1="http://schemas.microsoft.com/office/drawing/2015/9/8/chartex" Requires="cx1">
        <xdr:graphicFrame macro="">
          <xdr:nvGraphicFramePr>
            <xdr:cNvPr id="25" name="Chart 2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495300</xdr:colOff>
      <xdr:row>6</xdr:row>
      <xdr:rowOff>139959</xdr:rowOff>
    </xdr:from>
    <xdr:to>
      <xdr:col>10</xdr:col>
      <xdr:colOff>609600</xdr:colOff>
      <xdr:row>22</xdr:row>
      <xdr:rowOff>7620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701041</xdr:colOff>
      <xdr:row>3</xdr:row>
      <xdr:rowOff>54429</xdr:rowOff>
    </xdr:from>
    <xdr:to>
      <xdr:col>15</xdr:col>
      <xdr:colOff>831981</xdr:colOff>
      <xdr:row>21</xdr:row>
      <xdr:rowOff>114300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373380</xdr:colOff>
      <xdr:row>6</xdr:row>
      <xdr:rowOff>129540</xdr:rowOff>
    </xdr:from>
    <xdr:to>
      <xdr:col>7</xdr:col>
      <xdr:colOff>434340</xdr:colOff>
      <xdr:row>22</xdr:row>
      <xdr:rowOff>7620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527026</xdr:colOff>
      <xdr:row>2</xdr:row>
      <xdr:rowOff>85530</xdr:rowOff>
    </xdr:from>
    <xdr:to>
      <xdr:col>7</xdr:col>
      <xdr:colOff>427654</xdr:colOff>
      <xdr:row>6</xdr:row>
      <xdr:rowOff>34523</xdr:rowOff>
    </xdr:to>
    <xdr:sp macro="" textlink="">
      <xdr:nvSpPr>
        <xdr:cNvPr id="19" name="Rounded Rectangle 18"/>
        <xdr:cNvSpPr/>
      </xdr:nvSpPr>
      <xdr:spPr>
        <a:xfrm>
          <a:off x="5192332" y="474306"/>
          <a:ext cx="2000016" cy="726544"/>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chemeClr val="accent4">
                <a:lumMod val="75000"/>
              </a:schemeClr>
            </a:solidFill>
          </a:endParaRPr>
        </a:p>
      </xdr:txBody>
    </xdr:sp>
    <xdr:clientData/>
  </xdr:twoCellAnchor>
  <xdr:twoCellAnchor>
    <xdr:from>
      <xdr:col>5</xdr:col>
      <xdr:colOff>557506</xdr:colOff>
      <xdr:row>2</xdr:row>
      <xdr:rowOff>132184</xdr:rowOff>
    </xdr:from>
    <xdr:to>
      <xdr:col>7</xdr:col>
      <xdr:colOff>396552</xdr:colOff>
      <xdr:row>4</xdr:row>
      <xdr:rowOff>178839</xdr:rowOff>
    </xdr:to>
    <xdr:sp macro="" textlink="">
      <xdr:nvSpPr>
        <xdr:cNvPr id="21" name="TextBox 20"/>
        <xdr:cNvSpPr txBox="1"/>
      </xdr:nvSpPr>
      <xdr:spPr>
        <a:xfrm>
          <a:off x="5222812" y="520960"/>
          <a:ext cx="1938434" cy="435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Financial</a:t>
          </a:r>
          <a:r>
            <a:rPr lang="en-US" sz="1100" b="1" baseline="0"/>
            <a:t> Aid Recieved</a:t>
          </a:r>
          <a:endParaRPr lang="en-US" sz="1100" b="1"/>
        </a:p>
      </xdr:txBody>
    </xdr:sp>
    <xdr:clientData/>
  </xdr:twoCellAnchor>
  <xdr:twoCellAnchor>
    <xdr:from>
      <xdr:col>7</xdr:col>
      <xdr:colOff>583162</xdr:colOff>
      <xdr:row>2</xdr:row>
      <xdr:rowOff>93306</xdr:rowOff>
    </xdr:from>
    <xdr:to>
      <xdr:col>10</xdr:col>
      <xdr:colOff>482081</xdr:colOff>
      <xdr:row>6</xdr:row>
      <xdr:rowOff>19750</xdr:rowOff>
    </xdr:to>
    <xdr:sp macro="" textlink="">
      <xdr:nvSpPr>
        <xdr:cNvPr id="22" name="Rounded Rectangle 21"/>
        <xdr:cNvSpPr/>
      </xdr:nvSpPr>
      <xdr:spPr>
        <a:xfrm>
          <a:off x="7347856" y="482082"/>
          <a:ext cx="1835021" cy="703995"/>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chemeClr val="accent4">
                <a:lumMod val="75000"/>
              </a:schemeClr>
            </a:solidFill>
          </a:endParaRPr>
        </a:p>
      </xdr:txBody>
    </xdr:sp>
    <xdr:clientData/>
  </xdr:twoCellAnchor>
  <xdr:twoCellAnchor>
    <xdr:from>
      <xdr:col>7</xdr:col>
      <xdr:colOff>629816</xdr:colOff>
      <xdr:row>2</xdr:row>
      <xdr:rowOff>121298</xdr:rowOff>
    </xdr:from>
    <xdr:to>
      <xdr:col>10</xdr:col>
      <xdr:colOff>349898</xdr:colOff>
      <xdr:row>4</xdr:row>
      <xdr:rowOff>111190</xdr:rowOff>
    </xdr:to>
    <xdr:sp macro="" textlink="">
      <xdr:nvSpPr>
        <xdr:cNvPr id="23" name="TextBox 22"/>
        <xdr:cNvSpPr txBox="1"/>
      </xdr:nvSpPr>
      <xdr:spPr>
        <a:xfrm>
          <a:off x="7394510" y="510074"/>
          <a:ext cx="1656184" cy="378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Average</a:t>
          </a:r>
          <a:r>
            <a:rPr lang="en-US" sz="1100" b="1" baseline="0"/>
            <a:t> Monthly Income</a:t>
          </a:r>
          <a:endParaRPr lang="en-US"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Kevien Otieno" refreshedDate="45593.44149571759" createdVersion="6" refreshedVersion="6" minRefreshableVersion="3" recordCount="1000">
  <cacheSource type="worksheet">
    <worksheetSource name="Table_1"/>
  </cacheSource>
  <cacheFields count="19">
    <cacheField name="age" numFmtId="0">
      <sharedItems containsSemiMixedTypes="0" containsString="0" containsNumber="1" containsInteger="1" minValue="18" maxValue="25"/>
    </cacheField>
    <cacheField name="gender" numFmtId="0">
      <sharedItems/>
    </cacheField>
    <cacheField name="year_in_school" numFmtId="0">
      <sharedItems/>
    </cacheField>
    <cacheField name="major" numFmtId="0">
      <sharedItems count="5">
        <s v="Psychology"/>
        <s v="Economics"/>
        <s v="Computer Science"/>
        <s v="Engineering"/>
        <s v="Biology"/>
      </sharedItems>
    </cacheField>
    <cacheField name="monthly_income" numFmtId="0">
      <sharedItems containsSemiMixedTypes="0" containsString="0" containsNumber="1" containsInteger="1" minValue="501" maxValue="1500"/>
    </cacheField>
    <cacheField name="financial_aid" numFmtId="0">
      <sharedItems containsSemiMixedTypes="0" containsString="0" containsNumber="1" containsInteger="1" minValue="0" maxValue="1000"/>
    </cacheField>
    <cacheField name="tuition" numFmtId="0">
      <sharedItems containsSemiMixedTypes="0" containsString="0" containsNumber="1" containsInteger="1" minValue="3003" maxValue="6000"/>
    </cacheField>
    <cacheField name="housing" numFmtId="0">
      <sharedItems containsSemiMixedTypes="0" containsString="0" containsNumber="1" containsInteger="1" minValue="401" maxValue="1000"/>
    </cacheField>
    <cacheField name="food" numFmtId="0">
      <sharedItems containsSemiMixedTypes="0" containsString="0" containsNumber="1" containsInteger="1" minValue="100" maxValue="400"/>
    </cacheField>
    <cacheField name="transportation" numFmtId="0">
      <sharedItems containsSemiMixedTypes="0" containsString="0" containsNumber="1" containsInteger="1" minValue="50" maxValue="200"/>
    </cacheField>
    <cacheField name="books_supplies" numFmtId="0">
      <sharedItems containsSemiMixedTypes="0" containsString="0" containsNumber="1" containsInteger="1" minValue="50" maxValue="300"/>
    </cacheField>
    <cacheField name="entertainment" numFmtId="0">
      <sharedItems containsSemiMixedTypes="0" containsString="0" containsNumber="1" containsInteger="1" minValue="20" maxValue="150"/>
    </cacheField>
    <cacheField name="personal_care" numFmtId="0">
      <sharedItems containsSemiMixedTypes="0" containsString="0" containsNumber="1" containsInteger="1" minValue="20" maxValue="100"/>
    </cacheField>
    <cacheField name="technology" numFmtId="0">
      <sharedItems containsSemiMixedTypes="0" containsString="0" containsNumber="1" containsInteger="1" minValue="50" maxValue="300"/>
    </cacheField>
    <cacheField name="health_wellness" numFmtId="0">
      <sharedItems containsSemiMixedTypes="0" containsString="0" containsNumber="1" containsInteger="1" minValue="30" maxValue="200"/>
    </cacheField>
    <cacheField name="miscellaneous" numFmtId="0">
      <sharedItems containsSemiMixedTypes="0" containsString="0" containsNumber="1" containsInteger="1" minValue="20" maxValue="200"/>
    </cacheField>
    <cacheField name="preferred_payment_method" numFmtId="0">
      <sharedItems/>
    </cacheField>
    <cacheField name="Total Expenses" numFmtId="0">
      <sharedItems containsSemiMixedTypes="0" containsString="0" containsNumber="1" containsInteger="1" minValue="4453" maxValue="8266"/>
    </cacheField>
    <cacheField name="ratio of total expenses to monthly income" numFmtId="1">
      <sharedItems containsSemiMixedTypes="0" containsString="0" containsNumber="1" minValue="3.2739825581395348" maxValue="15.96633663366336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Kevien Otieno" refreshedDate="45594.401753703707" refreshedVersion="6" recordCount="1000">
  <cacheSource type="worksheet">
    <worksheetSource ref="A1:R1001" sheet="Data"/>
  </cacheSource>
  <cacheFields count="18">
    <cacheField name="age" numFmtId="0">
      <sharedItems containsSemiMixedTypes="0" containsString="0" containsNumber="1" containsInteger="1" minValue="18" maxValue="25" count="8">
        <n v="19"/>
        <n v="24"/>
        <n v="23"/>
        <n v="20"/>
        <n v="25"/>
        <n v="22"/>
        <n v="18"/>
        <n v="21"/>
      </sharedItems>
    </cacheField>
    <cacheField name="gender" numFmtId="0">
      <sharedItems/>
    </cacheField>
    <cacheField name="year_in_school" numFmtId="0">
      <sharedItems/>
    </cacheField>
    <cacheField name="major" numFmtId="0">
      <sharedItems count="5">
        <s v="Psychology"/>
        <s v="Economics"/>
        <s v="Computer Science"/>
        <s v="Engineering"/>
        <s v="Biology"/>
      </sharedItems>
    </cacheField>
    <cacheField name="monthly_income" numFmtId="0">
      <sharedItems containsSemiMixedTypes="0" containsString="0" containsNumber="1" containsInteger="1" minValue="501" maxValue="1500"/>
    </cacheField>
    <cacheField name="financial_aid" numFmtId="0">
      <sharedItems containsSemiMixedTypes="0" containsString="0" containsNumber="1" containsInteger="1" minValue="0" maxValue="1000"/>
    </cacheField>
    <cacheField name="tuition" numFmtId="0">
      <sharedItems containsSemiMixedTypes="0" containsString="0" containsNumber="1" containsInteger="1" minValue="3003" maxValue="6000"/>
    </cacheField>
    <cacheField name="housing" numFmtId="0">
      <sharedItems containsSemiMixedTypes="0" containsString="0" containsNumber="1" containsInteger="1" minValue="401" maxValue="1000"/>
    </cacheField>
    <cacheField name="food" numFmtId="0">
      <sharedItems containsSemiMixedTypes="0" containsString="0" containsNumber="1" containsInteger="1" minValue="100" maxValue="400"/>
    </cacheField>
    <cacheField name="transportation" numFmtId="0">
      <sharedItems containsSemiMixedTypes="0" containsString="0" containsNumber="1" containsInteger="1" minValue="50" maxValue="200"/>
    </cacheField>
    <cacheField name="books_supplies" numFmtId="0">
      <sharedItems containsSemiMixedTypes="0" containsString="0" containsNumber="1" containsInteger="1" minValue="50" maxValue="300"/>
    </cacheField>
    <cacheField name="entertainment" numFmtId="0">
      <sharedItems containsSemiMixedTypes="0" containsString="0" containsNumber="1" containsInteger="1" minValue="20" maxValue="150"/>
    </cacheField>
    <cacheField name="personal_care" numFmtId="0">
      <sharedItems containsSemiMixedTypes="0" containsString="0" containsNumber="1" containsInteger="1" minValue="20" maxValue="100"/>
    </cacheField>
    <cacheField name="technology" numFmtId="0">
      <sharedItems containsSemiMixedTypes="0" containsString="0" containsNumber="1" containsInteger="1" minValue="50" maxValue="300"/>
    </cacheField>
    <cacheField name="health_wellness" numFmtId="0">
      <sharedItems containsSemiMixedTypes="0" containsString="0" containsNumber="1" containsInteger="1" minValue="30" maxValue="200"/>
    </cacheField>
    <cacheField name="miscellaneous" numFmtId="0">
      <sharedItems containsSemiMixedTypes="0" containsString="0" containsNumber="1" containsInteger="1" minValue="20" maxValue="200"/>
    </cacheField>
    <cacheField name="preferred_payment_method" numFmtId="0">
      <sharedItems/>
    </cacheField>
    <cacheField name="Total Expenses" numFmtId="0">
      <sharedItems containsSemiMixedTypes="0" containsString="0" containsNumber="1" containsInteger="1" minValue="4453" maxValue="826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Kevien Otieno" refreshedDate="45594.401754166669" refreshedVersion="6" recordCount="1000">
  <cacheSource type="worksheet">
    <worksheetSource ref="A1:Q1001" sheet="Data"/>
  </cacheSource>
  <cacheFields count="17">
    <cacheField name="age" numFmtId="0">
      <sharedItems containsSemiMixedTypes="0" containsString="0" containsNumber="1" containsInteger="1" minValue="18" maxValue="25"/>
    </cacheField>
    <cacheField name="gender" numFmtId="0">
      <sharedItems/>
    </cacheField>
    <cacheField name="year_in_school" numFmtId="0">
      <sharedItems/>
    </cacheField>
    <cacheField name="major" numFmtId="0">
      <sharedItems/>
    </cacheField>
    <cacheField name="monthly_income" numFmtId="0">
      <sharedItems containsSemiMixedTypes="0" containsString="0" containsNumber="1" containsInteger="1" minValue="501" maxValue="1500"/>
    </cacheField>
    <cacheField name="financial_aid" numFmtId="0">
      <sharedItems containsSemiMixedTypes="0" containsString="0" containsNumber="1" containsInteger="1" minValue="0" maxValue="1000"/>
    </cacheField>
    <cacheField name="tuition" numFmtId="0">
      <sharedItems containsSemiMixedTypes="0" containsString="0" containsNumber="1" containsInteger="1" minValue="3003" maxValue="6000"/>
    </cacheField>
    <cacheField name="housing" numFmtId="0">
      <sharedItems containsSemiMixedTypes="0" containsString="0" containsNumber="1" containsInteger="1" minValue="401" maxValue="1000"/>
    </cacheField>
    <cacheField name="food" numFmtId="0">
      <sharedItems containsSemiMixedTypes="0" containsString="0" containsNumber="1" containsInteger="1" minValue="100" maxValue="400"/>
    </cacheField>
    <cacheField name="transportation" numFmtId="0">
      <sharedItems containsSemiMixedTypes="0" containsString="0" containsNumber="1" containsInteger="1" minValue="50" maxValue="200"/>
    </cacheField>
    <cacheField name="books_supplies" numFmtId="0">
      <sharedItems containsSemiMixedTypes="0" containsString="0" containsNumber="1" containsInteger="1" minValue="50" maxValue="300"/>
    </cacheField>
    <cacheField name="entertainment" numFmtId="0">
      <sharedItems containsSemiMixedTypes="0" containsString="0" containsNumber="1" containsInteger="1" minValue="20" maxValue="150"/>
    </cacheField>
    <cacheField name="personal_care" numFmtId="0">
      <sharedItems containsSemiMixedTypes="0" containsString="0" containsNumber="1" containsInteger="1" minValue="20" maxValue="100"/>
    </cacheField>
    <cacheField name="technology" numFmtId="0">
      <sharedItems containsSemiMixedTypes="0" containsString="0" containsNumber="1" containsInteger="1" minValue="50" maxValue="300"/>
    </cacheField>
    <cacheField name="health_wellness" numFmtId="0">
      <sharedItems containsSemiMixedTypes="0" containsString="0" containsNumber="1" containsInteger="1" minValue="30" maxValue="200"/>
    </cacheField>
    <cacheField name="miscellaneous" numFmtId="0">
      <sharedItems containsSemiMixedTypes="0" containsString="0" containsNumber="1" containsInteger="1" minValue="20" maxValue="200"/>
    </cacheField>
    <cacheField name="preferred_payment_metho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9"/>
    <s v="Non-binary"/>
    <s v="Freshman"/>
    <x v="0"/>
    <n v="958"/>
    <n v="270"/>
    <n v="5939"/>
    <n v="709"/>
    <n v="296"/>
    <n v="123"/>
    <n v="188"/>
    <n v="41"/>
    <n v="78"/>
    <n v="134"/>
    <n v="127"/>
    <n v="72"/>
    <s v="Credit/Debit Card"/>
    <n v="7707"/>
    <n v="8.0448851774530272"/>
  </r>
  <r>
    <n v="24"/>
    <s v="Female"/>
    <s v="Junior"/>
    <x v="1"/>
    <n v="1006"/>
    <n v="875"/>
    <n v="4908"/>
    <n v="557"/>
    <n v="365"/>
    <n v="85"/>
    <n v="252"/>
    <n v="74"/>
    <n v="92"/>
    <n v="226"/>
    <n v="129"/>
    <n v="68"/>
    <s v="Credit/Debit Card"/>
    <n v="6756"/>
    <n v="6.7157057654075549"/>
  </r>
  <r>
    <n v="24"/>
    <s v="Non-binary"/>
    <s v="Junior"/>
    <x v="1"/>
    <n v="734"/>
    <n v="928"/>
    <n v="3051"/>
    <n v="666"/>
    <n v="220"/>
    <n v="137"/>
    <n v="99"/>
    <n v="130"/>
    <n v="23"/>
    <n v="239"/>
    <n v="112"/>
    <n v="133"/>
    <s v="Cash"/>
    <n v="4810"/>
    <n v="6.5531335149863761"/>
  </r>
  <r>
    <n v="23"/>
    <s v="Female"/>
    <s v="Senior"/>
    <x v="2"/>
    <n v="617"/>
    <n v="265"/>
    <n v="4935"/>
    <n v="652"/>
    <n v="289"/>
    <n v="114"/>
    <n v="223"/>
    <n v="99"/>
    <n v="30"/>
    <n v="163"/>
    <n v="105"/>
    <n v="55"/>
    <s v="Mobile Payment App"/>
    <n v="6665"/>
    <n v="10.802269043760131"/>
  </r>
  <r>
    <n v="20"/>
    <s v="Female"/>
    <s v="Senior"/>
    <x v="2"/>
    <n v="810"/>
    <n v="522"/>
    <n v="3887"/>
    <n v="825"/>
    <n v="372"/>
    <n v="168"/>
    <n v="194"/>
    <n v="48"/>
    <n v="71"/>
    <n v="88"/>
    <n v="71"/>
    <n v="104"/>
    <s v="Credit/Debit Card"/>
    <n v="5828"/>
    <n v="7.1950617283950615"/>
  </r>
  <r>
    <n v="25"/>
    <s v="Non-binary"/>
    <s v="Sophomore"/>
    <x v="2"/>
    <n v="523"/>
    <n v="790"/>
    <n v="3151"/>
    <n v="413"/>
    <n v="386"/>
    <n v="122"/>
    <n v="131"/>
    <n v="73"/>
    <n v="38"/>
    <n v="234"/>
    <n v="108"/>
    <n v="99"/>
    <s v="Mobile Payment App"/>
    <n v="4755"/>
    <n v="9.0917782026768634"/>
  </r>
  <r>
    <n v="23"/>
    <s v="Female"/>
    <s v="Freshman"/>
    <x v="3"/>
    <n v="1354"/>
    <n v="69"/>
    <n v="4973"/>
    <n v="812"/>
    <n v="398"/>
    <n v="101"/>
    <n v="213"/>
    <n v="21"/>
    <n v="38"/>
    <n v="157"/>
    <n v="117"/>
    <n v="48"/>
    <s v="Credit/Debit Card"/>
    <n v="6878"/>
    <n v="5.0797636632200884"/>
  </r>
  <r>
    <n v="23"/>
    <s v="Female"/>
    <s v="Junior"/>
    <x v="1"/>
    <n v="631"/>
    <n v="748"/>
    <n v="3966"/>
    <n v="571"/>
    <n v="269"/>
    <n v="92"/>
    <n v="251"/>
    <n v="37"/>
    <n v="90"/>
    <n v="152"/>
    <n v="56"/>
    <n v="62"/>
    <s v="Mobile Payment App"/>
    <n v="5546"/>
    <n v="8.7892234548335981"/>
  </r>
  <r>
    <n v="22"/>
    <s v="Non-binary"/>
    <s v="Senior"/>
    <x v="2"/>
    <n v="1402"/>
    <n v="248"/>
    <n v="5638"/>
    <n v="599"/>
    <n v="354"/>
    <n v="82"/>
    <n v="155"/>
    <n v="123"/>
    <n v="41"/>
    <n v="162"/>
    <n v="172"/>
    <n v="194"/>
    <s v="Credit/Debit Card"/>
    <n v="7520"/>
    <n v="5.3637660485021401"/>
  </r>
  <r>
    <n v="18"/>
    <s v="Female"/>
    <s v="Junior"/>
    <x v="2"/>
    <n v="1423"/>
    <n v="74"/>
    <n v="3977"/>
    <n v="626"/>
    <n v="249"/>
    <n v="117"/>
    <n v="123"/>
    <n v="51"/>
    <n v="74"/>
    <n v="243"/>
    <n v="34"/>
    <n v="196"/>
    <s v="Mobile Payment App"/>
    <n v="5690"/>
    <n v="3.9985945186226282"/>
  </r>
  <r>
    <n v="23"/>
    <s v="Male"/>
    <s v="Junior"/>
    <x v="4"/>
    <n v="762"/>
    <n v="615"/>
    <n v="4093"/>
    <n v="660"/>
    <n v="262"/>
    <n v="58"/>
    <n v="183"/>
    <n v="98"/>
    <n v="21"/>
    <n v="274"/>
    <n v="66"/>
    <n v="50"/>
    <s v="Credit/Debit Card"/>
    <n v="5765"/>
    <n v="7.5656167979002626"/>
  </r>
  <r>
    <n v="25"/>
    <s v="Male"/>
    <s v="Freshman"/>
    <x v="3"/>
    <n v="1068"/>
    <n v="19"/>
    <n v="5138"/>
    <n v="734"/>
    <n v="243"/>
    <n v="200"/>
    <n v="228"/>
    <n v="57"/>
    <n v="57"/>
    <n v="209"/>
    <n v="193"/>
    <n v="146"/>
    <s v="Credit/Debit Card"/>
    <n v="7205"/>
    <n v="6.7462546816479403"/>
  </r>
  <r>
    <n v="21"/>
    <s v="Male"/>
    <s v="Sophomore"/>
    <x v="1"/>
    <n v="719"/>
    <n v="540"/>
    <n v="4863"/>
    <n v="894"/>
    <n v="280"/>
    <n v="120"/>
    <n v="126"/>
    <n v="41"/>
    <n v="50"/>
    <n v="78"/>
    <n v="113"/>
    <n v="114"/>
    <s v="Credit/Debit Card"/>
    <n v="6679"/>
    <n v="9.2892906815020861"/>
  </r>
  <r>
    <n v="19"/>
    <s v="Female"/>
    <s v="Junior"/>
    <x v="4"/>
    <n v="1176"/>
    <n v="859"/>
    <n v="5201"/>
    <n v="626"/>
    <n v="234"/>
    <n v="50"/>
    <n v="274"/>
    <n v="20"/>
    <n v="77"/>
    <n v="125"/>
    <n v="199"/>
    <n v="103"/>
    <s v="Mobile Payment App"/>
    <n v="6909"/>
    <n v="5.875"/>
  </r>
  <r>
    <n v="24"/>
    <s v="Non-binary"/>
    <s v="Freshman"/>
    <x v="1"/>
    <n v="1496"/>
    <n v="75"/>
    <n v="5301"/>
    <n v="657"/>
    <n v="151"/>
    <n v="63"/>
    <n v="92"/>
    <n v="124"/>
    <n v="64"/>
    <n v="196"/>
    <n v="50"/>
    <n v="117"/>
    <s v="Cash"/>
    <n v="6815"/>
    <n v="4.5554812834224601"/>
  </r>
  <r>
    <n v="22"/>
    <s v="Non-binary"/>
    <s v="Sophomore"/>
    <x v="2"/>
    <n v="1227"/>
    <n v="26"/>
    <n v="4175"/>
    <n v="884"/>
    <n v="328"/>
    <n v="167"/>
    <n v="175"/>
    <n v="111"/>
    <n v="96"/>
    <n v="73"/>
    <n v="154"/>
    <n v="109"/>
    <s v="Cash"/>
    <n v="6272"/>
    <n v="5.1116544417277909"/>
  </r>
  <r>
    <n v="23"/>
    <s v="Female"/>
    <s v="Freshman"/>
    <x v="0"/>
    <n v="1419"/>
    <n v="237"/>
    <n v="5450"/>
    <n v="883"/>
    <n v="361"/>
    <n v="200"/>
    <n v="141"/>
    <n v="76"/>
    <n v="22"/>
    <n v="285"/>
    <n v="185"/>
    <n v="76"/>
    <s v="Cash"/>
    <n v="7679"/>
    <n v="5.4115574348132487"/>
  </r>
  <r>
    <n v="21"/>
    <s v="Female"/>
    <s v="Freshman"/>
    <x v="2"/>
    <n v="1454"/>
    <n v="851"/>
    <n v="3538"/>
    <n v="754"/>
    <n v="357"/>
    <n v="110"/>
    <n v="188"/>
    <n v="33"/>
    <n v="24"/>
    <n v="50"/>
    <n v="74"/>
    <n v="46"/>
    <s v="Mobile Payment App"/>
    <n v="5174"/>
    <n v="3.5584594222833563"/>
  </r>
  <r>
    <n v="19"/>
    <s v="Female"/>
    <s v="Sophomore"/>
    <x v="0"/>
    <n v="1487"/>
    <n v="311"/>
    <n v="4401"/>
    <n v="883"/>
    <n v="292"/>
    <n v="69"/>
    <n v="51"/>
    <n v="75"/>
    <n v="60"/>
    <n v="105"/>
    <n v="181"/>
    <n v="164"/>
    <s v="Credit/Debit Card"/>
    <n v="6281"/>
    <n v="4.2239408204438469"/>
  </r>
  <r>
    <n v="20"/>
    <s v="Female"/>
    <s v="Senior"/>
    <x v="3"/>
    <n v="1157"/>
    <n v="401"/>
    <n v="3131"/>
    <n v="886"/>
    <n v="196"/>
    <n v="131"/>
    <n v="216"/>
    <n v="57"/>
    <n v="39"/>
    <n v="264"/>
    <n v="39"/>
    <n v="174"/>
    <s v="Mobile Payment App"/>
    <n v="5133"/>
    <n v="4.4364736387208294"/>
  </r>
  <r>
    <n v="19"/>
    <s v="Male"/>
    <s v="Junior"/>
    <x v="0"/>
    <n v="1180"/>
    <n v="732"/>
    <n v="4206"/>
    <n v="597"/>
    <n v="254"/>
    <n v="195"/>
    <n v="67"/>
    <n v="51"/>
    <n v="21"/>
    <n v="97"/>
    <n v="185"/>
    <n v="46"/>
    <s v="Credit/Debit Card"/>
    <n v="5719"/>
    <n v="4.8466101694915258"/>
  </r>
  <r>
    <n v="24"/>
    <s v="Male"/>
    <s v="Sophomore"/>
    <x v="2"/>
    <n v="516"/>
    <n v="549"/>
    <n v="4878"/>
    <n v="814"/>
    <n v="286"/>
    <n v="180"/>
    <n v="282"/>
    <n v="55"/>
    <n v="25"/>
    <n v="77"/>
    <n v="73"/>
    <n v="184"/>
    <s v="Mobile Payment App"/>
    <n v="6854"/>
    <n v="13.282945736434108"/>
  </r>
  <r>
    <n v="18"/>
    <s v="Non-binary"/>
    <s v="Sophomore"/>
    <x v="4"/>
    <n v="1225"/>
    <n v="610"/>
    <n v="4998"/>
    <n v="473"/>
    <n v="159"/>
    <n v="134"/>
    <n v="294"/>
    <n v="37"/>
    <n v="86"/>
    <n v="159"/>
    <n v="60"/>
    <n v="43"/>
    <s v="Cash"/>
    <n v="6443"/>
    <n v="5.2595918367346934"/>
  </r>
  <r>
    <n v="24"/>
    <s v="Non-binary"/>
    <s v="Senior"/>
    <x v="1"/>
    <n v="582"/>
    <n v="285"/>
    <n v="4210"/>
    <n v="421"/>
    <n v="348"/>
    <n v="138"/>
    <n v="143"/>
    <n v="62"/>
    <n v="85"/>
    <n v="218"/>
    <n v="113"/>
    <n v="60"/>
    <s v="Credit/Debit Card"/>
    <n v="5798"/>
    <n v="9.9621993127147768"/>
  </r>
  <r>
    <n v="19"/>
    <s v="Female"/>
    <s v="Senior"/>
    <x v="1"/>
    <n v="1062"/>
    <n v="56"/>
    <n v="4500"/>
    <n v="731"/>
    <n v="238"/>
    <n v="103"/>
    <n v="76"/>
    <n v="111"/>
    <n v="95"/>
    <n v="238"/>
    <n v="74"/>
    <n v="83"/>
    <s v="Mobile Payment App"/>
    <n v="6249"/>
    <n v="5.8841807909604515"/>
  </r>
  <r>
    <n v="25"/>
    <s v="Female"/>
    <s v="Junior"/>
    <x v="4"/>
    <n v="1054"/>
    <n v="528"/>
    <n v="5486"/>
    <n v="789"/>
    <n v="400"/>
    <n v="81"/>
    <n v="211"/>
    <n v="95"/>
    <n v="74"/>
    <n v="237"/>
    <n v="140"/>
    <n v="136"/>
    <s v="Mobile Payment App"/>
    <n v="7649"/>
    <n v="7.2571157495256164"/>
  </r>
  <r>
    <n v="20"/>
    <s v="Male"/>
    <s v="Senior"/>
    <x v="1"/>
    <n v="667"/>
    <n v="690"/>
    <n v="3541"/>
    <n v="762"/>
    <n v="173"/>
    <n v="185"/>
    <n v="288"/>
    <n v="53"/>
    <n v="38"/>
    <n v="84"/>
    <n v="159"/>
    <n v="137"/>
    <s v="Credit/Debit Card"/>
    <n v="5420"/>
    <n v="8.1259370314842574"/>
  </r>
  <r>
    <n v="20"/>
    <s v="Female"/>
    <s v="Junior"/>
    <x v="0"/>
    <n v="796"/>
    <n v="705"/>
    <n v="5616"/>
    <n v="664"/>
    <n v="291"/>
    <n v="179"/>
    <n v="260"/>
    <n v="127"/>
    <n v="21"/>
    <n v="113"/>
    <n v="194"/>
    <n v="80"/>
    <s v="Credit/Debit Card"/>
    <n v="7545"/>
    <n v="9.4786432160804015"/>
  </r>
  <r>
    <n v="24"/>
    <s v="Non-binary"/>
    <s v="Sophomore"/>
    <x v="0"/>
    <n v="905"/>
    <n v="671"/>
    <n v="4156"/>
    <n v="444"/>
    <n v="163"/>
    <n v="131"/>
    <n v="141"/>
    <n v="132"/>
    <n v="31"/>
    <n v="156"/>
    <n v="95"/>
    <n v="128"/>
    <s v="Credit/Debit Card"/>
    <n v="5577"/>
    <n v="6.1624309392265193"/>
  </r>
  <r>
    <n v="23"/>
    <s v="Non-binary"/>
    <s v="Junior"/>
    <x v="3"/>
    <n v="531"/>
    <n v="448"/>
    <n v="3099"/>
    <n v="742"/>
    <n v="394"/>
    <n v="179"/>
    <n v="95"/>
    <n v="64"/>
    <n v="62"/>
    <n v="73"/>
    <n v="104"/>
    <n v="173"/>
    <s v="Mobile Payment App"/>
    <n v="4985"/>
    <n v="9.3879472693032007"/>
  </r>
  <r>
    <n v="23"/>
    <s v="Non-binary"/>
    <s v="Freshman"/>
    <x v="1"/>
    <n v="1426"/>
    <n v="3"/>
    <n v="5943"/>
    <n v="677"/>
    <n v="296"/>
    <n v="110"/>
    <n v="137"/>
    <n v="146"/>
    <n v="21"/>
    <n v="155"/>
    <n v="105"/>
    <n v="26"/>
    <s v="Mobile Payment App"/>
    <n v="7616"/>
    <n v="5.340813464235624"/>
  </r>
  <r>
    <n v="23"/>
    <s v="Male"/>
    <s v="Sophomore"/>
    <x v="0"/>
    <n v="1465"/>
    <n v="302"/>
    <n v="5417"/>
    <n v="468"/>
    <n v="113"/>
    <n v="190"/>
    <n v="134"/>
    <n v="119"/>
    <n v="82"/>
    <n v="276"/>
    <n v="165"/>
    <n v="191"/>
    <s v="Mobile Payment App"/>
    <n v="7155"/>
    <n v="4.8839590443686003"/>
  </r>
  <r>
    <n v="24"/>
    <s v="Non-binary"/>
    <s v="Junior"/>
    <x v="2"/>
    <n v="522"/>
    <n v="555"/>
    <n v="5236"/>
    <n v="860"/>
    <n v="169"/>
    <n v="133"/>
    <n v="147"/>
    <n v="123"/>
    <n v="48"/>
    <n v="138"/>
    <n v="89"/>
    <n v="150"/>
    <s v="Credit/Debit Card"/>
    <n v="7093"/>
    <n v="13.588122605363985"/>
  </r>
  <r>
    <n v="25"/>
    <s v="Female"/>
    <s v="Freshman"/>
    <x v="1"/>
    <n v="1338"/>
    <n v="110"/>
    <n v="5615"/>
    <n v="468"/>
    <n v="325"/>
    <n v="158"/>
    <n v="244"/>
    <n v="98"/>
    <n v="46"/>
    <n v="231"/>
    <n v="183"/>
    <n v="80"/>
    <s v="Cash"/>
    <n v="7448"/>
    <n v="5.5665171898355759"/>
  </r>
  <r>
    <n v="23"/>
    <s v="Male"/>
    <s v="Junior"/>
    <x v="4"/>
    <n v="1363"/>
    <n v="365"/>
    <n v="3222"/>
    <n v="695"/>
    <n v="185"/>
    <n v="166"/>
    <n v="99"/>
    <n v="116"/>
    <n v="68"/>
    <n v="77"/>
    <n v="31"/>
    <n v="161"/>
    <s v="Mobile Payment App"/>
    <n v="4820"/>
    <n v="3.5363169479090244"/>
  </r>
  <r>
    <n v="21"/>
    <s v="Male"/>
    <s v="Freshman"/>
    <x v="4"/>
    <n v="1328"/>
    <n v="320"/>
    <n v="3090"/>
    <n v="718"/>
    <n v="254"/>
    <n v="93"/>
    <n v="204"/>
    <n v="74"/>
    <n v="30"/>
    <n v="228"/>
    <n v="60"/>
    <n v="179"/>
    <s v="Cash"/>
    <n v="4930"/>
    <n v="3.7123493975903616"/>
  </r>
  <r>
    <n v="22"/>
    <s v="Male"/>
    <s v="Sophomore"/>
    <x v="3"/>
    <n v="1350"/>
    <n v="675"/>
    <n v="3931"/>
    <n v="462"/>
    <n v="372"/>
    <n v="147"/>
    <n v="282"/>
    <n v="149"/>
    <n v="92"/>
    <n v="269"/>
    <n v="105"/>
    <n v="190"/>
    <s v="Cash"/>
    <n v="5999"/>
    <n v="4.4437037037037035"/>
  </r>
  <r>
    <n v="23"/>
    <s v="Non-binary"/>
    <s v="Senior"/>
    <x v="2"/>
    <n v="1309"/>
    <n v="265"/>
    <n v="5160"/>
    <n v="600"/>
    <n v="178"/>
    <n v="148"/>
    <n v="186"/>
    <n v="88"/>
    <n v="78"/>
    <n v="242"/>
    <n v="54"/>
    <n v="172"/>
    <s v="Cash"/>
    <n v="6906"/>
    <n v="5.275783040488923"/>
  </r>
  <r>
    <n v="21"/>
    <s v="Female"/>
    <s v="Senior"/>
    <x v="4"/>
    <n v="965"/>
    <n v="251"/>
    <n v="5344"/>
    <n v="695"/>
    <n v="249"/>
    <n v="88"/>
    <n v="249"/>
    <n v="49"/>
    <n v="29"/>
    <n v="298"/>
    <n v="96"/>
    <n v="31"/>
    <s v="Cash"/>
    <n v="7128"/>
    <n v="7.3865284974093264"/>
  </r>
  <r>
    <n v="20"/>
    <s v="Female"/>
    <s v="Senior"/>
    <x v="3"/>
    <n v="600"/>
    <n v="392"/>
    <n v="5733"/>
    <n v="791"/>
    <n v="309"/>
    <n v="178"/>
    <n v="67"/>
    <n v="22"/>
    <n v="29"/>
    <n v="142"/>
    <n v="74"/>
    <n v="105"/>
    <s v="Mobile Payment App"/>
    <n v="7450"/>
    <n v="12.416666666666666"/>
  </r>
  <r>
    <n v="24"/>
    <s v="Female"/>
    <s v="Freshman"/>
    <x v="3"/>
    <n v="605"/>
    <n v="118"/>
    <n v="5696"/>
    <n v="653"/>
    <n v="165"/>
    <n v="189"/>
    <n v="151"/>
    <n v="86"/>
    <n v="82"/>
    <n v="117"/>
    <n v="83"/>
    <n v="156"/>
    <s v="Mobile Payment App"/>
    <n v="7378"/>
    <n v="12.195041322314049"/>
  </r>
  <r>
    <n v="25"/>
    <s v="Male"/>
    <s v="Sophomore"/>
    <x v="1"/>
    <n v="804"/>
    <n v="140"/>
    <n v="5332"/>
    <n v="517"/>
    <n v="289"/>
    <n v="147"/>
    <n v="153"/>
    <n v="125"/>
    <n v="43"/>
    <n v="159"/>
    <n v="44"/>
    <n v="127"/>
    <s v="Cash"/>
    <n v="6936"/>
    <n v="8.6268656716417915"/>
  </r>
  <r>
    <n v="23"/>
    <s v="Female"/>
    <s v="Sophomore"/>
    <x v="1"/>
    <n v="1274"/>
    <n v="449"/>
    <n v="4639"/>
    <n v="755"/>
    <n v="137"/>
    <n v="55"/>
    <n v="249"/>
    <n v="103"/>
    <n v="50"/>
    <n v="176"/>
    <n v="67"/>
    <n v="175"/>
    <s v="Cash"/>
    <n v="6406"/>
    <n v="5.0282574568288858"/>
  </r>
  <r>
    <n v="23"/>
    <s v="Male"/>
    <s v="Junior"/>
    <x v="0"/>
    <n v="509"/>
    <n v="942"/>
    <n v="3958"/>
    <n v="511"/>
    <n v="391"/>
    <n v="192"/>
    <n v="264"/>
    <n v="57"/>
    <n v="85"/>
    <n v="108"/>
    <n v="115"/>
    <n v="141"/>
    <s v="Credit/Debit Card"/>
    <n v="5822"/>
    <n v="11.438113948919449"/>
  </r>
  <r>
    <n v="23"/>
    <s v="Female"/>
    <s v="Senior"/>
    <x v="1"/>
    <n v="1285"/>
    <n v="881"/>
    <n v="3823"/>
    <n v="740"/>
    <n v="253"/>
    <n v="182"/>
    <n v="230"/>
    <n v="32"/>
    <n v="92"/>
    <n v="118"/>
    <n v="34"/>
    <n v="39"/>
    <s v="Credit/Debit Card"/>
    <n v="5543"/>
    <n v="4.3136186770428013"/>
  </r>
  <r>
    <n v="18"/>
    <s v="Male"/>
    <s v="Freshman"/>
    <x v="2"/>
    <n v="929"/>
    <n v="348"/>
    <n v="3854"/>
    <n v="590"/>
    <n v="204"/>
    <n v="196"/>
    <n v="183"/>
    <n v="129"/>
    <n v="80"/>
    <n v="163"/>
    <n v="116"/>
    <n v="55"/>
    <s v="Credit/Debit Card"/>
    <n v="5570"/>
    <n v="5.9956942949407965"/>
  </r>
  <r>
    <n v="25"/>
    <s v="Non-binary"/>
    <s v="Freshman"/>
    <x v="0"/>
    <n v="1163"/>
    <n v="235"/>
    <n v="4951"/>
    <n v="549"/>
    <n v="261"/>
    <n v="86"/>
    <n v="185"/>
    <n v="102"/>
    <n v="21"/>
    <n v="252"/>
    <n v="31"/>
    <n v="88"/>
    <s v="Cash"/>
    <n v="6526"/>
    <n v="5.6113499570077385"/>
  </r>
  <r>
    <n v="19"/>
    <s v="Male"/>
    <s v="Senior"/>
    <x v="0"/>
    <n v="1195"/>
    <n v="745"/>
    <n v="5269"/>
    <n v="920"/>
    <n v="167"/>
    <n v="57"/>
    <n v="88"/>
    <n v="113"/>
    <n v="60"/>
    <n v="242"/>
    <n v="35"/>
    <n v="106"/>
    <s v="Mobile Payment App"/>
    <n v="7057"/>
    <n v="5.905439330543933"/>
  </r>
  <r>
    <n v="25"/>
    <s v="Male"/>
    <s v="Junior"/>
    <x v="0"/>
    <n v="1036"/>
    <n v="260"/>
    <n v="4141"/>
    <n v="918"/>
    <n v="122"/>
    <n v="86"/>
    <n v="105"/>
    <n v="62"/>
    <n v="88"/>
    <n v="90"/>
    <n v="169"/>
    <n v="137"/>
    <s v="Cash"/>
    <n v="5918"/>
    <n v="5.7123552123552122"/>
  </r>
  <r>
    <n v="24"/>
    <s v="Female"/>
    <s v="Junior"/>
    <x v="1"/>
    <n v="588"/>
    <n v="211"/>
    <n v="4875"/>
    <n v="604"/>
    <n v="163"/>
    <n v="101"/>
    <n v="198"/>
    <n v="89"/>
    <n v="23"/>
    <n v="128"/>
    <n v="62"/>
    <n v="42"/>
    <s v="Mobile Payment App"/>
    <n v="6285"/>
    <n v="10.688775510204081"/>
  </r>
  <r>
    <n v="20"/>
    <s v="Female"/>
    <s v="Junior"/>
    <x v="3"/>
    <n v="1377"/>
    <n v="723"/>
    <n v="5414"/>
    <n v="786"/>
    <n v="355"/>
    <n v="137"/>
    <n v="187"/>
    <n v="45"/>
    <n v="90"/>
    <n v="145"/>
    <n v="200"/>
    <n v="27"/>
    <s v="Cash"/>
    <n v="7386"/>
    <n v="5.363834422657952"/>
  </r>
  <r>
    <n v="21"/>
    <s v="Non-binary"/>
    <s v="Freshman"/>
    <x v="1"/>
    <n v="1451"/>
    <n v="479"/>
    <n v="5481"/>
    <n v="661"/>
    <n v="140"/>
    <n v="67"/>
    <n v="128"/>
    <n v="31"/>
    <n v="48"/>
    <n v="293"/>
    <n v="37"/>
    <n v="128"/>
    <s v="Credit/Debit Card"/>
    <n v="7014"/>
    <n v="4.8339076498966227"/>
  </r>
  <r>
    <n v="19"/>
    <s v="Male"/>
    <s v="Senior"/>
    <x v="2"/>
    <n v="669"/>
    <n v="660"/>
    <n v="3823"/>
    <n v="837"/>
    <n v="193"/>
    <n v="115"/>
    <n v="75"/>
    <n v="121"/>
    <n v="65"/>
    <n v="150"/>
    <n v="96"/>
    <n v="58"/>
    <s v="Cash"/>
    <n v="5533"/>
    <n v="8.2705530642750382"/>
  </r>
  <r>
    <n v="18"/>
    <s v="Male"/>
    <s v="Freshman"/>
    <x v="0"/>
    <n v="1294"/>
    <n v="818"/>
    <n v="4079"/>
    <n v="806"/>
    <n v="115"/>
    <n v="97"/>
    <n v="71"/>
    <n v="24"/>
    <n v="31"/>
    <n v="79"/>
    <n v="107"/>
    <n v="63"/>
    <s v="Mobile Payment App"/>
    <n v="5472"/>
    <n v="4.2287480680061824"/>
  </r>
  <r>
    <n v="24"/>
    <s v="Non-binary"/>
    <s v="Senior"/>
    <x v="3"/>
    <n v="941"/>
    <n v="90"/>
    <n v="3688"/>
    <n v="963"/>
    <n v="372"/>
    <n v="197"/>
    <n v="146"/>
    <n v="32"/>
    <n v="86"/>
    <n v="109"/>
    <n v="45"/>
    <n v="198"/>
    <s v="Mobile Payment App"/>
    <n v="5836"/>
    <n v="6.2019128586609993"/>
  </r>
  <r>
    <n v="22"/>
    <s v="Female"/>
    <s v="Sophomore"/>
    <x v="3"/>
    <n v="1131"/>
    <n v="312"/>
    <n v="4244"/>
    <n v="926"/>
    <n v="339"/>
    <n v="142"/>
    <n v="237"/>
    <n v="145"/>
    <n v="93"/>
    <n v="121"/>
    <n v="91"/>
    <n v="158"/>
    <s v="Cash"/>
    <n v="6496"/>
    <n v="5.7435897435897436"/>
  </r>
  <r>
    <n v="24"/>
    <s v="Non-binary"/>
    <s v="Freshman"/>
    <x v="2"/>
    <n v="854"/>
    <n v="700"/>
    <n v="4824"/>
    <n v="525"/>
    <n v="223"/>
    <n v="145"/>
    <n v="133"/>
    <n v="47"/>
    <n v="91"/>
    <n v="294"/>
    <n v="191"/>
    <n v="170"/>
    <s v="Cash"/>
    <n v="6643"/>
    <n v="7.778688524590164"/>
  </r>
  <r>
    <n v="20"/>
    <s v="Male"/>
    <s v="Sophomore"/>
    <x v="1"/>
    <n v="1158"/>
    <n v="653"/>
    <n v="3017"/>
    <n v="960"/>
    <n v="216"/>
    <n v="193"/>
    <n v="299"/>
    <n v="40"/>
    <n v="61"/>
    <n v="263"/>
    <n v="55"/>
    <n v="141"/>
    <s v="Mobile Payment App"/>
    <n v="5245"/>
    <n v="4.5293609671848012"/>
  </r>
  <r>
    <n v="25"/>
    <s v="Non-binary"/>
    <s v="Sophomore"/>
    <x v="4"/>
    <n v="668"/>
    <n v="50"/>
    <n v="3650"/>
    <n v="466"/>
    <n v="377"/>
    <n v="161"/>
    <n v="221"/>
    <n v="60"/>
    <n v="80"/>
    <n v="180"/>
    <n v="142"/>
    <n v="86"/>
    <s v="Mobile Payment App"/>
    <n v="5423"/>
    <n v="8.1182634730538918"/>
  </r>
  <r>
    <n v="20"/>
    <s v="Female"/>
    <s v="Junior"/>
    <x v="4"/>
    <n v="695"/>
    <n v="970"/>
    <n v="4694"/>
    <n v="626"/>
    <n v="304"/>
    <n v="104"/>
    <n v="200"/>
    <n v="47"/>
    <n v="71"/>
    <n v="223"/>
    <n v="93"/>
    <n v="191"/>
    <s v="Mobile Payment App"/>
    <n v="6553"/>
    <n v="9.4287769784172664"/>
  </r>
  <r>
    <n v="20"/>
    <s v="Male"/>
    <s v="Junior"/>
    <x v="3"/>
    <n v="1375"/>
    <n v="722"/>
    <n v="5389"/>
    <n v="416"/>
    <n v="132"/>
    <n v="193"/>
    <n v="149"/>
    <n v="67"/>
    <n v="27"/>
    <n v="261"/>
    <n v="46"/>
    <n v="43"/>
    <s v="Mobile Payment App"/>
    <n v="6723"/>
    <n v="4.8894545454545453"/>
  </r>
  <r>
    <n v="23"/>
    <s v="Female"/>
    <s v="Junior"/>
    <x v="3"/>
    <n v="1084"/>
    <n v="315"/>
    <n v="5205"/>
    <n v="721"/>
    <n v="230"/>
    <n v="76"/>
    <n v="141"/>
    <n v="86"/>
    <n v="34"/>
    <n v="187"/>
    <n v="159"/>
    <n v="144"/>
    <s v="Mobile Payment App"/>
    <n v="6983"/>
    <n v="6.4418819188191883"/>
  </r>
  <r>
    <n v="18"/>
    <s v="Female"/>
    <s v="Senior"/>
    <x v="4"/>
    <n v="733"/>
    <n v="838"/>
    <n v="5248"/>
    <n v="977"/>
    <n v="298"/>
    <n v="164"/>
    <n v="241"/>
    <n v="85"/>
    <n v="78"/>
    <n v="281"/>
    <n v="121"/>
    <n v="168"/>
    <s v="Cash"/>
    <n v="7661"/>
    <n v="10.451568894952251"/>
  </r>
  <r>
    <n v="20"/>
    <s v="Non-binary"/>
    <s v="Freshman"/>
    <x v="1"/>
    <n v="1061"/>
    <n v="989"/>
    <n v="5194"/>
    <n v="464"/>
    <n v="370"/>
    <n v="58"/>
    <n v="77"/>
    <n v="135"/>
    <n v="34"/>
    <n v="124"/>
    <n v="40"/>
    <n v="171"/>
    <s v="Mobile Payment App"/>
    <n v="6667"/>
    <n v="6.2836946277097079"/>
  </r>
  <r>
    <n v="19"/>
    <s v="Female"/>
    <s v="Junior"/>
    <x v="2"/>
    <n v="1352"/>
    <n v="13"/>
    <n v="3403"/>
    <n v="477"/>
    <n v="144"/>
    <n v="82"/>
    <n v="190"/>
    <n v="109"/>
    <n v="84"/>
    <n v="81"/>
    <n v="56"/>
    <n v="80"/>
    <s v="Mobile Payment App"/>
    <n v="4706"/>
    <n v="3.4807692307692308"/>
  </r>
  <r>
    <n v="19"/>
    <s v="Male"/>
    <s v="Freshman"/>
    <x v="4"/>
    <n v="1092"/>
    <n v="550"/>
    <n v="5841"/>
    <n v="916"/>
    <n v="150"/>
    <n v="143"/>
    <n v="257"/>
    <n v="90"/>
    <n v="29"/>
    <n v="262"/>
    <n v="192"/>
    <n v="177"/>
    <s v="Mobile Payment App"/>
    <n v="8057"/>
    <n v="7.3782051282051286"/>
  </r>
  <r>
    <n v="24"/>
    <s v="Male"/>
    <s v="Freshman"/>
    <x v="1"/>
    <n v="963"/>
    <n v="367"/>
    <n v="3830"/>
    <n v="883"/>
    <n v="260"/>
    <n v="79"/>
    <n v="139"/>
    <n v="135"/>
    <n v="64"/>
    <n v="54"/>
    <n v="81"/>
    <n v="74"/>
    <s v="Mobile Payment App"/>
    <n v="5599"/>
    <n v="5.8141225337487024"/>
  </r>
  <r>
    <n v="21"/>
    <s v="Female"/>
    <s v="Junior"/>
    <x v="3"/>
    <n v="1204"/>
    <n v="121"/>
    <n v="4261"/>
    <n v="488"/>
    <n v="283"/>
    <n v="111"/>
    <n v="287"/>
    <n v="115"/>
    <n v="56"/>
    <n v="230"/>
    <n v="85"/>
    <n v="24"/>
    <s v="Credit/Debit Card"/>
    <n v="5940"/>
    <n v="4.9335548172757475"/>
  </r>
  <r>
    <n v="23"/>
    <s v="Male"/>
    <s v="Senior"/>
    <x v="3"/>
    <n v="1184"/>
    <n v="104"/>
    <n v="5380"/>
    <n v="940"/>
    <n v="115"/>
    <n v="185"/>
    <n v="171"/>
    <n v="58"/>
    <n v="45"/>
    <n v="111"/>
    <n v="30"/>
    <n v="169"/>
    <s v="Mobile Payment App"/>
    <n v="7204"/>
    <n v="6.0844594594594597"/>
  </r>
  <r>
    <n v="22"/>
    <s v="Male"/>
    <s v="Junior"/>
    <x v="1"/>
    <n v="562"/>
    <n v="728"/>
    <n v="4560"/>
    <n v="986"/>
    <n v="306"/>
    <n v="105"/>
    <n v="109"/>
    <n v="90"/>
    <n v="99"/>
    <n v="187"/>
    <n v="195"/>
    <n v="34"/>
    <s v="Mobile Payment App"/>
    <n v="6671"/>
    <n v="11.870106761565836"/>
  </r>
  <r>
    <n v="19"/>
    <s v="Male"/>
    <s v="Freshman"/>
    <x v="1"/>
    <n v="1218"/>
    <n v="878"/>
    <n v="4643"/>
    <n v="451"/>
    <n v="234"/>
    <n v="169"/>
    <n v="240"/>
    <n v="105"/>
    <n v="21"/>
    <n v="238"/>
    <n v="101"/>
    <n v="38"/>
    <s v="Mobile Payment App"/>
    <n v="6240"/>
    <n v="5.1231527093596059"/>
  </r>
  <r>
    <n v="21"/>
    <s v="Non-binary"/>
    <s v="Sophomore"/>
    <x v="2"/>
    <n v="1235"/>
    <n v="805"/>
    <n v="5442"/>
    <n v="745"/>
    <n v="390"/>
    <n v="150"/>
    <n v="228"/>
    <n v="96"/>
    <n v="80"/>
    <n v="104"/>
    <n v="35"/>
    <n v="131"/>
    <s v="Cash"/>
    <n v="7401"/>
    <n v="5.9927125506072878"/>
  </r>
  <r>
    <n v="23"/>
    <s v="Non-binary"/>
    <s v="Sophomore"/>
    <x v="1"/>
    <n v="1424"/>
    <n v="367"/>
    <n v="3220"/>
    <n v="684"/>
    <n v="328"/>
    <n v="118"/>
    <n v="91"/>
    <n v="143"/>
    <n v="88"/>
    <n v="98"/>
    <n v="159"/>
    <n v="54"/>
    <s v="Cash"/>
    <n v="4983"/>
    <n v="3.4992977528089888"/>
  </r>
  <r>
    <n v="22"/>
    <s v="Female"/>
    <s v="Freshman"/>
    <x v="4"/>
    <n v="1176"/>
    <n v="804"/>
    <n v="4272"/>
    <n v="861"/>
    <n v="305"/>
    <n v="97"/>
    <n v="106"/>
    <n v="103"/>
    <n v="43"/>
    <n v="185"/>
    <n v="104"/>
    <n v="67"/>
    <s v="Mobile Payment App"/>
    <n v="6143"/>
    <n v="5.2236394557823127"/>
  </r>
  <r>
    <n v="25"/>
    <s v="Female"/>
    <s v="Sophomore"/>
    <x v="3"/>
    <n v="1334"/>
    <n v="81"/>
    <n v="3986"/>
    <n v="873"/>
    <n v="180"/>
    <n v="186"/>
    <n v="236"/>
    <n v="23"/>
    <n v="61"/>
    <n v="88"/>
    <n v="87"/>
    <n v="33"/>
    <s v="Credit/Debit Card"/>
    <n v="5753"/>
    <n v="4.3125937031484254"/>
  </r>
  <r>
    <n v="19"/>
    <s v="Female"/>
    <s v="Senior"/>
    <x v="2"/>
    <n v="1442"/>
    <n v="354"/>
    <n v="5371"/>
    <n v="733"/>
    <n v="153"/>
    <n v="166"/>
    <n v="105"/>
    <n v="29"/>
    <n v="80"/>
    <n v="86"/>
    <n v="137"/>
    <n v="109"/>
    <s v="Cash"/>
    <n v="6969"/>
    <n v="4.8328710124826628"/>
  </r>
  <r>
    <n v="22"/>
    <s v="Male"/>
    <s v="Sophomore"/>
    <x v="2"/>
    <n v="983"/>
    <n v="862"/>
    <n v="5650"/>
    <n v="648"/>
    <n v="159"/>
    <n v="128"/>
    <n v="259"/>
    <n v="124"/>
    <n v="97"/>
    <n v="96"/>
    <n v="150"/>
    <n v="134"/>
    <s v="Cash"/>
    <n v="7445"/>
    <n v="7.5737538148524921"/>
  </r>
  <r>
    <n v="24"/>
    <s v="Female"/>
    <s v="Sophomore"/>
    <x v="2"/>
    <n v="914"/>
    <n v="24"/>
    <n v="4881"/>
    <n v="564"/>
    <n v="149"/>
    <n v="55"/>
    <n v="61"/>
    <n v="129"/>
    <n v="79"/>
    <n v="180"/>
    <n v="94"/>
    <n v="33"/>
    <s v="Credit/Debit Card"/>
    <n v="6225"/>
    <n v="6.8107221006564549"/>
  </r>
  <r>
    <n v="22"/>
    <s v="Non-binary"/>
    <s v="Senior"/>
    <x v="1"/>
    <n v="898"/>
    <n v="155"/>
    <n v="5428"/>
    <n v="868"/>
    <n v="175"/>
    <n v="129"/>
    <n v="148"/>
    <n v="114"/>
    <n v="74"/>
    <n v="196"/>
    <n v="104"/>
    <n v="77"/>
    <s v="Cash"/>
    <n v="7313"/>
    <n v="8.1436525612472153"/>
  </r>
  <r>
    <n v="23"/>
    <s v="Non-binary"/>
    <s v="Junior"/>
    <x v="1"/>
    <n v="1164"/>
    <n v="357"/>
    <n v="5212"/>
    <n v="631"/>
    <n v="331"/>
    <n v="125"/>
    <n v="199"/>
    <n v="115"/>
    <n v="48"/>
    <n v="130"/>
    <n v="107"/>
    <n v="196"/>
    <s v="Cash"/>
    <n v="7094"/>
    <n v="6.0945017182130581"/>
  </r>
  <r>
    <n v="18"/>
    <s v="Female"/>
    <s v="Freshman"/>
    <x v="4"/>
    <n v="1484"/>
    <n v="594"/>
    <n v="4636"/>
    <n v="518"/>
    <n v="299"/>
    <n v="74"/>
    <n v="55"/>
    <n v="104"/>
    <n v="87"/>
    <n v="122"/>
    <n v="171"/>
    <n v="193"/>
    <s v="Mobile Payment App"/>
    <n v="6259"/>
    <n v="4.2176549865229109"/>
  </r>
  <r>
    <n v="19"/>
    <s v="Female"/>
    <s v="Junior"/>
    <x v="4"/>
    <n v="1127"/>
    <n v="850"/>
    <n v="5104"/>
    <n v="623"/>
    <n v="385"/>
    <n v="94"/>
    <n v="193"/>
    <n v="29"/>
    <n v="57"/>
    <n v="259"/>
    <n v="113"/>
    <n v="31"/>
    <s v="Mobile Payment App"/>
    <n v="6888"/>
    <n v="6.1118012422360248"/>
  </r>
  <r>
    <n v="24"/>
    <s v="Non-binary"/>
    <s v="Senior"/>
    <x v="4"/>
    <n v="1105"/>
    <n v="671"/>
    <n v="5501"/>
    <n v="841"/>
    <n v="235"/>
    <n v="164"/>
    <n v="109"/>
    <n v="144"/>
    <n v="100"/>
    <n v="252"/>
    <n v="198"/>
    <n v="36"/>
    <s v="Cash"/>
    <n v="7580"/>
    <n v="6.8597285067873299"/>
  </r>
  <r>
    <n v="19"/>
    <s v="Male"/>
    <s v="Freshman"/>
    <x v="2"/>
    <n v="1351"/>
    <n v="156"/>
    <n v="4529"/>
    <n v="678"/>
    <n v="186"/>
    <n v="178"/>
    <n v="75"/>
    <n v="34"/>
    <n v="95"/>
    <n v="97"/>
    <n v="140"/>
    <n v="75"/>
    <s v="Mobile Payment App"/>
    <n v="6087"/>
    <n v="4.5055514433752775"/>
  </r>
  <r>
    <n v="22"/>
    <s v="Female"/>
    <s v="Freshman"/>
    <x v="4"/>
    <n v="930"/>
    <n v="768"/>
    <n v="3050"/>
    <n v="490"/>
    <n v="349"/>
    <n v="54"/>
    <n v="174"/>
    <n v="80"/>
    <n v="51"/>
    <n v="278"/>
    <n v="143"/>
    <n v="41"/>
    <s v="Mobile Payment App"/>
    <n v="4710"/>
    <n v="5.064516129032258"/>
  </r>
  <r>
    <n v="25"/>
    <s v="Non-binary"/>
    <s v="Senior"/>
    <x v="2"/>
    <n v="1346"/>
    <n v="932"/>
    <n v="5683"/>
    <n v="718"/>
    <n v="376"/>
    <n v="152"/>
    <n v="156"/>
    <n v="94"/>
    <n v="81"/>
    <n v="220"/>
    <n v="145"/>
    <n v="83"/>
    <s v="Credit/Debit Card"/>
    <n v="7708"/>
    <n v="5.7265973254086182"/>
  </r>
  <r>
    <n v="25"/>
    <s v="Non-binary"/>
    <s v="Sophomore"/>
    <x v="2"/>
    <n v="1240"/>
    <n v="44"/>
    <n v="3901"/>
    <n v="618"/>
    <n v="315"/>
    <n v="177"/>
    <n v="180"/>
    <n v="41"/>
    <n v="63"/>
    <n v="247"/>
    <n v="112"/>
    <n v="138"/>
    <s v="Credit/Debit Card"/>
    <n v="5792"/>
    <n v="4.6709677419354838"/>
  </r>
  <r>
    <n v="25"/>
    <s v="Female"/>
    <s v="Junior"/>
    <x v="2"/>
    <n v="727"/>
    <n v="143"/>
    <n v="4051"/>
    <n v="840"/>
    <n v="269"/>
    <n v="119"/>
    <n v="121"/>
    <n v="132"/>
    <n v="40"/>
    <n v="173"/>
    <n v="198"/>
    <n v="125"/>
    <s v="Credit/Debit Card"/>
    <n v="6068"/>
    <n v="8.3466299862448423"/>
  </r>
  <r>
    <n v="20"/>
    <s v="Female"/>
    <s v="Junior"/>
    <x v="1"/>
    <n v="622"/>
    <n v="959"/>
    <n v="4707"/>
    <n v="431"/>
    <n v="234"/>
    <n v="184"/>
    <n v="264"/>
    <n v="54"/>
    <n v="84"/>
    <n v="295"/>
    <n v="162"/>
    <n v="177"/>
    <s v="Mobile Payment App"/>
    <n v="6592"/>
    <n v="10.59807073954984"/>
  </r>
  <r>
    <n v="23"/>
    <s v="Male"/>
    <s v="Sophomore"/>
    <x v="1"/>
    <n v="800"/>
    <n v="933"/>
    <n v="5304"/>
    <n v="421"/>
    <n v="144"/>
    <n v="97"/>
    <n v="51"/>
    <n v="103"/>
    <n v="66"/>
    <n v="247"/>
    <n v="183"/>
    <n v="92"/>
    <s v="Credit/Debit Card"/>
    <n v="6708"/>
    <n v="8.3849999999999998"/>
  </r>
  <r>
    <n v="18"/>
    <s v="Non-binary"/>
    <s v="Junior"/>
    <x v="0"/>
    <n v="1199"/>
    <n v="516"/>
    <n v="5959"/>
    <n v="778"/>
    <n v="260"/>
    <n v="82"/>
    <n v="238"/>
    <n v="74"/>
    <n v="82"/>
    <n v="149"/>
    <n v="126"/>
    <n v="62"/>
    <s v="Credit/Debit Card"/>
    <n v="7810"/>
    <n v="6.5137614678899078"/>
  </r>
  <r>
    <n v="19"/>
    <s v="Male"/>
    <s v="Senior"/>
    <x v="1"/>
    <n v="1006"/>
    <n v="392"/>
    <n v="3526"/>
    <n v="411"/>
    <n v="357"/>
    <n v="109"/>
    <n v="268"/>
    <n v="107"/>
    <n v="94"/>
    <n v="65"/>
    <n v="138"/>
    <n v="145"/>
    <s v="Cash"/>
    <n v="5220"/>
    <n v="5.1888667992047717"/>
  </r>
  <r>
    <n v="23"/>
    <s v="Non-binary"/>
    <s v="Sophomore"/>
    <x v="1"/>
    <n v="1295"/>
    <n v="903"/>
    <n v="4423"/>
    <n v="791"/>
    <n v="397"/>
    <n v="144"/>
    <n v="64"/>
    <n v="59"/>
    <n v="79"/>
    <n v="187"/>
    <n v="189"/>
    <n v="113"/>
    <s v="Mobile Payment App"/>
    <n v="6446"/>
    <n v="4.9776061776061775"/>
  </r>
  <r>
    <n v="18"/>
    <s v="Male"/>
    <s v="Sophomore"/>
    <x v="1"/>
    <n v="1222"/>
    <n v="625"/>
    <n v="4236"/>
    <n v="862"/>
    <n v="127"/>
    <n v="180"/>
    <n v="63"/>
    <n v="91"/>
    <n v="90"/>
    <n v="191"/>
    <n v="87"/>
    <n v="122"/>
    <s v="Mobile Payment App"/>
    <n v="6049"/>
    <n v="4.9500818330605565"/>
  </r>
  <r>
    <n v="18"/>
    <s v="Female"/>
    <s v="Senior"/>
    <x v="2"/>
    <n v="1384"/>
    <n v="800"/>
    <n v="4822"/>
    <n v="809"/>
    <n v="237"/>
    <n v="174"/>
    <n v="85"/>
    <n v="21"/>
    <n v="72"/>
    <n v="130"/>
    <n v="185"/>
    <n v="104"/>
    <s v="Credit/Debit Card"/>
    <n v="6639"/>
    <n v="4.7969653179190752"/>
  </r>
  <r>
    <n v="18"/>
    <s v="Female"/>
    <s v="Junior"/>
    <x v="3"/>
    <n v="1035"/>
    <n v="513"/>
    <n v="3367"/>
    <n v="760"/>
    <n v="182"/>
    <n v="57"/>
    <n v="95"/>
    <n v="119"/>
    <n v="21"/>
    <n v="166"/>
    <n v="149"/>
    <n v="119"/>
    <s v="Credit/Debit Card"/>
    <n v="5035"/>
    <n v="4.8647342995169085"/>
  </r>
  <r>
    <n v="20"/>
    <s v="Male"/>
    <s v="Freshman"/>
    <x v="1"/>
    <n v="1395"/>
    <n v="723"/>
    <n v="5126"/>
    <n v="551"/>
    <n v="258"/>
    <n v="130"/>
    <n v="81"/>
    <n v="102"/>
    <n v="84"/>
    <n v="234"/>
    <n v="172"/>
    <n v="78"/>
    <s v="Credit/Debit Card"/>
    <n v="6816"/>
    <n v="4.8860215053763438"/>
  </r>
  <r>
    <n v="18"/>
    <s v="Non-binary"/>
    <s v="Sophomore"/>
    <x v="4"/>
    <n v="767"/>
    <n v="457"/>
    <n v="5096"/>
    <n v="780"/>
    <n v="331"/>
    <n v="200"/>
    <n v="115"/>
    <n v="89"/>
    <n v="27"/>
    <n v="265"/>
    <n v="175"/>
    <n v="158"/>
    <s v="Credit/Debit Card"/>
    <n v="7236"/>
    <n v="9.4341590612777058"/>
  </r>
  <r>
    <n v="24"/>
    <s v="Female"/>
    <s v="Senior"/>
    <x v="4"/>
    <n v="933"/>
    <n v="452"/>
    <n v="4706"/>
    <n v="787"/>
    <n v="166"/>
    <n v="136"/>
    <n v="106"/>
    <n v="112"/>
    <n v="63"/>
    <n v="270"/>
    <n v="86"/>
    <n v="29"/>
    <s v="Cash"/>
    <n v="6461"/>
    <n v="6.92497320471597"/>
  </r>
  <r>
    <n v="23"/>
    <s v="Male"/>
    <s v="Junior"/>
    <x v="0"/>
    <n v="803"/>
    <n v="796"/>
    <n v="3471"/>
    <n v="931"/>
    <n v="293"/>
    <n v="54"/>
    <n v="146"/>
    <n v="142"/>
    <n v="58"/>
    <n v="84"/>
    <n v="104"/>
    <n v="41"/>
    <s v="Mobile Payment App"/>
    <n v="5324"/>
    <n v="6.6301369863013697"/>
  </r>
  <r>
    <n v="22"/>
    <s v="Male"/>
    <s v="Sophomore"/>
    <x v="0"/>
    <n v="1333"/>
    <n v="231"/>
    <n v="3300"/>
    <n v="971"/>
    <n v="295"/>
    <n v="51"/>
    <n v="219"/>
    <n v="91"/>
    <n v="94"/>
    <n v="259"/>
    <n v="161"/>
    <n v="50"/>
    <s v="Cash"/>
    <n v="5491"/>
    <n v="4.1192798199549889"/>
  </r>
  <r>
    <n v="23"/>
    <s v="Female"/>
    <s v="Senior"/>
    <x v="0"/>
    <n v="1115"/>
    <n v="437"/>
    <n v="5317"/>
    <n v="818"/>
    <n v="341"/>
    <n v="136"/>
    <n v="116"/>
    <n v="115"/>
    <n v="22"/>
    <n v="56"/>
    <n v="38"/>
    <n v="106"/>
    <s v="Mobile Payment App"/>
    <n v="7065"/>
    <n v="6.3363228699551568"/>
  </r>
  <r>
    <n v="20"/>
    <s v="Female"/>
    <s v="Sophomore"/>
    <x v="0"/>
    <n v="920"/>
    <n v="149"/>
    <n v="3366"/>
    <n v="636"/>
    <n v="295"/>
    <n v="143"/>
    <n v="77"/>
    <n v="120"/>
    <n v="96"/>
    <n v="137"/>
    <n v="162"/>
    <n v="178"/>
    <s v="Cash"/>
    <n v="5210"/>
    <n v="5.6630434782608692"/>
  </r>
  <r>
    <n v="25"/>
    <s v="Male"/>
    <s v="Junior"/>
    <x v="0"/>
    <n v="780"/>
    <n v="95"/>
    <n v="5931"/>
    <n v="759"/>
    <n v="216"/>
    <n v="99"/>
    <n v="251"/>
    <n v="20"/>
    <n v="38"/>
    <n v="192"/>
    <n v="105"/>
    <n v="97"/>
    <s v="Cash"/>
    <n v="7708"/>
    <n v="9.8820512820512825"/>
  </r>
  <r>
    <n v="21"/>
    <s v="Female"/>
    <s v="Junior"/>
    <x v="0"/>
    <n v="882"/>
    <n v="912"/>
    <n v="5570"/>
    <n v="555"/>
    <n v="305"/>
    <n v="103"/>
    <n v="81"/>
    <n v="112"/>
    <n v="28"/>
    <n v="112"/>
    <n v="162"/>
    <n v="197"/>
    <s v="Mobile Payment App"/>
    <n v="7225"/>
    <n v="8.1916099773242639"/>
  </r>
  <r>
    <n v="21"/>
    <s v="Female"/>
    <s v="Senior"/>
    <x v="2"/>
    <n v="959"/>
    <n v="258"/>
    <n v="3200"/>
    <n v="464"/>
    <n v="360"/>
    <n v="153"/>
    <n v="220"/>
    <n v="26"/>
    <n v="88"/>
    <n v="144"/>
    <n v="161"/>
    <n v="134"/>
    <s v="Cash"/>
    <n v="4950"/>
    <n v="5.1616266944734095"/>
  </r>
  <r>
    <n v="25"/>
    <s v="Female"/>
    <s v="Senior"/>
    <x v="0"/>
    <n v="748"/>
    <n v="494"/>
    <n v="4789"/>
    <n v="447"/>
    <n v="353"/>
    <n v="164"/>
    <n v="201"/>
    <n v="60"/>
    <n v="43"/>
    <n v="99"/>
    <n v="93"/>
    <n v="172"/>
    <s v="Mobile Payment App"/>
    <n v="6421"/>
    <n v="8.5842245989304811"/>
  </r>
  <r>
    <n v="21"/>
    <s v="Male"/>
    <s v="Junior"/>
    <x v="4"/>
    <n v="810"/>
    <n v="73"/>
    <n v="4884"/>
    <n v="742"/>
    <n v="112"/>
    <n v="173"/>
    <n v="276"/>
    <n v="136"/>
    <n v="63"/>
    <n v="294"/>
    <n v="161"/>
    <n v="136"/>
    <s v="Mobile Payment App"/>
    <n v="6977"/>
    <n v="8.61358024691358"/>
  </r>
  <r>
    <n v="20"/>
    <s v="Male"/>
    <s v="Sophomore"/>
    <x v="2"/>
    <n v="965"/>
    <n v="322"/>
    <n v="4992"/>
    <n v="433"/>
    <n v="175"/>
    <n v="56"/>
    <n v="71"/>
    <n v="89"/>
    <n v="74"/>
    <n v="66"/>
    <n v="59"/>
    <n v="130"/>
    <s v="Mobile Payment App"/>
    <n v="6145"/>
    <n v="6.3678756476683942"/>
  </r>
  <r>
    <n v="24"/>
    <s v="Male"/>
    <s v="Senior"/>
    <x v="0"/>
    <n v="784"/>
    <n v="513"/>
    <n v="4906"/>
    <n v="863"/>
    <n v="116"/>
    <n v="110"/>
    <n v="140"/>
    <n v="116"/>
    <n v="56"/>
    <n v="264"/>
    <n v="179"/>
    <n v="160"/>
    <s v="Credit/Debit Card"/>
    <n v="6910"/>
    <n v="8.8137755102040813"/>
  </r>
  <r>
    <n v="22"/>
    <s v="Male"/>
    <s v="Sophomore"/>
    <x v="1"/>
    <n v="970"/>
    <n v="553"/>
    <n v="5894"/>
    <n v="680"/>
    <n v="344"/>
    <n v="156"/>
    <n v="114"/>
    <n v="120"/>
    <n v="79"/>
    <n v="53"/>
    <n v="40"/>
    <n v="156"/>
    <s v="Mobile Payment App"/>
    <n v="7636"/>
    <n v="7.8721649484536078"/>
  </r>
  <r>
    <n v="23"/>
    <s v="Non-binary"/>
    <s v="Senior"/>
    <x v="1"/>
    <n v="1349"/>
    <n v="873"/>
    <n v="5866"/>
    <n v="661"/>
    <n v="205"/>
    <n v="129"/>
    <n v="88"/>
    <n v="72"/>
    <n v="28"/>
    <n v="192"/>
    <n v="72"/>
    <n v="101"/>
    <s v="Credit/Debit Card"/>
    <n v="7414"/>
    <n v="5.4959229058561894"/>
  </r>
  <r>
    <n v="19"/>
    <s v="Female"/>
    <s v="Senior"/>
    <x v="0"/>
    <n v="760"/>
    <n v="61"/>
    <n v="5429"/>
    <n v="831"/>
    <n v="268"/>
    <n v="84"/>
    <n v="63"/>
    <n v="26"/>
    <n v="92"/>
    <n v="278"/>
    <n v="185"/>
    <n v="60"/>
    <s v="Credit/Debit Card"/>
    <n v="7316"/>
    <n v="9.6263157894736846"/>
  </r>
  <r>
    <n v="21"/>
    <s v="Female"/>
    <s v="Freshman"/>
    <x v="2"/>
    <n v="702"/>
    <n v="273"/>
    <n v="4977"/>
    <n v="906"/>
    <n v="385"/>
    <n v="106"/>
    <n v="277"/>
    <n v="148"/>
    <n v="41"/>
    <n v="205"/>
    <n v="149"/>
    <n v="116"/>
    <s v="Cash"/>
    <n v="7310"/>
    <n v="10.413105413105413"/>
  </r>
  <r>
    <n v="21"/>
    <s v="Male"/>
    <s v="Junior"/>
    <x v="3"/>
    <n v="720"/>
    <n v="675"/>
    <n v="5309"/>
    <n v="661"/>
    <n v="284"/>
    <n v="95"/>
    <n v="153"/>
    <n v="93"/>
    <n v="21"/>
    <n v="108"/>
    <n v="81"/>
    <n v="64"/>
    <s v="Mobile Payment App"/>
    <n v="6869"/>
    <n v="9.5402777777777779"/>
  </r>
  <r>
    <n v="22"/>
    <s v="Male"/>
    <s v="Freshman"/>
    <x v="4"/>
    <n v="1286"/>
    <n v="789"/>
    <n v="3618"/>
    <n v="902"/>
    <n v="343"/>
    <n v="194"/>
    <n v="182"/>
    <n v="74"/>
    <n v="62"/>
    <n v="171"/>
    <n v="126"/>
    <n v="112"/>
    <s v="Mobile Payment App"/>
    <n v="5784"/>
    <n v="4.4976671850699841"/>
  </r>
  <r>
    <n v="22"/>
    <s v="Female"/>
    <s v="Sophomore"/>
    <x v="3"/>
    <n v="1135"/>
    <n v="261"/>
    <n v="4753"/>
    <n v="629"/>
    <n v="335"/>
    <n v="168"/>
    <n v="97"/>
    <n v="113"/>
    <n v="60"/>
    <n v="223"/>
    <n v="44"/>
    <n v="62"/>
    <s v="Cash"/>
    <n v="6484"/>
    <n v="5.7127753303964761"/>
  </r>
  <r>
    <n v="18"/>
    <s v="Non-binary"/>
    <s v="Senior"/>
    <x v="3"/>
    <n v="1030"/>
    <n v="240"/>
    <n v="3108"/>
    <n v="859"/>
    <n v="386"/>
    <n v="147"/>
    <n v="208"/>
    <n v="27"/>
    <n v="60"/>
    <n v="265"/>
    <n v="36"/>
    <n v="23"/>
    <s v="Credit/Debit Card"/>
    <n v="5119"/>
    <n v="4.9699029126213592"/>
  </r>
  <r>
    <n v="21"/>
    <s v="Female"/>
    <s v="Senior"/>
    <x v="3"/>
    <n v="1265"/>
    <n v="722"/>
    <n v="4579"/>
    <n v="760"/>
    <n v="122"/>
    <n v="122"/>
    <n v="63"/>
    <n v="34"/>
    <n v="48"/>
    <n v="250"/>
    <n v="153"/>
    <n v="184"/>
    <s v="Credit/Debit Card"/>
    <n v="6315"/>
    <n v="4.9920948616600791"/>
  </r>
  <r>
    <n v="24"/>
    <s v="Female"/>
    <s v="Freshman"/>
    <x v="0"/>
    <n v="1175"/>
    <n v="803"/>
    <n v="5634"/>
    <n v="444"/>
    <n v="290"/>
    <n v="170"/>
    <n v="63"/>
    <n v="25"/>
    <n v="37"/>
    <n v="275"/>
    <n v="111"/>
    <n v="101"/>
    <s v="Mobile Payment App"/>
    <n v="7150"/>
    <n v="6.0851063829787231"/>
  </r>
  <r>
    <n v="23"/>
    <s v="Female"/>
    <s v="Freshman"/>
    <x v="0"/>
    <n v="1083"/>
    <n v="10"/>
    <n v="5275"/>
    <n v="640"/>
    <n v="236"/>
    <n v="153"/>
    <n v="257"/>
    <n v="62"/>
    <n v="87"/>
    <n v="188"/>
    <n v="55"/>
    <n v="59"/>
    <s v="Mobile Payment App"/>
    <n v="7012"/>
    <n v="6.4746075715604805"/>
  </r>
  <r>
    <n v="24"/>
    <s v="Non-binary"/>
    <s v="Freshman"/>
    <x v="4"/>
    <n v="1487"/>
    <n v="940"/>
    <n v="3167"/>
    <n v="765"/>
    <n v="202"/>
    <n v="146"/>
    <n v="183"/>
    <n v="145"/>
    <n v="23"/>
    <n v="233"/>
    <n v="120"/>
    <n v="44"/>
    <s v="Mobile Payment App"/>
    <n v="5028"/>
    <n v="3.3813046402151983"/>
  </r>
  <r>
    <n v="25"/>
    <s v="Non-binary"/>
    <s v="Junior"/>
    <x v="2"/>
    <n v="1327"/>
    <n v="196"/>
    <n v="5067"/>
    <n v="613"/>
    <n v="278"/>
    <n v="179"/>
    <n v="187"/>
    <n v="149"/>
    <n v="38"/>
    <n v="227"/>
    <n v="162"/>
    <n v="104"/>
    <s v="Cash"/>
    <n v="7004"/>
    <n v="5.2780708364732476"/>
  </r>
  <r>
    <n v="22"/>
    <s v="Non-binary"/>
    <s v="Senior"/>
    <x v="1"/>
    <n v="1095"/>
    <n v="165"/>
    <n v="4532"/>
    <n v="801"/>
    <n v="253"/>
    <n v="167"/>
    <n v="243"/>
    <n v="73"/>
    <n v="33"/>
    <n v="110"/>
    <n v="66"/>
    <n v="98"/>
    <s v="Credit/Debit Card"/>
    <n v="6376"/>
    <n v="5.8228310502283103"/>
  </r>
  <r>
    <n v="23"/>
    <s v="Male"/>
    <s v="Senior"/>
    <x v="4"/>
    <n v="1460"/>
    <n v="436"/>
    <n v="3230"/>
    <n v="787"/>
    <n v="377"/>
    <n v="176"/>
    <n v="158"/>
    <n v="117"/>
    <n v="78"/>
    <n v="299"/>
    <n v="84"/>
    <n v="43"/>
    <s v="Mobile Payment App"/>
    <n v="5349"/>
    <n v="3.6636986301369863"/>
  </r>
  <r>
    <n v="20"/>
    <s v="Female"/>
    <s v="Freshman"/>
    <x v="3"/>
    <n v="1354"/>
    <n v="427"/>
    <n v="3691"/>
    <n v="515"/>
    <n v="224"/>
    <n v="120"/>
    <n v="125"/>
    <n v="71"/>
    <n v="46"/>
    <n v="140"/>
    <n v="184"/>
    <n v="177"/>
    <s v="Credit/Debit Card"/>
    <n v="5293"/>
    <n v="3.9091580502215657"/>
  </r>
  <r>
    <n v="20"/>
    <s v="Male"/>
    <s v="Sophomore"/>
    <x v="4"/>
    <n v="836"/>
    <n v="620"/>
    <n v="4311"/>
    <n v="584"/>
    <n v="301"/>
    <n v="160"/>
    <n v="193"/>
    <n v="91"/>
    <n v="46"/>
    <n v="143"/>
    <n v="120"/>
    <n v="53"/>
    <s v="Cash"/>
    <n v="6002"/>
    <n v="7.1794258373205739"/>
  </r>
  <r>
    <n v="22"/>
    <s v="Male"/>
    <s v="Junior"/>
    <x v="3"/>
    <n v="1212"/>
    <n v="529"/>
    <n v="4012"/>
    <n v="897"/>
    <n v="400"/>
    <n v="53"/>
    <n v="120"/>
    <n v="117"/>
    <n v="88"/>
    <n v="284"/>
    <n v="119"/>
    <n v="105"/>
    <s v="Credit/Debit Card"/>
    <n v="6195"/>
    <n v="5.1113861386138613"/>
  </r>
  <r>
    <n v="20"/>
    <s v="Non-binary"/>
    <s v="Senior"/>
    <x v="3"/>
    <n v="1483"/>
    <n v="277"/>
    <n v="3413"/>
    <n v="554"/>
    <n v="182"/>
    <n v="138"/>
    <n v="275"/>
    <n v="72"/>
    <n v="35"/>
    <n v="160"/>
    <n v="74"/>
    <n v="190"/>
    <s v="Credit/Debit Card"/>
    <n v="5093"/>
    <n v="3.4342548887390425"/>
  </r>
  <r>
    <n v="22"/>
    <s v="Non-binary"/>
    <s v="Sophomore"/>
    <x v="2"/>
    <n v="998"/>
    <n v="935"/>
    <n v="5420"/>
    <n v="516"/>
    <n v="297"/>
    <n v="96"/>
    <n v="103"/>
    <n v="129"/>
    <n v="78"/>
    <n v="251"/>
    <n v="109"/>
    <n v="63"/>
    <s v="Credit/Debit Card"/>
    <n v="7062"/>
    <n v="7.0761523046092183"/>
  </r>
  <r>
    <n v="22"/>
    <s v="Non-binary"/>
    <s v="Senior"/>
    <x v="4"/>
    <n v="885"/>
    <n v="325"/>
    <n v="4389"/>
    <n v="907"/>
    <n v="317"/>
    <n v="144"/>
    <n v="126"/>
    <n v="149"/>
    <n v="89"/>
    <n v="243"/>
    <n v="156"/>
    <n v="81"/>
    <s v="Credit/Debit Card"/>
    <n v="6601"/>
    <n v="7.4587570621468924"/>
  </r>
  <r>
    <n v="25"/>
    <s v="Male"/>
    <s v="Senior"/>
    <x v="3"/>
    <n v="726"/>
    <n v="333"/>
    <n v="3854"/>
    <n v="738"/>
    <n v="177"/>
    <n v="195"/>
    <n v="110"/>
    <n v="92"/>
    <n v="77"/>
    <n v="117"/>
    <n v="30"/>
    <n v="50"/>
    <s v="Credit/Debit Card"/>
    <n v="5440"/>
    <n v="7.4931129476584024"/>
  </r>
  <r>
    <n v="25"/>
    <s v="Female"/>
    <s v="Junior"/>
    <x v="0"/>
    <n v="1037"/>
    <n v="990"/>
    <n v="4885"/>
    <n v="481"/>
    <n v="367"/>
    <n v="130"/>
    <n v="272"/>
    <n v="56"/>
    <n v="57"/>
    <n v="150"/>
    <n v="92"/>
    <n v="22"/>
    <s v="Mobile Payment App"/>
    <n v="6512"/>
    <n v="6.2796528447444553"/>
  </r>
  <r>
    <n v="22"/>
    <s v="Female"/>
    <s v="Freshman"/>
    <x v="3"/>
    <n v="1456"/>
    <n v="993"/>
    <n v="3377"/>
    <n v="733"/>
    <n v="201"/>
    <n v="94"/>
    <n v="284"/>
    <n v="123"/>
    <n v="34"/>
    <n v="59"/>
    <n v="77"/>
    <n v="97"/>
    <s v="Mobile Payment App"/>
    <n v="5079"/>
    <n v="3.4883241758241756"/>
  </r>
  <r>
    <n v="24"/>
    <s v="Male"/>
    <s v="Junior"/>
    <x v="1"/>
    <n v="676"/>
    <n v="183"/>
    <n v="4129"/>
    <n v="600"/>
    <n v="135"/>
    <n v="75"/>
    <n v="227"/>
    <n v="25"/>
    <n v="22"/>
    <n v="200"/>
    <n v="164"/>
    <n v="133"/>
    <s v="Mobile Payment App"/>
    <n v="5710"/>
    <n v="8.446745562130177"/>
  </r>
  <r>
    <n v="24"/>
    <s v="Female"/>
    <s v="Senior"/>
    <x v="0"/>
    <n v="571"/>
    <n v="215"/>
    <n v="5579"/>
    <n v="424"/>
    <n v="133"/>
    <n v="149"/>
    <n v="139"/>
    <n v="29"/>
    <n v="58"/>
    <n v="275"/>
    <n v="173"/>
    <n v="109"/>
    <s v="Mobile Payment App"/>
    <n v="7068"/>
    <n v="12.378283712784588"/>
  </r>
  <r>
    <n v="23"/>
    <s v="Male"/>
    <s v="Junior"/>
    <x v="2"/>
    <n v="1213"/>
    <n v="761"/>
    <n v="5944"/>
    <n v="768"/>
    <n v="246"/>
    <n v="196"/>
    <n v="165"/>
    <n v="52"/>
    <n v="68"/>
    <n v="198"/>
    <n v="180"/>
    <n v="40"/>
    <s v="Mobile Payment App"/>
    <n v="7857"/>
    <n v="6.4773289365210225"/>
  </r>
  <r>
    <n v="24"/>
    <s v="Female"/>
    <s v="Sophomore"/>
    <x v="0"/>
    <n v="1112"/>
    <n v="547"/>
    <n v="5305"/>
    <n v="498"/>
    <n v="357"/>
    <n v="170"/>
    <n v="183"/>
    <n v="92"/>
    <n v="84"/>
    <n v="138"/>
    <n v="92"/>
    <n v="197"/>
    <s v="Cash"/>
    <n v="7116"/>
    <n v="6.3992805755395681"/>
  </r>
  <r>
    <n v="18"/>
    <s v="Female"/>
    <s v="Sophomore"/>
    <x v="1"/>
    <n v="1100"/>
    <n v="535"/>
    <n v="4834"/>
    <n v="593"/>
    <n v="201"/>
    <n v="197"/>
    <n v="78"/>
    <n v="92"/>
    <n v="44"/>
    <n v="178"/>
    <n v="198"/>
    <n v="45"/>
    <s v="Credit/Debit Card"/>
    <n v="6460"/>
    <n v="5.872727272727273"/>
  </r>
  <r>
    <n v="21"/>
    <s v="Male"/>
    <s v="Sophomore"/>
    <x v="0"/>
    <n v="526"/>
    <n v="375"/>
    <n v="4279"/>
    <n v="747"/>
    <n v="159"/>
    <n v="183"/>
    <n v="197"/>
    <n v="67"/>
    <n v="21"/>
    <n v="88"/>
    <n v="58"/>
    <n v="108"/>
    <s v="Cash"/>
    <n v="5907"/>
    <n v="11.230038022813687"/>
  </r>
  <r>
    <n v="22"/>
    <s v="Male"/>
    <s v="Junior"/>
    <x v="2"/>
    <n v="951"/>
    <n v="202"/>
    <n v="3172"/>
    <n v="818"/>
    <n v="158"/>
    <n v="68"/>
    <n v="95"/>
    <n v="76"/>
    <n v="63"/>
    <n v="122"/>
    <n v="47"/>
    <n v="96"/>
    <s v="Mobile Payment App"/>
    <n v="4715"/>
    <n v="4.9579390115667721"/>
  </r>
  <r>
    <n v="23"/>
    <s v="Male"/>
    <s v="Sophomore"/>
    <x v="2"/>
    <n v="1301"/>
    <n v="163"/>
    <n v="5696"/>
    <n v="899"/>
    <n v="117"/>
    <n v="51"/>
    <n v="278"/>
    <n v="22"/>
    <n v="22"/>
    <n v="153"/>
    <n v="70"/>
    <n v="150"/>
    <s v="Cash"/>
    <n v="7458"/>
    <n v="5.7325134511913909"/>
  </r>
  <r>
    <n v="25"/>
    <s v="Male"/>
    <s v="Junior"/>
    <x v="0"/>
    <n v="1103"/>
    <n v="5"/>
    <n v="5960"/>
    <n v="676"/>
    <n v="375"/>
    <n v="149"/>
    <n v="133"/>
    <n v="76"/>
    <n v="33"/>
    <n v="212"/>
    <n v="165"/>
    <n v="169"/>
    <s v="Mobile Payment App"/>
    <n v="7948"/>
    <n v="7.2058023572076157"/>
  </r>
  <r>
    <n v="24"/>
    <s v="Male"/>
    <s v="Senior"/>
    <x v="2"/>
    <n v="1083"/>
    <n v="466"/>
    <n v="5692"/>
    <n v="644"/>
    <n v="111"/>
    <n v="80"/>
    <n v="235"/>
    <n v="76"/>
    <n v="42"/>
    <n v="108"/>
    <n v="65"/>
    <n v="73"/>
    <s v="Cash"/>
    <n v="7126"/>
    <n v="6.5798707294552168"/>
  </r>
  <r>
    <n v="23"/>
    <s v="Female"/>
    <s v="Senior"/>
    <x v="3"/>
    <n v="860"/>
    <n v="47"/>
    <n v="3057"/>
    <n v="614"/>
    <n v="235"/>
    <n v="115"/>
    <n v="117"/>
    <n v="71"/>
    <n v="72"/>
    <n v="226"/>
    <n v="94"/>
    <n v="126"/>
    <s v="Cash"/>
    <n v="4727"/>
    <n v="5.496511627906977"/>
  </r>
  <r>
    <n v="18"/>
    <s v="Male"/>
    <s v="Senior"/>
    <x v="4"/>
    <n v="1354"/>
    <n v="882"/>
    <n v="3341"/>
    <n v="969"/>
    <n v="348"/>
    <n v="75"/>
    <n v="126"/>
    <n v="49"/>
    <n v="93"/>
    <n v="201"/>
    <n v="116"/>
    <n v="178"/>
    <s v="Cash"/>
    <n v="5496"/>
    <n v="4.0590841949778431"/>
  </r>
  <r>
    <n v="23"/>
    <s v="Male"/>
    <s v="Senior"/>
    <x v="4"/>
    <n v="877"/>
    <n v="847"/>
    <n v="4768"/>
    <n v="465"/>
    <n v="221"/>
    <n v="96"/>
    <n v="52"/>
    <n v="39"/>
    <n v="73"/>
    <n v="94"/>
    <n v="141"/>
    <n v="64"/>
    <s v="Credit/Debit Card"/>
    <n v="6013"/>
    <n v="6.8563283922462945"/>
  </r>
  <r>
    <n v="21"/>
    <s v="Male"/>
    <s v="Freshman"/>
    <x v="3"/>
    <n v="649"/>
    <n v="577"/>
    <n v="3046"/>
    <n v="931"/>
    <n v="224"/>
    <n v="161"/>
    <n v="200"/>
    <n v="24"/>
    <n v="80"/>
    <n v="213"/>
    <n v="135"/>
    <n v="180"/>
    <s v="Credit/Debit Card"/>
    <n v="5194"/>
    <n v="8.0030816640986124"/>
  </r>
  <r>
    <n v="24"/>
    <s v="Male"/>
    <s v="Sophomore"/>
    <x v="2"/>
    <n v="897"/>
    <n v="220"/>
    <n v="4655"/>
    <n v="799"/>
    <n v="358"/>
    <n v="125"/>
    <n v="290"/>
    <n v="80"/>
    <n v="23"/>
    <n v="156"/>
    <n v="177"/>
    <n v="46"/>
    <s v="Credit/Debit Card"/>
    <n v="6709"/>
    <n v="7.4793756967670015"/>
  </r>
  <r>
    <n v="21"/>
    <s v="Non-binary"/>
    <s v="Freshman"/>
    <x v="0"/>
    <n v="1147"/>
    <n v="872"/>
    <n v="3709"/>
    <n v="581"/>
    <n v="102"/>
    <n v="188"/>
    <n v="225"/>
    <n v="98"/>
    <n v="72"/>
    <n v="273"/>
    <n v="126"/>
    <n v="166"/>
    <s v="Mobile Payment App"/>
    <n v="5540"/>
    <n v="4.829991281604185"/>
  </r>
  <r>
    <n v="23"/>
    <s v="Non-binary"/>
    <s v="Senior"/>
    <x v="4"/>
    <n v="1367"/>
    <n v="606"/>
    <n v="5577"/>
    <n v="916"/>
    <n v="260"/>
    <n v="78"/>
    <n v="213"/>
    <n v="145"/>
    <n v="71"/>
    <n v="223"/>
    <n v="123"/>
    <n v="199"/>
    <s v="Credit/Debit Card"/>
    <n v="7805"/>
    <n v="5.709583028529627"/>
  </r>
  <r>
    <n v="21"/>
    <s v="Male"/>
    <s v="Freshman"/>
    <x v="2"/>
    <n v="647"/>
    <n v="382"/>
    <n v="4943"/>
    <n v="807"/>
    <n v="149"/>
    <n v="61"/>
    <n v="214"/>
    <n v="136"/>
    <n v="26"/>
    <n v="191"/>
    <n v="102"/>
    <n v="107"/>
    <s v="Cash"/>
    <n v="6736"/>
    <n v="10.411128284389489"/>
  </r>
  <r>
    <n v="21"/>
    <s v="Female"/>
    <s v="Senior"/>
    <x v="3"/>
    <n v="656"/>
    <n v="725"/>
    <n v="3360"/>
    <n v="931"/>
    <n v="329"/>
    <n v="188"/>
    <n v="95"/>
    <n v="120"/>
    <n v="92"/>
    <n v="102"/>
    <n v="59"/>
    <n v="198"/>
    <s v="Credit/Debit Card"/>
    <n v="5474"/>
    <n v="8.3445121951219505"/>
  </r>
  <r>
    <n v="19"/>
    <s v="Non-binary"/>
    <s v="Junior"/>
    <x v="1"/>
    <n v="1131"/>
    <n v="315"/>
    <n v="3194"/>
    <n v="468"/>
    <n v="328"/>
    <n v="177"/>
    <n v="118"/>
    <n v="26"/>
    <n v="69"/>
    <n v="66"/>
    <n v="161"/>
    <n v="120"/>
    <s v="Mobile Payment App"/>
    <n v="4727"/>
    <n v="4.1794871794871797"/>
  </r>
  <r>
    <n v="19"/>
    <s v="Female"/>
    <s v="Freshman"/>
    <x v="0"/>
    <n v="1319"/>
    <n v="803"/>
    <n v="4160"/>
    <n v="677"/>
    <n v="159"/>
    <n v="73"/>
    <n v="229"/>
    <n v="140"/>
    <n v="38"/>
    <n v="108"/>
    <n v="175"/>
    <n v="31"/>
    <s v="Cash"/>
    <n v="5790"/>
    <n v="4.3896891584533737"/>
  </r>
  <r>
    <n v="22"/>
    <s v="Female"/>
    <s v="Freshman"/>
    <x v="1"/>
    <n v="917"/>
    <n v="856"/>
    <n v="5010"/>
    <n v="434"/>
    <n v="128"/>
    <n v="184"/>
    <n v="277"/>
    <n v="98"/>
    <n v="29"/>
    <n v="115"/>
    <n v="61"/>
    <n v="66"/>
    <s v="Credit/Debit Card"/>
    <n v="6402"/>
    <n v="6.981461286804798"/>
  </r>
  <r>
    <n v="19"/>
    <s v="Female"/>
    <s v="Sophomore"/>
    <x v="4"/>
    <n v="872"/>
    <n v="206"/>
    <n v="5309"/>
    <n v="944"/>
    <n v="232"/>
    <n v="166"/>
    <n v="153"/>
    <n v="58"/>
    <n v="64"/>
    <n v="67"/>
    <n v="167"/>
    <n v="86"/>
    <s v="Credit/Debit Card"/>
    <n v="7246"/>
    <n v="8.3096330275229366"/>
  </r>
  <r>
    <n v="20"/>
    <s v="Male"/>
    <s v="Sophomore"/>
    <x v="1"/>
    <n v="901"/>
    <n v="115"/>
    <n v="3388"/>
    <n v="737"/>
    <n v="295"/>
    <n v="84"/>
    <n v="297"/>
    <n v="66"/>
    <n v="80"/>
    <n v="146"/>
    <n v="100"/>
    <n v="93"/>
    <s v="Mobile Payment App"/>
    <n v="5286"/>
    <n v="5.8668146503884575"/>
  </r>
  <r>
    <n v="18"/>
    <s v="Male"/>
    <s v="Junior"/>
    <x v="3"/>
    <n v="536"/>
    <n v="535"/>
    <n v="5547"/>
    <n v="676"/>
    <n v="255"/>
    <n v="82"/>
    <n v="111"/>
    <n v="128"/>
    <n v="35"/>
    <n v="252"/>
    <n v="160"/>
    <n v="79"/>
    <s v="Credit/Debit Card"/>
    <n v="7325"/>
    <n v="13.666044776119403"/>
  </r>
  <r>
    <n v="25"/>
    <s v="Female"/>
    <s v="Senior"/>
    <x v="0"/>
    <n v="506"/>
    <n v="931"/>
    <n v="4087"/>
    <n v="998"/>
    <n v="251"/>
    <n v="175"/>
    <n v="80"/>
    <n v="82"/>
    <n v="82"/>
    <n v="76"/>
    <n v="152"/>
    <n v="56"/>
    <s v="Mobile Payment App"/>
    <n v="6039"/>
    <n v="11.934782608695652"/>
  </r>
  <r>
    <n v="23"/>
    <s v="Female"/>
    <s v="Junior"/>
    <x v="1"/>
    <n v="1201"/>
    <n v="635"/>
    <n v="3748"/>
    <n v="459"/>
    <n v="291"/>
    <n v="56"/>
    <n v="199"/>
    <n v="100"/>
    <n v="81"/>
    <n v="290"/>
    <n v="135"/>
    <n v="131"/>
    <s v="Credit/Debit Card"/>
    <n v="5490"/>
    <n v="4.5711906744379682"/>
  </r>
  <r>
    <n v="25"/>
    <s v="Non-binary"/>
    <s v="Senior"/>
    <x v="2"/>
    <n v="1189"/>
    <n v="48"/>
    <n v="5568"/>
    <n v="815"/>
    <n v="159"/>
    <n v="79"/>
    <n v="66"/>
    <n v="113"/>
    <n v="68"/>
    <n v="91"/>
    <n v="94"/>
    <n v="37"/>
    <s v="Cash"/>
    <n v="7090"/>
    <n v="5.9629941126997474"/>
  </r>
  <r>
    <n v="23"/>
    <s v="Female"/>
    <s v="Junior"/>
    <x v="1"/>
    <n v="546"/>
    <n v="387"/>
    <n v="3890"/>
    <n v="747"/>
    <n v="282"/>
    <n v="140"/>
    <n v="53"/>
    <n v="35"/>
    <n v="38"/>
    <n v="67"/>
    <n v="75"/>
    <n v="181"/>
    <s v="Credit/Debit Card"/>
    <n v="5508"/>
    <n v="10.087912087912088"/>
  </r>
  <r>
    <n v="19"/>
    <s v="Non-binary"/>
    <s v="Senior"/>
    <x v="4"/>
    <n v="1181"/>
    <n v="989"/>
    <n v="3162"/>
    <n v="559"/>
    <n v="196"/>
    <n v="137"/>
    <n v="89"/>
    <n v="46"/>
    <n v="60"/>
    <n v="249"/>
    <n v="134"/>
    <n v="200"/>
    <s v="Cash"/>
    <n v="4832"/>
    <n v="4.0914479254868752"/>
  </r>
  <r>
    <n v="18"/>
    <s v="Female"/>
    <s v="Sophomore"/>
    <x v="1"/>
    <n v="810"/>
    <n v="292"/>
    <n v="3953"/>
    <n v="771"/>
    <n v="340"/>
    <n v="51"/>
    <n v="98"/>
    <n v="120"/>
    <n v="88"/>
    <n v="133"/>
    <n v="58"/>
    <n v="113"/>
    <s v="Cash"/>
    <n v="5725"/>
    <n v="7.0679012345679011"/>
  </r>
  <r>
    <n v="19"/>
    <s v="Non-binary"/>
    <s v="Freshman"/>
    <x v="3"/>
    <n v="855"/>
    <n v="397"/>
    <n v="4028"/>
    <n v="633"/>
    <n v="400"/>
    <n v="146"/>
    <n v="174"/>
    <n v="148"/>
    <n v="42"/>
    <n v="77"/>
    <n v="153"/>
    <n v="122"/>
    <s v="Cash"/>
    <n v="5923"/>
    <n v="6.9274853801169591"/>
  </r>
  <r>
    <n v="23"/>
    <s v="Male"/>
    <s v="Sophomore"/>
    <x v="4"/>
    <n v="1354"/>
    <n v="17"/>
    <n v="5911"/>
    <n v="631"/>
    <n v="385"/>
    <n v="160"/>
    <n v="112"/>
    <n v="34"/>
    <n v="32"/>
    <n v="225"/>
    <n v="173"/>
    <n v="60"/>
    <s v="Cash"/>
    <n v="7723"/>
    <n v="5.7038404726735594"/>
  </r>
  <r>
    <n v="20"/>
    <s v="Male"/>
    <s v="Freshman"/>
    <x v="0"/>
    <n v="1056"/>
    <n v="861"/>
    <n v="5433"/>
    <n v="405"/>
    <n v="183"/>
    <n v="194"/>
    <n v="187"/>
    <n v="61"/>
    <n v="66"/>
    <n v="144"/>
    <n v="107"/>
    <n v="22"/>
    <s v="Cash"/>
    <n v="6802"/>
    <n v="6.4412878787878789"/>
  </r>
  <r>
    <n v="19"/>
    <s v="Male"/>
    <s v="Freshman"/>
    <x v="1"/>
    <n v="620"/>
    <n v="215"/>
    <n v="4981"/>
    <n v="704"/>
    <n v="243"/>
    <n v="197"/>
    <n v="285"/>
    <n v="135"/>
    <n v="83"/>
    <n v="192"/>
    <n v="36"/>
    <n v="197"/>
    <s v="Credit/Debit Card"/>
    <n v="7053"/>
    <n v="11.375806451612902"/>
  </r>
  <r>
    <n v="24"/>
    <s v="Female"/>
    <s v="Freshman"/>
    <x v="1"/>
    <n v="1207"/>
    <n v="339"/>
    <n v="4361"/>
    <n v="638"/>
    <n v="201"/>
    <n v="143"/>
    <n v="241"/>
    <n v="112"/>
    <n v="29"/>
    <n v="86"/>
    <n v="139"/>
    <n v="110"/>
    <s v="Cash"/>
    <n v="6060"/>
    <n v="5.0207125103562555"/>
  </r>
  <r>
    <n v="21"/>
    <s v="Non-binary"/>
    <s v="Sophomore"/>
    <x v="0"/>
    <n v="621"/>
    <n v="456"/>
    <n v="5893"/>
    <n v="960"/>
    <n v="199"/>
    <n v="124"/>
    <n v="278"/>
    <n v="115"/>
    <n v="48"/>
    <n v="193"/>
    <n v="178"/>
    <n v="68"/>
    <s v="Cash"/>
    <n v="8056"/>
    <n v="12.972624798711756"/>
  </r>
  <r>
    <n v="25"/>
    <s v="Female"/>
    <s v="Senior"/>
    <x v="3"/>
    <n v="1033"/>
    <n v="64"/>
    <n v="4249"/>
    <n v="517"/>
    <n v="104"/>
    <n v="64"/>
    <n v="259"/>
    <n v="131"/>
    <n v="66"/>
    <n v="234"/>
    <n v="63"/>
    <n v="104"/>
    <s v="Mobile Payment App"/>
    <n v="5791"/>
    <n v="5.6060019361084219"/>
  </r>
  <r>
    <n v="19"/>
    <s v="Non-binary"/>
    <s v="Freshman"/>
    <x v="0"/>
    <n v="722"/>
    <n v="2"/>
    <n v="3701"/>
    <n v="450"/>
    <n v="102"/>
    <n v="82"/>
    <n v="267"/>
    <n v="38"/>
    <n v="65"/>
    <n v="129"/>
    <n v="186"/>
    <n v="125"/>
    <s v="Mobile Payment App"/>
    <n v="5145"/>
    <n v="7.1260387811634347"/>
  </r>
  <r>
    <n v="20"/>
    <s v="Male"/>
    <s v="Freshman"/>
    <x v="0"/>
    <n v="1304"/>
    <n v="76"/>
    <n v="3564"/>
    <n v="847"/>
    <n v="180"/>
    <n v="92"/>
    <n v="300"/>
    <n v="90"/>
    <n v="64"/>
    <n v="113"/>
    <n v="34"/>
    <n v="113"/>
    <s v="Mobile Payment App"/>
    <n v="5397"/>
    <n v="4.1388036809815949"/>
  </r>
  <r>
    <n v="21"/>
    <s v="Non-binary"/>
    <s v="Junior"/>
    <x v="4"/>
    <n v="912"/>
    <n v="970"/>
    <n v="3424"/>
    <n v="991"/>
    <n v="348"/>
    <n v="181"/>
    <n v="86"/>
    <n v="134"/>
    <n v="70"/>
    <n v="175"/>
    <n v="40"/>
    <n v="184"/>
    <s v="Credit/Debit Card"/>
    <n v="5633"/>
    <n v="6.1765350877192979"/>
  </r>
  <r>
    <n v="23"/>
    <s v="Male"/>
    <s v="Sophomore"/>
    <x v="4"/>
    <n v="963"/>
    <n v="871"/>
    <n v="4951"/>
    <n v="778"/>
    <n v="253"/>
    <n v="105"/>
    <n v="135"/>
    <n v="124"/>
    <n v="46"/>
    <n v="185"/>
    <n v="164"/>
    <n v="160"/>
    <s v="Cash"/>
    <n v="6901"/>
    <n v="7.1661474558670823"/>
  </r>
  <r>
    <n v="18"/>
    <s v="Female"/>
    <s v="Junior"/>
    <x v="3"/>
    <n v="1286"/>
    <n v="618"/>
    <n v="3015"/>
    <n v="925"/>
    <n v="103"/>
    <n v="129"/>
    <n v="56"/>
    <n v="50"/>
    <n v="93"/>
    <n v="215"/>
    <n v="43"/>
    <n v="105"/>
    <s v="Mobile Payment App"/>
    <n v="4734"/>
    <n v="3.6811819595645412"/>
  </r>
  <r>
    <n v="18"/>
    <s v="Male"/>
    <s v="Freshman"/>
    <x v="1"/>
    <n v="1104"/>
    <n v="180"/>
    <n v="4653"/>
    <n v="683"/>
    <n v="362"/>
    <n v="185"/>
    <n v="90"/>
    <n v="79"/>
    <n v="91"/>
    <n v="91"/>
    <n v="99"/>
    <n v="64"/>
    <s v="Credit/Debit Card"/>
    <n v="6397"/>
    <n v="5.7943840579710146"/>
  </r>
  <r>
    <n v="23"/>
    <s v="Non-binary"/>
    <s v="Senior"/>
    <x v="1"/>
    <n v="697"/>
    <n v="927"/>
    <n v="3756"/>
    <n v="734"/>
    <n v="394"/>
    <n v="192"/>
    <n v="109"/>
    <n v="80"/>
    <n v="73"/>
    <n v="247"/>
    <n v="69"/>
    <n v="195"/>
    <s v="Cash"/>
    <n v="5849"/>
    <n v="8.3916786226685804"/>
  </r>
  <r>
    <n v="21"/>
    <s v="Male"/>
    <s v="Freshman"/>
    <x v="3"/>
    <n v="1230"/>
    <n v="968"/>
    <n v="4254"/>
    <n v="540"/>
    <n v="285"/>
    <n v="99"/>
    <n v="169"/>
    <n v="101"/>
    <n v="57"/>
    <n v="77"/>
    <n v="87"/>
    <n v="43"/>
    <s v="Cash"/>
    <n v="5712"/>
    <n v="4.6439024390243899"/>
  </r>
  <r>
    <n v="25"/>
    <s v="Female"/>
    <s v="Junior"/>
    <x v="3"/>
    <n v="1345"/>
    <n v="649"/>
    <n v="3889"/>
    <n v="919"/>
    <n v="311"/>
    <n v="133"/>
    <n v="68"/>
    <n v="149"/>
    <n v="66"/>
    <n v="69"/>
    <n v="159"/>
    <n v="162"/>
    <s v="Mobile Payment App"/>
    <n v="5925"/>
    <n v="4.4052044609665426"/>
  </r>
  <r>
    <n v="20"/>
    <s v="Female"/>
    <s v="Junior"/>
    <x v="4"/>
    <n v="1411"/>
    <n v="517"/>
    <n v="3074"/>
    <n v="874"/>
    <n v="151"/>
    <n v="77"/>
    <n v="219"/>
    <n v="21"/>
    <n v="44"/>
    <n v="280"/>
    <n v="57"/>
    <n v="176"/>
    <s v="Mobile Payment App"/>
    <n v="4973"/>
    <n v="3.524450744153083"/>
  </r>
  <r>
    <n v="24"/>
    <s v="Female"/>
    <s v="Freshman"/>
    <x v="1"/>
    <n v="1355"/>
    <n v="282"/>
    <n v="5998"/>
    <n v="617"/>
    <n v="311"/>
    <n v="79"/>
    <n v="264"/>
    <n v="35"/>
    <n v="73"/>
    <n v="254"/>
    <n v="131"/>
    <n v="164"/>
    <s v="Credit/Debit Card"/>
    <n v="7926"/>
    <n v="5.8494464944649449"/>
  </r>
  <r>
    <n v="24"/>
    <s v="Non-binary"/>
    <s v="Junior"/>
    <x v="1"/>
    <n v="608"/>
    <n v="918"/>
    <n v="4056"/>
    <n v="568"/>
    <n v="336"/>
    <n v="186"/>
    <n v="159"/>
    <n v="82"/>
    <n v="89"/>
    <n v="251"/>
    <n v="166"/>
    <n v="142"/>
    <s v="Mobile Payment App"/>
    <n v="6035"/>
    <n v="9.9259868421052637"/>
  </r>
  <r>
    <n v="22"/>
    <s v="Female"/>
    <s v="Senior"/>
    <x v="4"/>
    <n v="566"/>
    <n v="480"/>
    <n v="3542"/>
    <n v="834"/>
    <n v="360"/>
    <n v="64"/>
    <n v="289"/>
    <n v="48"/>
    <n v="86"/>
    <n v="226"/>
    <n v="132"/>
    <n v="120"/>
    <s v="Credit/Debit Card"/>
    <n v="5701"/>
    <n v="10.07243816254417"/>
  </r>
  <r>
    <n v="25"/>
    <s v="Female"/>
    <s v="Junior"/>
    <x v="1"/>
    <n v="1310"/>
    <n v="982"/>
    <n v="4548"/>
    <n v="837"/>
    <n v="219"/>
    <n v="60"/>
    <n v="72"/>
    <n v="82"/>
    <n v="51"/>
    <n v="260"/>
    <n v="30"/>
    <n v="171"/>
    <s v="Mobile Payment App"/>
    <n v="6330"/>
    <n v="4.8320610687022905"/>
  </r>
  <r>
    <n v="24"/>
    <s v="Female"/>
    <s v="Sophomore"/>
    <x v="4"/>
    <n v="1354"/>
    <n v="52"/>
    <n v="3169"/>
    <n v="849"/>
    <n v="335"/>
    <n v="60"/>
    <n v="199"/>
    <n v="77"/>
    <n v="45"/>
    <n v="101"/>
    <n v="195"/>
    <n v="125"/>
    <s v="Credit/Debit Card"/>
    <n v="5155"/>
    <n v="3.807237813884786"/>
  </r>
  <r>
    <n v="23"/>
    <s v="Male"/>
    <s v="Sophomore"/>
    <x v="1"/>
    <n v="1020"/>
    <n v="17"/>
    <n v="4645"/>
    <n v="943"/>
    <n v="305"/>
    <n v="156"/>
    <n v="240"/>
    <n v="123"/>
    <n v="53"/>
    <n v="290"/>
    <n v="77"/>
    <n v="63"/>
    <s v="Cash"/>
    <n v="6895"/>
    <n v="6.7598039215686274"/>
  </r>
  <r>
    <n v="24"/>
    <s v="Non-binary"/>
    <s v="Senior"/>
    <x v="3"/>
    <n v="1394"/>
    <n v="871"/>
    <n v="4450"/>
    <n v="416"/>
    <n v="268"/>
    <n v="133"/>
    <n v="146"/>
    <n v="22"/>
    <n v="68"/>
    <n v="172"/>
    <n v="126"/>
    <n v="185"/>
    <s v="Cash"/>
    <n v="5986"/>
    <n v="4.2941176470588234"/>
  </r>
  <r>
    <n v="22"/>
    <s v="Non-binary"/>
    <s v="Sophomore"/>
    <x v="0"/>
    <n v="954"/>
    <n v="337"/>
    <n v="5756"/>
    <n v="717"/>
    <n v="159"/>
    <n v="195"/>
    <n v="196"/>
    <n v="138"/>
    <n v="26"/>
    <n v="154"/>
    <n v="160"/>
    <n v="85"/>
    <s v="Credit/Debit Card"/>
    <n v="7586"/>
    <n v="7.9517819706498951"/>
  </r>
  <r>
    <n v="21"/>
    <s v="Male"/>
    <s v="Senior"/>
    <x v="4"/>
    <n v="1448"/>
    <n v="794"/>
    <n v="3959"/>
    <n v="624"/>
    <n v="171"/>
    <n v="172"/>
    <n v="103"/>
    <n v="59"/>
    <n v="89"/>
    <n v="206"/>
    <n v="182"/>
    <n v="158"/>
    <s v="Mobile Payment App"/>
    <n v="5723"/>
    <n v="3.9523480662983426"/>
  </r>
  <r>
    <n v="21"/>
    <s v="Non-binary"/>
    <s v="Sophomore"/>
    <x v="4"/>
    <n v="968"/>
    <n v="8"/>
    <n v="4078"/>
    <n v="670"/>
    <n v="108"/>
    <n v="56"/>
    <n v="129"/>
    <n v="26"/>
    <n v="66"/>
    <n v="272"/>
    <n v="64"/>
    <n v="151"/>
    <s v="Credit/Debit Card"/>
    <n v="5620"/>
    <n v="5.8057851239669418"/>
  </r>
  <r>
    <n v="19"/>
    <s v="Male"/>
    <s v="Freshman"/>
    <x v="1"/>
    <n v="1450"/>
    <n v="809"/>
    <n v="4103"/>
    <n v="845"/>
    <n v="255"/>
    <n v="89"/>
    <n v="136"/>
    <n v="110"/>
    <n v="85"/>
    <n v="183"/>
    <n v="85"/>
    <n v="110"/>
    <s v="Credit/Debit Card"/>
    <n v="6001"/>
    <n v="4.1386206896551725"/>
  </r>
  <r>
    <n v="22"/>
    <s v="Female"/>
    <s v="Freshman"/>
    <x v="2"/>
    <n v="1316"/>
    <n v="938"/>
    <n v="4316"/>
    <n v="953"/>
    <n v="153"/>
    <n v="179"/>
    <n v="229"/>
    <n v="105"/>
    <n v="66"/>
    <n v="184"/>
    <n v="151"/>
    <n v="137"/>
    <s v="Credit/Debit Card"/>
    <n v="6473"/>
    <n v="4.9186930091185408"/>
  </r>
  <r>
    <n v="24"/>
    <s v="Male"/>
    <s v="Freshman"/>
    <x v="2"/>
    <n v="904"/>
    <n v="955"/>
    <n v="4075"/>
    <n v="875"/>
    <n v="310"/>
    <n v="197"/>
    <n v="201"/>
    <n v="91"/>
    <n v="83"/>
    <n v="224"/>
    <n v="186"/>
    <n v="101"/>
    <s v="Cash"/>
    <n v="6343"/>
    <n v="7.0165929203539825"/>
  </r>
  <r>
    <n v="23"/>
    <s v="Female"/>
    <s v="Junior"/>
    <x v="2"/>
    <n v="1488"/>
    <n v="77"/>
    <n v="5418"/>
    <n v="545"/>
    <n v="112"/>
    <n v="193"/>
    <n v="158"/>
    <n v="21"/>
    <n v="64"/>
    <n v="257"/>
    <n v="168"/>
    <n v="86"/>
    <s v="Cash"/>
    <n v="7022"/>
    <n v="4.719086021505376"/>
  </r>
  <r>
    <n v="20"/>
    <s v="Female"/>
    <s v="Junior"/>
    <x v="0"/>
    <n v="893"/>
    <n v="258"/>
    <n v="5877"/>
    <n v="469"/>
    <n v="131"/>
    <n v="192"/>
    <n v="222"/>
    <n v="73"/>
    <n v="84"/>
    <n v="125"/>
    <n v="176"/>
    <n v="74"/>
    <s v="Cash"/>
    <n v="7423"/>
    <n v="8.3124300111982077"/>
  </r>
  <r>
    <n v="21"/>
    <s v="Male"/>
    <s v="Freshman"/>
    <x v="4"/>
    <n v="527"/>
    <n v="851"/>
    <n v="4464"/>
    <n v="683"/>
    <n v="390"/>
    <n v="194"/>
    <n v="185"/>
    <n v="127"/>
    <n v="65"/>
    <n v="188"/>
    <n v="168"/>
    <n v="193"/>
    <s v="Credit/Debit Card"/>
    <n v="6657"/>
    <n v="12.631878557874764"/>
  </r>
  <r>
    <n v="24"/>
    <s v="Male"/>
    <s v="Senior"/>
    <x v="4"/>
    <n v="804"/>
    <n v="640"/>
    <n v="3043"/>
    <n v="927"/>
    <n v="347"/>
    <n v="167"/>
    <n v="151"/>
    <n v="114"/>
    <n v="35"/>
    <n v="206"/>
    <n v="94"/>
    <n v="169"/>
    <s v="Credit/Debit Card"/>
    <n v="5253"/>
    <n v="6.5335820895522385"/>
  </r>
  <r>
    <n v="25"/>
    <s v="Female"/>
    <s v="Junior"/>
    <x v="3"/>
    <n v="547"/>
    <n v="233"/>
    <n v="5070"/>
    <n v="633"/>
    <n v="164"/>
    <n v="94"/>
    <n v="147"/>
    <n v="123"/>
    <n v="25"/>
    <n v="236"/>
    <n v="116"/>
    <n v="37"/>
    <s v="Credit/Debit Card"/>
    <n v="6645"/>
    <n v="12.148080438756855"/>
  </r>
  <r>
    <n v="19"/>
    <s v="Non-binary"/>
    <s v="Freshman"/>
    <x v="2"/>
    <n v="523"/>
    <n v="892"/>
    <n v="4683"/>
    <n v="438"/>
    <n v="180"/>
    <n v="65"/>
    <n v="208"/>
    <n v="108"/>
    <n v="59"/>
    <n v="192"/>
    <n v="92"/>
    <n v="132"/>
    <s v="Cash"/>
    <n v="6157"/>
    <n v="11.772466539196941"/>
  </r>
  <r>
    <n v="24"/>
    <s v="Female"/>
    <s v="Senior"/>
    <x v="1"/>
    <n v="1040"/>
    <n v="970"/>
    <n v="5293"/>
    <n v="701"/>
    <n v="323"/>
    <n v="97"/>
    <n v="196"/>
    <n v="93"/>
    <n v="62"/>
    <n v="170"/>
    <n v="90"/>
    <n v="64"/>
    <s v="Credit/Debit Card"/>
    <n v="7089"/>
    <n v="6.8163461538461538"/>
  </r>
  <r>
    <n v="24"/>
    <s v="Male"/>
    <s v="Freshman"/>
    <x v="2"/>
    <n v="918"/>
    <n v="273"/>
    <n v="3012"/>
    <n v="759"/>
    <n v="113"/>
    <n v="181"/>
    <n v="62"/>
    <n v="99"/>
    <n v="81"/>
    <n v="226"/>
    <n v="155"/>
    <n v="199"/>
    <s v="Credit/Debit Card"/>
    <n v="4887"/>
    <n v="5.3235294117647056"/>
  </r>
  <r>
    <n v="23"/>
    <s v="Female"/>
    <s v="Junior"/>
    <x v="4"/>
    <n v="504"/>
    <n v="775"/>
    <n v="4132"/>
    <n v="997"/>
    <n v="237"/>
    <n v="69"/>
    <n v="199"/>
    <n v="111"/>
    <n v="58"/>
    <n v="62"/>
    <n v="195"/>
    <n v="195"/>
    <s v="Credit/Debit Card"/>
    <n v="6255"/>
    <n v="12.410714285714286"/>
  </r>
  <r>
    <n v="24"/>
    <s v="Female"/>
    <s v="Senior"/>
    <x v="1"/>
    <n v="1203"/>
    <n v="115"/>
    <n v="3234"/>
    <n v="858"/>
    <n v="249"/>
    <n v="157"/>
    <n v="292"/>
    <n v="132"/>
    <n v="94"/>
    <n v="278"/>
    <n v="66"/>
    <n v="49"/>
    <s v="Cash"/>
    <n v="5409"/>
    <n v="4.4962593516209477"/>
  </r>
  <r>
    <n v="20"/>
    <s v="Female"/>
    <s v="Senior"/>
    <x v="0"/>
    <n v="951"/>
    <n v="279"/>
    <n v="4004"/>
    <n v="453"/>
    <n v="366"/>
    <n v="121"/>
    <n v="287"/>
    <n v="71"/>
    <n v="65"/>
    <n v="207"/>
    <n v="129"/>
    <n v="122"/>
    <s v="Mobile Payment App"/>
    <n v="5825"/>
    <n v="6.1251314405888539"/>
  </r>
  <r>
    <n v="24"/>
    <s v="Non-binary"/>
    <s v="Sophomore"/>
    <x v="0"/>
    <n v="857"/>
    <n v="583"/>
    <n v="3939"/>
    <n v="587"/>
    <n v="147"/>
    <n v="126"/>
    <n v="160"/>
    <n v="117"/>
    <n v="85"/>
    <n v="98"/>
    <n v="69"/>
    <n v="143"/>
    <s v="Mobile Payment App"/>
    <n v="5471"/>
    <n v="6.38389731621937"/>
  </r>
  <r>
    <n v="19"/>
    <s v="Male"/>
    <s v="Senior"/>
    <x v="0"/>
    <n v="812"/>
    <n v="539"/>
    <n v="3191"/>
    <n v="744"/>
    <n v="108"/>
    <n v="189"/>
    <n v="296"/>
    <n v="31"/>
    <n v="81"/>
    <n v="204"/>
    <n v="87"/>
    <n v="34"/>
    <s v="Cash"/>
    <n v="4965"/>
    <n v="6.1145320197044333"/>
  </r>
  <r>
    <n v="18"/>
    <s v="Male"/>
    <s v="Sophomore"/>
    <x v="2"/>
    <n v="540"/>
    <n v="649"/>
    <n v="5188"/>
    <n v="746"/>
    <n v="173"/>
    <n v="147"/>
    <n v="113"/>
    <n v="139"/>
    <n v="29"/>
    <n v="103"/>
    <n v="73"/>
    <n v="118"/>
    <s v="Credit/Debit Card"/>
    <n v="6829"/>
    <n v="12.646296296296295"/>
  </r>
  <r>
    <n v="19"/>
    <s v="Non-binary"/>
    <s v="Junior"/>
    <x v="0"/>
    <n v="889"/>
    <n v="483"/>
    <n v="3007"/>
    <n v="673"/>
    <n v="225"/>
    <n v="113"/>
    <n v="113"/>
    <n v="148"/>
    <n v="40"/>
    <n v="256"/>
    <n v="171"/>
    <n v="175"/>
    <s v="Cash"/>
    <n v="4921"/>
    <n v="5.5354330708661417"/>
  </r>
  <r>
    <n v="18"/>
    <s v="Non-binary"/>
    <s v="Freshman"/>
    <x v="0"/>
    <n v="992"/>
    <n v="680"/>
    <n v="5718"/>
    <n v="533"/>
    <n v="241"/>
    <n v="84"/>
    <n v="276"/>
    <n v="65"/>
    <n v="81"/>
    <n v="141"/>
    <n v="171"/>
    <n v="51"/>
    <s v="Credit/Debit Card"/>
    <n v="7361"/>
    <n v="7.4203629032258061"/>
  </r>
  <r>
    <n v="21"/>
    <s v="Male"/>
    <s v="Junior"/>
    <x v="4"/>
    <n v="760"/>
    <n v="869"/>
    <n v="3712"/>
    <n v="567"/>
    <n v="291"/>
    <n v="94"/>
    <n v="86"/>
    <n v="141"/>
    <n v="97"/>
    <n v="55"/>
    <n v="165"/>
    <n v="44"/>
    <s v="Mobile Payment App"/>
    <n v="5252"/>
    <n v="6.9105263157894736"/>
  </r>
  <r>
    <n v="25"/>
    <s v="Male"/>
    <s v="Sophomore"/>
    <x v="4"/>
    <n v="1199"/>
    <n v="996"/>
    <n v="4865"/>
    <n v="533"/>
    <n v="207"/>
    <n v="123"/>
    <n v="70"/>
    <n v="104"/>
    <n v="76"/>
    <n v="256"/>
    <n v="189"/>
    <n v="192"/>
    <s v="Credit/Debit Card"/>
    <n v="6615"/>
    <n v="5.5170975813177652"/>
  </r>
  <r>
    <n v="20"/>
    <s v="Female"/>
    <s v="Junior"/>
    <x v="4"/>
    <n v="578"/>
    <n v="460"/>
    <n v="4893"/>
    <n v="488"/>
    <n v="139"/>
    <n v="168"/>
    <n v="58"/>
    <n v="105"/>
    <n v="92"/>
    <n v="177"/>
    <n v="183"/>
    <n v="92"/>
    <s v="Credit/Debit Card"/>
    <n v="6395"/>
    <n v="11.06401384083045"/>
  </r>
  <r>
    <n v="24"/>
    <s v="Female"/>
    <s v="Senior"/>
    <x v="1"/>
    <n v="994"/>
    <n v="940"/>
    <n v="4885"/>
    <n v="487"/>
    <n v="143"/>
    <n v="54"/>
    <n v="79"/>
    <n v="74"/>
    <n v="53"/>
    <n v="77"/>
    <n v="66"/>
    <n v="22"/>
    <s v="Cash"/>
    <n v="5940"/>
    <n v="5.9758551307847085"/>
  </r>
  <r>
    <n v="18"/>
    <s v="Non-binary"/>
    <s v="Junior"/>
    <x v="1"/>
    <n v="552"/>
    <n v="481"/>
    <n v="5312"/>
    <n v="937"/>
    <n v="307"/>
    <n v="77"/>
    <n v="71"/>
    <n v="21"/>
    <n v="52"/>
    <n v="127"/>
    <n v="46"/>
    <n v="77"/>
    <s v="Mobile Payment App"/>
    <n v="7027"/>
    <n v="12.730072463768115"/>
  </r>
  <r>
    <n v="21"/>
    <s v="Male"/>
    <s v="Junior"/>
    <x v="2"/>
    <n v="1444"/>
    <n v="792"/>
    <n v="5866"/>
    <n v="607"/>
    <n v="396"/>
    <n v="189"/>
    <n v="125"/>
    <n v="76"/>
    <n v="80"/>
    <n v="59"/>
    <n v="79"/>
    <n v="78"/>
    <s v="Credit/Debit Card"/>
    <n v="7555"/>
    <n v="5.2319944598337953"/>
  </r>
  <r>
    <n v="19"/>
    <s v="Female"/>
    <s v="Junior"/>
    <x v="0"/>
    <n v="1203"/>
    <n v="550"/>
    <n v="3282"/>
    <n v="654"/>
    <n v="182"/>
    <n v="108"/>
    <n v="288"/>
    <n v="147"/>
    <n v="38"/>
    <n v="92"/>
    <n v="182"/>
    <n v="128"/>
    <s v="Mobile Payment App"/>
    <n v="5101"/>
    <n v="4.2402327514546965"/>
  </r>
  <r>
    <n v="25"/>
    <s v="Female"/>
    <s v="Sophomore"/>
    <x v="2"/>
    <n v="1481"/>
    <n v="50"/>
    <n v="4898"/>
    <n v="982"/>
    <n v="157"/>
    <n v="162"/>
    <n v="159"/>
    <n v="30"/>
    <n v="76"/>
    <n v="225"/>
    <n v="99"/>
    <n v="166"/>
    <s v="Credit/Debit Card"/>
    <n v="6954"/>
    <n v="4.6954760297096554"/>
  </r>
  <r>
    <n v="25"/>
    <s v="Non-binary"/>
    <s v="Sophomore"/>
    <x v="1"/>
    <n v="700"/>
    <n v="174"/>
    <n v="5318"/>
    <n v="846"/>
    <n v="206"/>
    <n v="108"/>
    <n v="284"/>
    <n v="70"/>
    <n v="23"/>
    <n v="220"/>
    <n v="169"/>
    <n v="142"/>
    <s v="Credit/Debit Card"/>
    <n v="7386"/>
    <n v="10.551428571428572"/>
  </r>
  <r>
    <n v="25"/>
    <s v="Female"/>
    <s v="Junior"/>
    <x v="1"/>
    <n v="1087"/>
    <n v="415"/>
    <n v="5282"/>
    <n v="503"/>
    <n v="155"/>
    <n v="186"/>
    <n v="116"/>
    <n v="31"/>
    <n v="31"/>
    <n v="108"/>
    <n v="141"/>
    <n v="200"/>
    <s v="Mobile Payment App"/>
    <n v="6753"/>
    <n v="6.2125114995400184"/>
  </r>
  <r>
    <n v="23"/>
    <s v="Male"/>
    <s v="Senior"/>
    <x v="1"/>
    <n v="672"/>
    <n v="699"/>
    <n v="4520"/>
    <n v="435"/>
    <n v="153"/>
    <n v="180"/>
    <n v="61"/>
    <n v="75"/>
    <n v="56"/>
    <n v="248"/>
    <n v="195"/>
    <n v="82"/>
    <s v="Mobile Payment App"/>
    <n v="6005"/>
    <n v="8.9360119047619051"/>
  </r>
  <r>
    <n v="21"/>
    <s v="Male"/>
    <s v="Sophomore"/>
    <x v="2"/>
    <n v="825"/>
    <n v="882"/>
    <n v="4307"/>
    <n v="589"/>
    <n v="181"/>
    <n v="54"/>
    <n v="89"/>
    <n v="113"/>
    <n v="55"/>
    <n v="266"/>
    <n v="34"/>
    <n v="176"/>
    <s v="Credit/Debit Card"/>
    <n v="5864"/>
    <n v="7.1078787878787875"/>
  </r>
  <r>
    <n v="24"/>
    <s v="Male"/>
    <s v="Sophomore"/>
    <x v="2"/>
    <n v="1033"/>
    <n v="267"/>
    <n v="5997"/>
    <n v="806"/>
    <n v="374"/>
    <n v="86"/>
    <n v="229"/>
    <n v="78"/>
    <n v="31"/>
    <n v="139"/>
    <n v="153"/>
    <n v="77"/>
    <s v="Cash"/>
    <n v="7970"/>
    <n v="7.7153920619554697"/>
  </r>
  <r>
    <n v="25"/>
    <s v="Non-binary"/>
    <s v="Freshman"/>
    <x v="3"/>
    <n v="774"/>
    <n v="250"/>
    <n v="5306"/>
    <n v="942"/>
    <n v="324"/>
    <n v="73"/>
    <n v="271"/>
    <n v="107"/>
    <n v="77"/>
    <n v="92"/>
    <n v="80"/>
    <n v="66"/>
    <s v="Credit/Debit Card"/>
    <n v="7338"/>
    <n v="9.4806201550387605"/>
  </r>
  <r>
    <n v="23"/>
    <s v="Male"/>
    <s v="Junior"/>
    <x v="3"/>
    <n v="1365"/>
    <n v="744"/>
    <n v="3066"/>
    <n v="936"/>
    <n v="265"/>
    <n v="52"/>
    <n v="121"/>
    <n v="46"/>
    <n v="85"/>
    <n v="292"/>
    <n v="128"/>
    <n v="115"/>
    <s v="Credit/Debit Card"/>
    <n v="5106"/>
    <n v="3.7406593406593407"/>
  </r>
  <r>
    <n v="25"/>
    <s v="Non-binary"/>
    <s v="Sophomore"/>
    <x v="1"/>
    <n v="810"/>
    <n v="826"/>
    <n v="3709"/>
    <n v="938"/>
    <n v="206"/>
    <n v="180"/>
    <n v="112"/>
    <n v="82"/>
    <n v="45"/>
    <n v="165"/>
    <n v="110"/>
    <n v="98"/>
    <s v="Mobile Payment App"/>
    <n v="5645"/>
    <n v="6.9691358024691361"/>
  </r>
  <r>
    <n v="22"/>
    <s v="Male"/>
    <s v="Sophomore"/>
    <x v="1"/>
    <n v="856"/>
    <n v="33"/>
    <n v="5420"/>
    <n v="967"/>
    <n v="391"/>
    <n v="112"/>
    <n v="196"/>
    <n v="43"/>
    <n v="71"/>
    <n v="294"/>
    <n v="91"/>
    <n v="139"/>
    <s v="Mobile Payment App"/>
    <n v="7724"/>
    <n v="9.0233644859813076"/>
  </r>
  <r>
    <n v="21"/>
    <s v="Female"/>
    <s v="Senior"/>
    <x v="0"/>
    <n v="985"/>
    <n v="586"/>
    <n v="4345"/>
    <n v="481"/>
    <n v="110"/>
    <n v="141"/>
    <n v="135"/>
    <n v="103"/>
    <n v="42"/>
    <n v="270"/>
    <n v="194"/>
    <n v="196"/>
    <s v="Credit/Debit Card"/>
    <n v="6017"/>
    <n v="6.1086294416243652"/>
  </r>
  <r>
    <n v="22"/>
    <s v="Non-binary"/>
    <s v="Junior"/>
    <x v="4"/>
    <n v="919"/>
    <n v="369"/>
    <n v="4599"/>
    <n v="788"/>
    <n v="119"/>
    <n v="170"/>
    <n v="58"/>
    <n v="124"/>
    <n v="34"/>
    <n v="97"/>
    <n v="64"/>
    <n v="185"/>
    <s v="Credit/Debit Card"/>
    <n v="6238"/>
    <n v="6.7878128400435251"/>
  </r>
  <r>
    <n v="18"/>
    <s v="Female"/>
    <s v="Sophomore"/>
    <x v="4"/>
    <n v="637"/>
    <n v="130"/>
    <n v="5152"/>
    <n v="559"/>
    <n v="340"/>
    <n v="62"/>
    <n v="226"/>
    <n v="42"/>
    <n v="72"/>
    <n v="244"/>
    <n v="197"/>
    <n v="42"/>
    <s v="Cash"/>
    <n v="6936"/>
    <n v="10.888540031397174"/>
  </r>
  <r>
    <n v="20"/>
    <s v="Male"/>
    <s v="Freshman"/>
    <x v="1"/>
    <n v="894"/>
    <n v="327"/>
    <n v="3535"/>
    <n v="689"/>
    <n v="213"/>
    <n v="127"/>
    <n v="69"/>
    <n v="116"/>
    <n v="50"/>
    <n v="143"/>
    <n v="81"/>
    <n v="51"/>
    <s v="Credit/Debit Card"/>
    <n v="5074"/>
    <n v="5.6756152125279646"/>
  </r>
  <r>
    <n v="22"/>
    <s v="Female"/>
    <s v="Senior"/>
    <x v="1"/>
    <n v="874"/>
    <n v="561"/>
    <n v="3452"/>
    <n v="504"/>
    <n v="299"/>
    <n v="111"/>
    <n v="237"/>
    <n v="113"/>
    <n v="71"/>
    <n v="104"/>
    <n v="45"/>
    <n v="62"/>
    <s v="Cash"/>
    <n v="4998"/>
    <n v="5.7185354691075512"/>
  </r>
  <r>
    <n v="22"/>
    <s v="Female"/>
    <s v="Junior"/>
    <x v="2"/>
    <n v="850"/>
    <n v="699"/>
    <n v="3180"/>
    <n v="777"/>
    <n v="196"/>
    <n v="102"/>
    <n v="212"/>
    <n v="98"/>
    <n v="75"/>
    <n v="192"/>
    <n v="48"/>
    <n v="106"/>
    <s v="Credit/Debit Card"/>
    <n v="4986"/>
    <n v="5.8658823529411768"/>
  </r>
  <r>
    <n v="24"/>
    <s v="Non-binary"/>
    <s v="Junior"/>
    <x v="3"/>
    <n v="879"/>
    <n v="865"/>
    <n v="5743"/>
    <n v="921"/>
    <n v="249"/>
    <n v="189"/>
    <n v="222"/>
    <n v="111"/>
    <n v="71"/>
    <n v="112"/>
    <n v="60"/>
    <n v="133"/>
    <s v="Credit/Debit Card"/>
    <n v="7811"/>
    <n v="8.8862343572241187"/>
  </r>
  <r>
    <n v="24"/>
    <s v="Female"/>
    <s v="Junior"/>
    <x v="1"/>
    <n v="811"/>
    <n v="346"/>
    <n v="3527"/>
    <n v="795"/>
    <n v="308"/>
    <n v="106"/>
    <n v="74"/>
    <n v="126"/>
    <n v="23"/>
    <n v="299"/>
    <n v="111"/>
    <n v="152"/>
    <s v="Credit/Debit Card"/>
    <n v="5521"/>
    <n v="6.8076448828606662"/>
  </r>
  <r>
    <n v="21"/>
    <s v="Male"/>
    <s v="Sophomore"/>
    <x v="2"/>
    <n v="809"/>
    <n v="768"/>
    <n v="4079"/>
    <n v="505"/>
    <n v="186"/>
    <n v="176"/>
    <n v="217"/>
    <n v="70"/>
    <n v="81"/>
    <n v="194"/>
    <n v="193"/>
    <n v="91"/>
    <s v="Cash"/>
    <n v="5792"/>
    <n v="7.1594561186650187"/>
  </r>
  <r>
    <n v="18"/>
    <s v="Non-binary"/>
    <s v="Senior"/>
    <x v="0"/>
    <n v="596"/>
    <n v="316"/>
    <n v="5494"/>
    <n v="567"/>
    <n v="308"/>
    <n v="54"/>
    <n v="126"/>
    <n v="149"/>
    <n v="46"/>
    <n v="278"/>
    <n v="134"/>
    <n v="21"/>
    <s v="Credit/Debit Card"/>
    <n v="7177"/>
    <n v="12.041946308724832"/>
  </r>
  <r>
    <n v="25"/>
    <s v="Male"/>
    <s v="Sophomore"/>
    <x v="1"/>
    <n v="856"/>
    <n v="102"/>
    <n v="3647"/>
    <n v="500"/>
    <n v="341"/>
    <n v="123"/>
    <n v="198"/>
    <n v="85"/>
    <n v="73"/>
    <n v="208"/>
    <n v="58"/>
    <n v="21"/>
    <s v="Mobile Payment App"/>
    <n v="5254"/>
    <n v="6.1378504672897201"/>
  </r>
  <r>
    <n v="25"/>
    <s v="Male"/>
    <s v="Senior"/>
    <x v="2"/>
    <n v="886"/>
    <n v="143"/>
    <n v="3489"/>
    <n v="676"/>
    <n v="219"/>
    <n v="61"/>
    <n v="198"/>
    <n v="99"/>
    <n v="95"/>
    <n v="178"/>
    <n v="46"/>
    <n v="188"/>
    <s v="Mobile Payment App"/>
    <n v="5249"/>
    <n v="5.9243792325056432"/>
  </r>
  <r>
    <n v="24"/>
    <s v="Female"/>
    <s v="Sophomore"/>
    <x v="0"/>
    <n v="1205"/>
    <n v="715"/>
    <n v="5781"/>
    <n v="428"/>
    <n v="346"/>
    <n v="190"/>
    <n v="79"/>
    <n v="37"/>
    <n v="28"/>
    <n v="57"/>
    <n v="182"/>
    <n v="133"/>
    <s v="Mobile Payment App"/>
    <n v="7261"/>
    <n v="6.0257261410788381"/>
  </r>
  <r>
    <n v="21"/>
    <s v="Non-binary"/>
    <s v="Freshman"/>
    <x v="4"/>
    <n v="1353"/>
    <n v="444"/>
    <n v="4343"/>
    <n v="622"/>
    <n v="341"/>
    <n v="198"/>
    <n v="152"/>
    <n v="106"/>
    <n v="44"/>
    <n v="236"/>
    <n v="60"/>
    <n v="171"/>
    <s v="Cash"/>
    <n v="6273"/>
    <n v="4.6363636363636367"/>
  </r>
  <r>
    <n v="22"/>
    <s v="Male"/>
    <s v="Junior"/>
    <x v="2"/>
    <n v="1268"/>
    <n v="886"/>
    <n v="4960"/>
    <n v="917"/>
    <n v="100"/>
    <n v="53"/>
    <n v="102"/>
    <n v="98"/>
    <n v="66"/>
    <n v="228"/>
    <n v="124"/>
    <n v="176"/>
    <s v="Cash"/>
    <n v="6824"/>
    <n v="5.381703470031546"/>
  </r>
  <r>
    <n v="23"/>
    <s v="Non-binary"/>
    <s v="Sophomore"/>
    <x v="0"/>
    <n v="1112"/>
    <n v="5"/>
    <n v="3873"/>
    <n v="737"/>
    <n v="188"/>
    <n v="101"/>
    <n v="266"/>
    <n v="46"/>
    <n v="76"/>
    <n v="73"/>
    <n v="190"/>
    <n v="159"/>
    <s v="Cash"/>
    <n v="5709"/>
    <n v="5.1339928057553958"/>
  </r>
  <r>
    <n v="20"/>
    <s v="Female"/>
    <s v="Junior"/>
    <x v="3"/>
    <n v="1206"/>
    <n v="639"/>
    <n v="5211"/>
    <n v="720"/>
    <n v="363"/>
    <n v="66"/>
    <n v="120"/>
    <n v="134"/>
    <n v="85"/>
    <n v="152"/>
    <n v="52"/>
    <n v="30"/>
    <s v="Cash"/>
    <n v="6933"/>
    <n v="5.7487562189054726"/>
  </r>
  <r>
    <n v="24"/>
    <s v="Male"/>
    <s v="Junior"/>
    <x v="4"/>
    <n v="1159"/>
    <n v="465"/>
    <n v="3153"/>
    <n v="891"/>
    <n v="226"/>
    <n v="55"/>
    <n v="95"/>
    <n v="46"/>
    <n v="58"/>
    <n v="284"/>
    <n v="41"/>
    <n v="88"/>
    <s v="Mobile Payment App"/>
    <n v="4937"/>
    <n v="4.2597066436583262"/>
  </r>
  <r>
    <n v="19"/>
    <s v="Non-binary"/>
    <s v="Sophomore"/>
    <x v="4"/>
    <n v="1250"/>
    <n v="113"/>
    <n v="4859"/>
    <n v="521"/>
    <n v="305"/>
    <n v="92"/>
    <n v="133"/>
    <n v="77"/>
    <n v="92"/>
    <n v="69"/>
    <n v="108"/>
    <n v="116"/>
    <s v="Mobile Payment App"/>
    <n v="6372"/>
    <n v="5.0975999999999999"/>
  </r>
  <r>
    <n v="20"/>
    <s v="Non-binary"/>
    <s v="Freshman"/>
    <x v="2"/>
    <n v="1120"/>
    <n v="327"/>
    <n v="5509"/>
    <n v="670"/>
    <n v="120"/>
    <n v="130"/>
    <n v="178"/>
    <n v="52"/>
    <n v="71"/>
    <n v="267"/>
    <n v="38"/>
    <n v="63"/>
    <s v="Mobile Payment App"/>
    <n v="7098"/>
    <n v="6.3375000000000004"/>
  </r>
  <r>
    <n v="24"/>
    <s v="Non-binary"/>
    <s v="Senior"/>
    <x v="2"/>
    <n v="1277"/>
    <n v="520"/>
    <n v="4706"/>
    <n v="538"/>
    <n v="374"/>
    <n v="183"/>
    <n v="243"/>
    <n v="80"/>
    <n v="74"/>
    <n v="246"/>
    <n v="152"/>
    <n v="46"/>
    <s v="Cash"/>
    <n v="6642"/>
    <n v="5.2012529365700866"/>
  </r>
  <r>
    <n v="19"/>
    <s v="Male"/>
    <s v="Freshman"/>
    <x v="0"/>
    <n v="1442"/>
    <n v="463"/>
    <n v="5284"/>
    <n v="537"/>
    <n v="307"/>
    <n v="157"/>
    <n v="113"/>
    <n v="60"/>
    <n v="39"/>
    <n v="261"/>
    <n v="178"/>
    <n v="115"/>
    <s v="Mobile Payment App"/>
    <n v="7051"/>
    <n v="4.8897364771151182"/>
  </r>
  <r>
    <n v="24"/>
    <s v="Non-binary"/>
    <s v="Junior"/>
    <x v="4"/>
    <n v="776"/>
    <n v="16"/>
    <n v="4353"/>
    <n v="460"/>
    <n v="358"/>
    <n v="95"/>
    <n v="219"/>
    <n v="27"/>
    <n v="61"/>
    <n v="178"/>
    <n v="173"/>
    <n v="168"/>
    <s v="Cash"/>
    <n v="6092"/>
    <n v="7.8505154639175254"/>
  </r>
  <r>
    <n v="21"/>
    <s v="Female"/>
    <s v="Sophomore"/>
    <x v="4"/>
    <n v="800"/>
    <n v="311"/>
    <n v="3641"/>
    <n v="438"/>
    <n v="331"/>
    <n v="60"/>
    <n v="125"/>
    <n v="22"/>
    <n v="41"/>
    <n v="253"/>
    <n v="45"/>
    <n v="78"/>
    <s v="Mobile Payment App"/>
    <n v="5034"/>
    <n v="6.2925000000000004"/>
  </r>
  <r>
    <n v="18"/>
    <s v="Female"/>
    <s v="Junior"/>
    <x v="2"/>
    <n v="1078"/>
    <n v="910"/>
    <n v="5416"/>
    <n v="507"/>
    <n v="232"/>
    <n v="175"/>
    <n v="64"/>
    <n v="129"/>
    <n v="55"/>
    <n v="136"/>
    <n v="156"/>
    <n v="52"/>
    <s v="Credit/Debit Card"/>
    <n v="6922"/>
    <n v="6.4211502782931351"/>
  </r>
  <r>
    <n v="20"/>
    <s v="Male"/>
    <s v="Junior"/>
    <x v="2"/>
    <n v="1404"/>
    <n v="747"/>
    <n v="3920"/>
    <n v="760"/>
    <n v="237"/>
    <n v="104"/>
    <n v="122"/>
    <n v="28"/>
    <n v="82"/>
    <n v="115"/>
    <n v="75"/>
    <n v="56"/>
    <s v="Mobile Payment App"/>
    <n v="5499"/>
    <n v="3.9166666666666665"/>
  </r>
  <r>
    <n v="21"/>
    <s v="Non-binary"/>
    <s v="Junior"/>
    <x v="0"/>
    <n v="1097"/>
    <n v="70"/>
    <n v="4255"/>
    <n v="447"/>
    <n v="101"/>
    <n v="125"/>
    <n v="267"/>
    <n v="119"/>
    <n v="58"/>
    <n v="76"/>
    <n v="37"/>
    <n v="94"/>
    <s v="Credit/Debit Card"/>
    <n v="5579"/>
    <n v="5.0856882406563351"/>
  </r>
  <r>
    <n v="22"/>
    <s v="Non-binary"/>
    <s v="Freshman"/>
    <x v="4"/>
    <n v="835"/>
    <n v="244"/>
    <n v="3098"/>
    <n v="834"/>
    <n v="380"/>
    <n v="95"/>
    <n v="243"/>
    <n v="39"/>
    <n v="51"/>
    <n v="178"/>
    <n v="101"/>
    <n v="110"/>
    <s v="Credit/Debit Card"/>
    <n v="5129"/>
    <n v="6.1425149700598807"/>
  </r>
  <r>
    <n v="18"/>
    <s v="Non-binary"/>
    <s v="Senior"/>
    <x v="1"/>
    <n v="755"/>
    <n v="757"/>
    <n v="3221"/>
    <n v="820"/>
    <n v="301"/>
    <n v="126"/>
    <n v="231"/>
    <n v="77"/>
    <n v="71"/>
    <n v="284"/>
    <n v="99"/>
    <n v="111"/>
    <s v="Credit/Debit Card"/>
    <n v="5341"/>
    <n v="7.0741721854304638"/>
  </r>
  <r>
    <n v="19"/>
    <s v="Male"/>
    <s v="Freshman"/>
    <x v="3"/>
    <n v="1087"/>
    <n v="133"/>
    <n v="5170"/>
    <n v="872"/>
    <n v="133"/>
    <n v="86"/>
    <n v="177"/>
    <n v="73"/>
    <n v="63"/>
    <n v="198"/>
    <n v="167"/>
    <n v="32"/>
    <s v="Credit/Debit Card"/>
    <n v="6971"/>
    <n v="6.4130634774609012"/>
  </r>
  <r>
    <n v="23"/>
    <s v="Male"/>
    <s v="Sophomore"/>
    <x v="2"/>
    <n v="931"/>
    <n v="950"/>
    <n v="3012"/>
    <n v="636"/>
    <n v="329"/>
    <n v="187"/>
    <n v="96"/>
    <n v="141"/>
    <n v="96"/>
    <n v="246"/>
    <n v="193"/>
    <n v="121"/>
    <s v="Cash"/>
    <n v="5057"/>
    <n v="5.4317937701396346"/>
  </r>
  <r>
    <n v="20"/>
    <s v="Female"/>
    <s v="Sophomore"/>
    <x v="0"/>
    <n v="983"/>
    <n v="321"/>
    <n v="4912"/>
    <n v="761"/>
    <n v="350"/>
    <n v="177"/>
    <n v="256"/>
    <n v="61"/>
    <n v="73"/>
    <n v="206"/>
    <n v="63"/>
    <n v="179"/>
    <s v="Credit/Debit Card"/>
    <n v="7038"/>
    <n v="7.1597151576805693"/>
  </r>
  <r>
    <n v="21"/>
    <s v="Non-binary"/>
    <s v="Sophomore"/>
    <x v="3"/>
    <n v="639"/>
    <n v="854"/>
    <n v="4160"/>
    <n v="676"/>
    <n v="174"/>
    <n v="107"/>
    <n v="208"/>
    <n v="71"/>
    <n v="48"/>
    <n v="231"/>
    <n v="192"/>
    <n v="169"/>
    <s v="Mobile Payment App"/>
    <n v="6036"/>
    <n v="9.4460093896713619"/>
  </r>
  <r>
    <n v="20"/>
    <s v="Male"/>
    <s v="Junior"/>
    <x v="3"/>
    <n v="527"/>
    <n v="438"/>
    <n v="4231"/>
    <n v="961"/>
    <n v="212"/>
    <n v="60"/>
    <n v="287"/>
    <n v="57"/>
    <n v="31"/>
    <n v="80"/>
    <n v="162"/>
    <n v="40"/>
    <s v="Mobile Payment App"/>
    <n v="6121"/>
    <n v="11.614800759013283"/>
  </r>
  <r>
    <n v="24"/>
    <s v="Male"/>
    <s v="Junior"/>
    <x v="2"/>
    <n v="744"/>
    <n v="666"/>
    <n v="4930"/>
    <n v="853"/>
    <n v="134"/>
    <n v="115"/>
    <n v="197"/>
    <n v="107"/>
    <n v="73"/>
    <n v="256"/>
    <n v="117"/>
    <n v="34"/>
    <s v="Mobile Payment App"/>
    <n v="6816"/>
    <n v="9.1612903225806459"/>
  </r>
  <r>
    <n v="21"/>
    <s v="Male"/>
    <s v="Freshman"/>
    <x v="1"/>
    <n v="1118"/>
    <n v="367"/>
    <n v="3821"/>
    <n v="956"/>
    <n v="287"/>
    <n v="112"/>
    <n v="267"/>
    <n v="65"/>
    <n v="92"/>
    <n v="147"/>
    <n v="149"/>
    <n v="50"/>
    <s v="Mobile Payment App"/>
    <n v="5946"/>
    <n v="5.3184257602862255"/>
  </r>
  <r>
    <n v="22"/>
    <s v="Male"/>
    <s v="Senior"/>
    <x v="3"/>
    <n v="1276"/>
    <n v="606"/>
    <n v="3809"/>
    <n v="970"/>
    <n v="124"/>
    <n v="97"/>
    <n v="271"/>
    <n v="96"/>
    <n v="81"/>
    <n v="110"/>
    <n v="136"/>
    <n v="42"/>
    <s v="Credit/Debit Card"/>
    <n v="5736"/>
    <n v="4.4952978056426334"/>
  </r>
  <r>
    <n v="25"/>
    <s v="Female"/>
    <s v="Junior"/>
    <x v="3"/>
    <n v="880"/>
    <n v="863"/>
    <n v="4771"/>
    <n v="903"/>
    <n v="291"/>
    <n v="100"/>
    <n v="292"/>
    <n v="108"/>
    <n v="55"/>
    <n v="217"/>
    <n v="164"/>
    <n v="51"/>
    <s v="Cash"/>
    <n v="6952"/>
    <n v="7.9"/>
  </r>
  <r>
    <n v="23"/>
    <s v="Male"/>
    <s v="Freshman"/>
    <x v="3"/>
    <n v="1424"/>
    <n v="887"/>
    <n v="4645"/>
    <n v="854"/>
    <n v="140"/>
    <n v="145"/>
    <n v="156"/>
    <n v="35"/>
    <n v="36"/>
    <n v="50"/>
    <n v="114"/>
    <n v="153"/>
    <s v="Mobile Payment App"/>
    <n v="6328"/>
    <n v="4.4438202247191008"/>
  </r>
  <r>
    <n v="22"/>
    <s v="Female"/>
    <s v="Senior"/>
    <x v="0"/>
    <n v="1276"/>
    <n v="500"/>
    <n v="3568"/>
    <n v="785"/>
    <n v="338"/>
    <n v="144"/>
    <n v="298"/>
    <n v="91"/>
    <n v="64"/>
    <n v="173"/>
    <n v="98"/>
    <n v="109"/>
    <s v="Mobile Payment App"/>
    <n v="5668"/>
    <n v="4.4420062695924765"/>
  </r>
  <r>
    <n v="19"/>
    <s v="Non-binary"/>
    <s v="Junior"/>
    <x v="2"/>
    <n v="697"/>
    <n v="943"/>
    <n v="5958"/>
    <n v="824"/>
    <n v="274"/>
    <n v="200"/>
    <n v="89"/>
    <n v="56"/>
    <n v="31"/>
    <n v="268"/>
    <n v="175"/>
    <n v="96"/>
    <s v="Mobile Payment App"/>
    <n v="7971"/>
    <n v="11.436154949784791"/>
  </r>
  <r>
    <n v="23"/>
    <s v="Non-binary"/>
    <s v="Senior"/>
    <x v="2"/>
    <n v="1379"/>
    <n v="500"/>
    <n v="3665"/>
    <n v="946"/>
    <n v="114"/>
    <n v="143"/>
    <n v="211"/>
    <n v="92"/>
    <n v="20"/>
    <n v="83"/>
    <n v="113"/>
    <n v="110"/>
    <s v="Mobile Payment App"/>
    <n v="5497"/>
    <n v="3.9862218999274837"/>
  </r>
  <r>
    <n v="20"/>
    <s v="Female"/>
    <s v="Freshman"/>
    <x v="2"/>
    <n v="1466"/>
    <n v="977"/>
    <n v="5400"/>
    <n v="698"/>
    <n v="283"/>
    <n v="135"/>
    <n v="58"/>
    <n v="135"/>
    <n v="96"/>
    <n v="171"/>
    <n v="30"/>
    <n v="85"/>
    <s v="Credit/Debit Card"/>
    <n v="7091"/>
    <n v="4.8369713506139158"/>
  </r>
  <r>
    <n v="24"/>
    <s v="Male"/>
    <s v="Junior"/>
    <x v="4"/>
    <n v="1126"/>
    <n v="649"/>
    <n v="3565"/>
    <n v="483"/>
    <n v="259"/>
    <n v="63"/>
    <n v="53"/>
    <n v="57"/>
    <n v="43"/>
    <n v="65"/>
    <n v="40"/>
    <n v="86"/>
    <s v="Cash"/>
    <n v="4714"/>
    <n v="4.1865008880994674"/>
  </r>
  <r>
    <n v="23"/>
    <s v="Non-binary"/>
    <s v="Senior"/>
    <x v="4"/>
    <n v="1126"/>
    <n v="9"/>
    <n v="5535"/>
    <n v="1000"/>
    <n v="206"/>
    <n v="135"/>
    <n v="84"/>
    <n v="70"/>
    <n v="95"/>
    <n v="295"/>
    <n v="120"/>
    <n v="73"/>
    <s v="Cash"/>
    <n v="7613"/>
    <n v="6.7611012433392537"/>
  </r>
  <r>
    <n v="21"/>
    <s v="Non-binary"/>
    <s v="Senior"/>
    <x v="4"/>
    <n v="618"/>
    <n v="916"/>
    <n v="4952"/>
    <n v="459"/>
    <n v="192"/>
    <n v="145"/>
    <n v="202"/>
    <n v="86"/>
    <n v="81"/>
    <n v="122"/>
    <n v="150"/>
    <n v="113"/>
    <s v="Cash"/>
    <n v="6502"/>
    <n v="10.521035598705502"/>
  </r>
  <r>
    <n v="22"/>
    <s v="Non-binary"/>
    <s v="Junior"/>
    <x v="4"/>
    <n v="785"/>
    <n v="303"/>
    <n v="3495"/>
    <n v="407"/>
    <n v="245"/>
    <n v="64"/>
    <n v="92"/>
    <n v="47"/>
    <n v="82"/>
    <n v="94"/>
    <n v="104"/>
    <n v="184"/>
    <s v="Mobile Payment App"/>
    <n v="4814"/>
    <n v="6.132484076433121"/>
  </r>
  <r>
    <n v="18"/>
    <s v="Non-binary"/>
    <s v="Senior"/>
    <x v="2"/>
    <n v="770"/>
    <n v="554"/>
    <n v="3535"/>
    <n v="468"/>
    <n v="171"/>
    <n v="104"/>
    <n v="93"/>
    <n v="75"/>
    <n v="22"/>
    <n v="74"/>
    <n v="191"/>
    <n v="182"/>
    <s v="Cash"/>
    <n v="4915"/>
    <n v="6.383116883116883"/>
  </r>
  <r>
    <n v="25"/>
    <s v="Non-binary"/>
    <s v="Sophomore"/>
    <x v="0"/>
    <n v="1431"/>
    <n v="856"/>
    <n v="5216"/>
    <n v="528"/>
    <n v="377"/>
    <n v="155"/>
    <n v="191"/>
    <n v="149"/>
    <n v="56"/>
    <n v="117"/>
    <n v="124"/>
    <n v="173"/>
    <s v="Credit/Debit Card"/>
    <n v="7086"/>
    <n v="4.9517819706498951"/>
  </r>
  <r>
    <n v="18"/>
    <s v="Female"/>
    <s v="Freshman"/>
    <x v="4"/>
    <n v="1338"/>
    <n v="491"/>
    <n v="3955"/>
    <n v="781"/>
    <n v="100"/>
    <n v="139"/>
    <n v="175"/>
    <n v="129"/>
    <n v="24"/>
    <n v="167"/>
    <n v="149"/>
    <n v="137"/>
    <s v="Credit/Debit Card"/>
    <n v="5756"/>
    <n v="4.3019431988041852"/>
  </r>
  <r>
    <n v="25"/>
    <s v="Female"/>
    <s v="Sophomore"/>
    <x v="0"/>
    <n v="1121"/>
    <n v="794"/>
    <n v="3517"/>
    <n v="407"/>
    <n v="363"/>
    <n v="101"/>
    <n v="170"/>
    <n v="60"/>
    <n v="30"/>
    <n v="168"/>
    <n v="101"/>
    <n v="124"/>
    <s v="Mobile Payment App"/>
    <n v="5041"/>
    <n v="4.4968777876895629"/>
  </r>
  <r>
    <n v="24"/>
    <s v="Female"/>
    <s v="Freshman"/>
    <x v="3"/>
    <n v="1245"/>
    <n v="675"/>
    <n v="5833"/>
    <n v="944"/>
    <n v="195"/>
    <n v="107"/>
    <n v="88"/>
    <n v="79"/>
    <n v="95"/>
    <n v="166"/>
    <n v="199"/>
    <n v="122"/>
    <s v="Credit/Debit Card"/>
    <n v="7828"/>
    <n v="6.2875502008032127"/>
  </r>
  <r>
    <n v="20"/>
    <s v="Female"/>
    <s v="Senior"/>
    <x v="2"/>
    <n v="748"/>
    <n v="223"/>
    <n v="3343"/>
    <n v="919"/>
    <n v="100"/>
    <n v="142"/>
    <n v="266"/>
    <n v="77"/>
    <n v="60"/>
    <n v="103"/>
    <n v="199"/>
    <n v="87"/>
    <s v="Mobile Payment App"/>
    <n v="5296"/>
    <n v="7.0802139037433154"/>
  </r>
  <r>
    <n v="20"/>
    <s v="Female"/>
    <s v="Junior"/>
    <x v="4"/>
    <n v="1389"/>
    <n v="477"/>
    <n v="3610"/>
    <n v="811"/>
    <n v="152"/>
    <n v="91"/>
    <n v="234"/>
    <n v="82"/>
    <n v="33"/>
    <n v="171"/>
    <n v="96"/>
    <n v="31"/>
    <s v="Credit/Debit Card"/>
    <n v="5311"/>
    <n v="3.8236141108711301"/>
  </r>
  <r>
    <n v="19"/>
    <s v="Female"/>
    <s v="Junior"/>
    <x v="3"/>
    <n v="1122"/>
    <n v="790"/>
    <n v="5969"/>
    <n v="840"/>
    <n v="365"/>
    <n v="104"/>
    <n v="134"/>
    <n v="64"/>
    <n v="98"/>
    <n v="201"/>
    <n v="57"/>
    <n v="168"/>
    <s v="Credit/Debit Card"/>
    <n v="8000"/>
    <n v="7.1301247771836005"/>
  </r>
  <r>
    <n v="23"/>
    <s v="Male"/>
    <s v="Senior"/>
    <x v="0"/>
    <n v="1113"/>
    <n v="955"/>
    <n v="5456"/>
    <n v="773"/>
    <n v="349"/>
    <n v="178"/>
    <n v="79"/>
    <n v="135"/>
    <n v="78"/>
    <n v="200"/>
    <n v="135"/>
    <n v="127"/>
    <s v="Cash"/>
    <n v="7510"/>
    <n v="6.7475292003593887"/>
  </r>
  <r>
    <n v="20"/>
    <s v="Female"/>
    <s v="Sophomore"/>
    <x v="1"/>
    <n v="879"/>
    <n v="547"/>
    <n v="5055"/>
    <n v="407"/>
    <n v="169"/>
    <n v="105"/>
    <n v="280"/>
    <n v="90"/>
    <n v="62"/>
    <n v="238"/>
    <n v="82"/>
    <n v="172"/>
    <s v="Cash"/>
    <n v="6660"/>
    <n v="7.5767918088737201"/>
  </r>
  <r>
    <n v="18"/>
    <s v="Non-binary"/>
    <s v="Freshman"/>
    <x v="1"/>
    <n v="1489"/>
    <n v="202"/>
    <n v="4710"/>
    <n v="921"/>
    <n v="101"/>
    <n v="187"/>
    <n v="122"/>
    <n v="130"/>
    <n v="38"/>
    <n v="246"/>
    <n v="96"/>
    <n v="193"/>
    <s v="Mobile Payment App"/>
    <n v="6744"/>
    <n v="4.5292142377434521"/>
  </r>
  <r>
    <n v="22"/>
    <s v="Female"/>
    <s v="Freshman"/>
    <x v="4"/>
    <n v="869"/>
    <n v="85"/>
    <n v="5866"/>
    <n v="754"/>
    <n v="379"/>
    <n v="127"/>
    <n v="214"/>
    <n v="111"/>
    <n v="64"/>
    <n v="276"/>
    <n v="37"/>
    <n v="105"/>
    <s v="Cash"/>
    <n v="7933"/>
    <n v="9.1288837744533939"/>
  </r>
  <r>
    <n v="23"/>
    <s v="Male"/>
    <s v="Junior"/>
    <x v="0"/>
    <n v="1381"/>
    <n v="520"/>
    <n v="5066"/>
    <n v="624"/>
    <n v="356"/>
    <n v="65"/>
    <n v="97"/>
    <n v="55"/>
    <n v="84"/>
    <n v="106"/>
    <n v="65"/>
    <n v="51"/>
    <s v="Mobile Payment App"/>
    <n v="6569"/>
    <n v="4.7566980448950034"/>
  </r>
  <r>
    <n v="21"/>
    <s v="Non-binary"/>
    <s v="Sophomore"/>
    <x v="4"/>
    <n v="1325"/>
    <n v="735"/>
    <n v="4012"/>
    <n v="880"/>
    <n v="270"/>
    <n v="200"/>
    <n v="230"/>
    <n v="121"/>
    <n v="97"/>
    <n v="248"/>
    <n v="102"/>
    <n v="157"/>
    <s v="Cash"/>
    <n v="6317"/>
    <n v="4.767547169811321"/>
  </r>
  <r>
    <n v="20"/>
    <s v="Male"/>
    <s v="Senior"/>
    <x v="0"/>
    <n v="581"/>
    <n v="492"/>
    <n v="3705"/>
    <n v="448"/>
    <n v="318"/>
    <n v="114"/>
    <n v="186"/>
    <n v="129"/>
    <n v="85"/>
    <n v="215"/>
    <n v="188"/>
    <n v="100"/>
    <s v="Cash"/>
    <n v="5488"/>
    <n v="9.4457831325301207"/>
  </r>
  <r>
    <n v="22"/>
    <s v="Non-binary"/>
    <s v="Senior"/>
    <x v="3"/>
    <n v="694"/>
    <n v="245"/>
    <n v="4140"/>
    <n v="692"/>
    <n v="398"/>
    <n v="92"/>
    <n v="215"/>
    <n v="25"/>
    <n v="92"/>
    <n v="247"/>
    <n v="135"/>
    <n v="28"/>
    <s v="Mobile Payment App"/>
    <n v="6064"/>
    <n v="8.7377521613832858"/>
  </r>
  <r>
    <n v="24"/>
    <s v="Female"/>
    <s v="Sophomore"/>
    <x v="1"/>
    <n v="615"/>
    <n v="563"/>
    <n v="3389"/>
    <n v="403"/>
    <n v="200"/>
    <n v="109"/>
    <n v="63"/>
    <n v="145"/>
    <n v="79"/>
    <n v="233"/>
    <n v="64"/>
    <n v="153"/>
    <s v="Mobile Payment App"/>
    <n v="4838"/>
    <n v="7.8666666666666663"/>
  </r>
  <r>
    <n v="25"/>
    <s v="Female"/>
    <s v="Sophomore"/>
    <x v="1"/>
    <n v="1394"/>
    <n v="519"/>
    <n v="4998"/>
    <n v="879"/>
    <n v="222"/>
    <n v="84"/>
    <n v="141"/>
    <n v="21"/>
    <n v="67"/>
    <n v="96"/>
    <n v="101"/>
    <n v="111"/>
    <s v="Credit/Debit Card"/>
    <n v="6720"/>
    <n v="4.8206599713055951"/>
  </r>
  <r>
    <n v="25"/>
    <s v="Female"/>
    <s v="Freshman"/>
    <x v="4"/>
    <n v="800"/>
    <n v="223"/>
    <n v="5867"/>
    <n v="828"/>
    <n v="298"/>
    <n v="94"/>
    <n v="166"/>
    <n v="127"/>
    <n v="81"/>
    <n v="229"/>
    <n v="48"/>
    <n v="71"/>
    <s v="Credit/Debit Card"/>
    <n v="7809"/>
    <n v="9.7612500000000004"/>
  </r>
  <r>
    <n v="20"/>
    <s v="Male"/>
    <s v="Senior"/>
    <x v="0"/>
    <n v="913"/>
    <n v="634"/>
    <n v="3541"/>
    <n v="668"/>
    <n v="375"/>
    <n v="187"/>
    <n v="171"/>
    <n v="70"/>
    <n v="91"/>
    <n v="90"/>
    <n v="133"/>
    <n v="200"/>
    <s v="Cash"/>
    <n v="5526"/>
    <n v="6.0525739320920042"/>
  </r>
  <r>
    <n v="19"/>
    <s v="Male"/>
    <s v="Sophomore"/>
    <x v="0"/>
    <n v="1243"/>
    <n v="882"/>
    <n v="5570"/>
    <n v="574"/>
    <n v="106"/>
    <n v="190"/>
    <n v="73"/>
    <n v="85"/>
    <n v="97"/>
    <n v="264"/>
    <n v="94"/>
    <n v="82"/>
    <s v="Mobile Payment App"/>
    <n v="7135"/>
    <n v="5.7401448109412714"/>
  </r>
  <r>
    <n v="20"/>
    <s v="Female"/>
    <s v="Sophomore"/>
    <x v="1"/>
    <n v="655"/>
    <n v="685"/>
    <n v="3115"/>
    <n v="481"/>
    <n v="270"/>
    <n v="157"/>
    <n v="133"/>
    <n v="97"/>
    <n v="22"/>
    <n v="112"/>
    <n v="80"/>
    <n v="98"/>
    <s v="Credit/Debit Card"/>
    <n v="4565"/>
    <n v="6.9694656488549622"/>
  </r>
  <r>
    <n v="18"/>
    <s v="Male"/>
    <s v="Freshman"/>
    <x v="4"/>
    <n v="667"/>
    <n v="647"/>
    <n v="4637"/>
    <n v="906"/>
    <n v="225"/>
    <n v="123"/>
    <n v="204"/>
    <n v="81"/>
    <n v="36"/>
    <n v="89"/>
    <n v="33"/>
    <n v="137"/>
    <s v="Credit/Debit Card"/>
    <n v="6471"/>
    <n v="9.7016491754122942"/>
  </r>
  <r>
    <n v="24"/>
    <s v="Non-binary"/>
    <s v="Senior"/>
    <x v="1"/>
    <n v="1458"/>
    <n v="7"/>
    <n v="5143"/>
    <n v="505"/>
    <n v="329"/>
    <n v="140"/>
    <n v="265"/>
    <n v="138"/>
    <n v="65"/>
    <n v="81"/>
    <n v="49"/>
    <n v="198"/>
    <s v="Credit/Debit Card"/>
    <n v="6913"/>
    <n v="4.7414266117969825"/>
  </r>
  <r>
    <n v="22"/>
    <s v="Non-binary"/>
    <s v="Sophomore"/>
    <x v="4"/>
    <n v="925"/>
    <n v="350"/>
    <n v="4445"/>
    <n v="529"/>
    <n v="227"/>
    <n v="51"/>
    <n v="173"/>
    <n v="132"/>
    <n v="24"/>
    <n v="58"/>
    <n v="183"/>
    <n v="74"/>
    <s v="Mobile Payment App"/>
    <n v="5896"/>
    <n v="6.3740540540540538"/>
  </r>
  <r>
    <n v="21"/>
    <s v="Non-binary"/>
    <s v="Senior"/>
    <x v="1"/>
    <n v="1105"/>
    <n v="35"/>
    <n v="4114"/>
    <n v="417"/>
    <n v="308"/>
    <n v="178"/>
    <n v="152"/>
    <n v="142"/>
    <n v="90"/>
    <n v="286"/>
    <n v="84"/>
    <n v="139"/>
    <s v="Credit/Debit Card"/>
    <n v="5910"/>
    <n v="5.3484162895927598"/>
  </r>
  <r>
    <n v="18"/>
    <s v="Male"/>
    <s v="Junior"/>
    <x v="4"/>
    <n v="737"/>
    <n v="490"/>
    <n v="5522"/>
    <n v="758"/>
    <n v="135"/>
    <n v="160"/>
    <n v="105"/>
    <n v="65"/>
    <n v="80"/>
    <n v="281"/>
    <n v="148"/>
    <n v="112"/>
    <s v="Cash"/>
    <n v="7366"/>
    <n v="9.9945725915875165"/>
  </r>
  <r>
    <n v="25"/>
    <s v="Female"/>
    <s v="Freshman"/>
    <x v="2"/>
    <n v="1495"/>
    <n v="892"/>
    <n v="5525"/>
    <n v="767"/>
    <n v="182"/>
    <n v="97"/>
    <n v="213"/>
    <n v="135"/>
    <n v="30"/>
    <n v="196"/>
    <n v="54"/>
    <n v="21"/>
    <s v="Mobile Payment App"/>
    <n v="7220"/>
    <n v="4.8294314381270906"/>
  </r>
  <r>
    <n v="20"/>
    <s v="Male"/>
    <s v="Senior"/>
    <x v="1"/>
    <n v="1298"/>
    <n v="971"/>
    <n v="5002"/>
    <n v="717"/>
    <n v="249"/>
    <n v="63"/>
    <n v="214"/>
    <n v="72"/>
    <n v="40"/>
    <n v="220"/>
    <n v="80"/>
    <n v="26"/>
    <s v="Mobile Payment App"/>
    <n v="6683"/>
    <n v="5.1486902927580891"/>
  </r>
  <r>
    <n v="21"/>
    <s v="Male"/>
    <s v="Sophomore"/>
    <x v="0"/>
    <n v="1272"/>
    <n v="784"/>
    <n v="3708"/>
    <n v="810"/>
    <n v="364"/>
    <n v="90"/>
    <n v="119"/>
    <n v="32"/>
    <n v="67"/>
    <n v="91"/>
    <n v="146"/>
    <n v="150"/>
    <s v="Credit/Debit Card"/>
    <n v="5577"/>
    <n v="4.3844339622641506"/>
  </r>
  <r>
    <n v="19"/>
    <s v="Female"/>
    <s v="Senior"/>
    <x v="4"/>
    <n v="511"/>
    <n v="825"/>
    <n v="5383"/>
    <n v="917"/>
    <n v="201"/>
    <n v="152"/>
    <n v="117"/>
    <n v="147"/>
    <n v="42"/>
    <n v="244"/>
    <n v="75"/>
    <n v="126"/>
    <s v="Credit/Debit Card"/>
    <n v="7404"/>
    <n v="14.489236790606654"/>
  </r>
  <r>
    <n v="21"/>
    <s v="Female"/>
    <s v="Sophomore"/>
    <x v="3"/>
    <n v="1161"/>
    <n v="566"/>
    <n v="5178"/>
    <n v="653"/>
    <n v="381"/>
    <n v="155"/>
    <n v="213"/>
    <n v="116"/>
    <n v="45"/>
    <n v="208"/>
    <n v="139"/>
    <n v="174"/>
    <s v="Credit/Debit Card"/>
    <n v="7262"/>
    <n v="6.2549526270456504"/>
  </r>
  <r>
    <n v="21"/>
    <s v="Male"/>
    <s v="Senior"/>
    <x v="0"/>
    <n v="1112"/>
    <n v="943"/>
    <n v="5832"/>
    <n v="881"/>
    <n v="292"/>
    <n v="93"/>
    <n v="288"/>
    <n v="135"/>
    <n v="82"/>
    <n v="67"/>
    <n v="102"/>
    <n v="157"/>
    <s v="Mobile Payment App"/>
    <n v="7929"/>
    <n v="7.1303956834532372"/>
  </r>
  <r>
    <n v="25"/>
    <s v="Male"/>
    <s v="Junior"/>
    <x v="1"/>
    <n v="958"/>
    <n v="451"/>
    <n v="5949"/>
    <n v="655"/>
    <n v="163"/>
    <n v="78"/>
    <n v="96"/>
    <n v="150"/>
    <n v="54"/>
    <n v="78"/>
    <n v="76"/>
    <n v="176"/>
    <s v="Cash"/>
    <n v="7475"/>
    <n v="7.8027139874739042"/>
  </r>
  <r>
    <n v="25"/>
    <s v="Non-binary"/>
    <s v="Junior"/>
    <x v="3"/>
    <n v="1176"/>
    <n v="186"/>
    <n v="4044"/>
    <n v="615"/>
    <n v="319"/>
    <n v="93"/>
    <n v="108"/>
    <n v="46"/>
    <n v="96"/>
    <n v="184"/>
    <n v="61"/>
    <n v="37"/>
    <s v="Credit/Debit Card"/>
    <n v="5603"/>
    <n v="4.7644557823129254"/>
  </r>
  <r>
    <n v="20"/>
    <s v="Non-binary"/>
    <s v="Senior"/>
    <x v="3"/>
    <n v="727"/>
    <n v="451"/>
    <n v="3325"/>
    <n v="570"/>
    <n v="253"/>
    <n v="76"/>
    <n v="98"/>
    <n v="55"/>
    <n v="49"/>
    <n v="229"/>
    <n v="96"/>
    <n v="97"/>
    <s v="Cash"/>
    <n v="4848"/>
    <n v="6.6685006877579092"/>
  </r>
  <r>
    <n v="25"/>
    <s v="Non-binary"/>
    <s v="Senior"/>
    <x v="4"/>
    <n v="1483"/>
    <n v="826"/>
    <n v="3048"/>
    <n v="733"/>
    <n v="136"/>
    <n v="103"/>
    <n v="278"/>
    <n v="114"/>
    <n v="22"/>
    <n v="282"/>
    <n v="110"/>
    <n v="60"/>
    <s v="Credit/Debit Card"/>
    <n v="4886"/>
    <n v="3.2946729602157787"/>
  </r>
  <r>
    <n v="24"/>
    <s v="Male"/>
    <s v="Junior"/>
    <x v="2"/>
    <n v="881"/>
    <n v="97"/>
    <n v="4884"/>
    <n v="857"/>
    <n v="340"/>
    <n v="166"/>
    <n v="147"/>
    <n v="34"/>
    <n v="32"/>
    <n v="298"/>
    <n v="115"/>
    <n v="38"/>
    <s v="Credit/Debit Card"/>
    <n v="6911"/>
    <n v="7.8444948921679911"/>
  </r>
  <r>
    <n v="21"/>
    <s v="Male"/>
    <s v="Freshman"/>
    <x v="3"/>
    <n v="1347"/>
    <n v="634"/>
    <n v="5766"/>
    <n v="562"/>
    <n v="398"/>
    <n v="134"/>
    <n v="222"/>
    <n v="43"/>
    <n v="56"/>
    <n v="108"/>
    <n v="162"/>
    <n v="34"/>
    <s v="Mobile Payment App"/>
    <n v="7485"/>
    <n v="5.5567928730512248"/>
  </r>
  <r>
    <n v="22"/>
    <s v="Female"/>
    <s v="Freshman"/>
    <x v="0"/>
    <n v="725"/>
    <n v="132"/>
    <n v="4477"/>
    <n v="822"/>
    <n v="150"/>
    <n v="61"/>
    <n v="192"/>
    <n v="133"/>
    <n v="89"/>
    <n v="204"/>
    <n v="133"/>
    <n v="95"/>
    <s v="Mobile Payment App"/>
    <n v="6356"/>
    <n v="8.7668965517241375"/>
  </r>
  <r>
    <n v="18"/>
    <s v="Non-binary"/>
    <s v="Sophomore"/>
    <x v="4"/>
    <n v="1000"/>
    <n v="270"/>
    <n v="4171"/>
    <n v="859"/>
    <n v="194"/>
    <n v="139"/>
    <n v="246"/>
    <n v="102"/>
    <n v="65"/>
    <n v="93"/>
    <n v="185"/>
    <n v="152"/>
    <s v="Credit/Debit Card"/>
    <n v="6206"/>
    <n v="6.2060000000000004"/>
  </r>
  <r>
    <n v="24"/>
    <s v="Female"/>
    <s v="Sophomore"/>
    <x v="3"/>
    <n v="795"/>
    <n v="580"/>
    <n v="4126"/>
    <n v="454"/>
    <n v="226"/>
    <n v="132"/>
    <n v="114"/>
    <n v="117"/>
    <n v="72"/>
    <n v="158"/>
    <n v="133"/>
    <n v="132"/>
    <s v="Credit/Debit Card"/>
    <n v="5664"/>
    <n v="7.1245283018867926"/>
  </r>
  <r>
    <n v="18"/>
    <s v="Male"/>
    <s v="Senior"/>
    <x v="1"/>
    <n v="869"/>
    <n v="447"/>
    <n v="3962"/>
    <n v="416"/>
    <n v="369"/>
    <n v="112"/>
    <n v="71"/>
    <n v="44"/>
    <n v="51"/>
    <n v="160"/>
    <n v="74"/>
    <n v="43"/>
    <s v="Mobile Payment App"/>
    <n v="5302"/>
    <n v="6.1012658227848098"/>
  </r>
  <r>
    <n v="24"/>
    <s v="Female"/>
    <s v="Freshman"/>
    <x v="4"/>
    <n v="543"/>
    <n v="177"/>
    <n v="4823"/>
    <n v="976"/>
    <n v="295"/>
    <n v="153"/>
    <n v="86"/>
    <n v="107"/>
    <n v="36"/>
    <n v="143"/>
    <n v="118"/>
    <n v="172"/>
    <s v="Credit/Debit Card"/>
    <n v="6909"/>
    <n v="12.723756906077348"/>
  </r>
  <r>
    <n v="25"/>
    <s v="Male"/>
    <s v="Sophomore"/>
    <x v="1"/>
    <n v="1470"/>
    <n v="403"/>
    <n v="5561"/>
    <n v="704"/>
    <n v="178"/>
    <n v="104"/>
    <n v="173"/>
    <n v="36"/>
    <n v="50"/>
    <n v="81"/>
    <n v="140"/>
    <n v="114"/>
    <s v="Credit/Debit Card"/>
    <n v="7141"/>
    <n v="4.8578231292517007"/>
  </r>
  <r>
    <n v="19"/>
    <s v="Female"/>
    <s v="Freshman"/>
    <x v="1"/>
    <n v="734"/>
    <n v="838"/>
    <n v="4441"/>
    <n v="437"/>
    <n v="185"/>
    <n v="79"/>
    <n v="53"/>
    <n v="129"/>
    <n v="21"/>
    <n v="149"/>
    <n v="120"/>
    <n v="53"/>
    <s v="Cash"/>
    <n v="5667"/>
    <n v="7.7207084468664853"/>
  </r>
  <r>
    <n v="20"/>
    <s v="Female"/>
    <s v="Freshman"/>
    <x v="2"/>
    <n v="669"/>
    <n v="638"/>
    <n v="5929"/>
    <n v="588"/>
    <n v="290"/>
    <n v="176"/>
    <n v="218"/>
    <n v="74"/>
    <n v="23"/>
    <n v="199"/>
    <n v="65"/>
    <n v="149"/>
    <s v="Mobile Payment App"/>
    <n v="7711"/>
    <n v="11.526158445440956"/>
  </r>
  <r>
    <n v="19"/>
    <s v="Female"/>
    <s v="Junior"/>
    <x v="0"/>
    <n v="1336"/>
    <n v="417"/>
    <n v="4533"/>
    <n v="809"/>
    <n v="268"/>
    <n v="131"/>
    <n v="237"/>
    <n v="96"/>
    <n v="88"/>
    <n v="289"/>
    <n v="113"/>
    <n v="120"/>
    <s v="Cash"/>
    <n v="6684"/>
    <n v="5.0029940119760479"/>
  </r>
  <r>
    <n v="21"/>
    <s v="Female"/>
    <s v="Sophomore"/>
    <x v="1"/>
    <n v="1436"/>
    <n v="435"/>
    <n v="5414"/>
    <n v="748"/>
    <n v="274"/>
    <n v="89"/>
    <n v="220"/>
    <n v="34"/>
    <n v="79"/>
    <n v="241"/>
    <n v="118"/>
    <n v="113"/>
    <s v="Mobile Payment App"/>
    <n v="7330"/>
    <n v="5.1044568245125346"/>
  </r>
  <r>
    <n v="21"/>
    <s v="Non-binary"/>
    <s v="Freshman"/>
    <x v="3"/>
    <n v="1339"/>
    <n v="777"/>
    <n v="5292"/>
    <n v="509"/>
    <n v="245"/>
    <n v="113"/>
    <n v="70"/>
    <n v="101"/>
    <n v="47"/>
    <n v="297"/>
    <n v="156"/>
    <n v="41"/>
    <s v="Mobile Payment App"/>
    <n v="6871"/>
    <n v="5.131441374159821"/>
  </r>
  <r>
    <n v="18"/>
    <s v="Female"/>
    <s v="Freshman"/>
    <x v="4"/>
    <n v="609"/>
    <n v="201"/>
    <n v="4477"/>
    <n v="930"/>
    <n v="260"/>
    <n v="178"/>
    <n v="272"/>
    <n v="98"/>
    <n v="83"/>
    <n v="138"/>
    <n v="129"/>
    <n v="52"/>
    <s v="Credit/Debit Card"/>
    <n v="6617"/>
    <n v="10.86535303776683"/>
  </r>
  <r>
    <n v="21"/>
    <s v="Non-binary"/>
    <s v="Sophomore"/>
    <x v="1"/>
    <n v="1036"/>
    <n v="169"/>
    <n v="4582"/>
    <n v="426"/>
    <n v="206"/>
    <n v="189"/>
    <n v="237"/>
    <n v="140"/>
    <n v="70"/>
    <n v="59"/>
    <n v="105"/>
    <n v="123"/>
    <s v="Mobile Payment App"/>
    <n v="6137"/>
    <n v="5.9237451737451741"/>
  </r>
  <r>
    <n v="25"/>
    <s v="Female"/>
    <s v="Senior"/>
    <x v="3"/>
    <n v="1309"/>
    <n v="840"/>
    <n v="5575"/>
    <n v="923"/>
    <n v="257"/>
    <n v="115"/>
    <n v="263"/>
    <n v="78"/>
    <n v="20"/>
    <n v="236"/>
    <n v="39"/>
    <n v="78"/>
    <s v="Mobile Payment App"/>
    <n v="7584"/>
    <n v="5.7937356760886169"/>
  </r>
  <r>
    <n v="25"/>
    <s v="Male"/>
    <s v="Sophomore"/>
    <x v="3"/>
    <n v="1471"/>
    <n v="521"/>
    <n v="4388"/>
    <n v="504"/>
    <n v="341"/>
    <n v="113"/>
    <n v="76"/>
    <n v="34"/>
    <n v="67"/>
    <n v="216"/>
    <n v="78"/>
    <n v="36"/>
    <s v="Cash"/>
    <n v="5853"/>
    <n v="3.9789259007477904"/>
  </r>
  <r>
    <n v="19"/>
    <s v="Male"/>
    <s v="Freshman"/>
    <x v="3"/>
    <n v="658"/>
    <n v="487"/>
    <n v="3579"/>
    <n v="705"/>
    <n v="292"/>
    <n v="172"/>
    <n v="198"/>
    <n v="20"/>
    <n v="50"/>
    <n v="209"/>
    <n v="68"/>
    <n v="21"/>
    <s v="Mobile Payment App"/>
    <n v="5314"/>
    <n v="8.0759878419452882"/>
  </r>
  <r>
    <n v="19"/>
    <s v="Male"/>
    <s v="Junior"/>
    <x v="3"/>
    <n v="684"/>
    <n v="728"/>
    <n v="5407"/>
    <n v="953"/>
    <n v="162"/>
    <n v="107"/>
    <n v="117"/>
    <n v="64"/>
    <n v="54"/>
    <n v="260"/>
    <n v="166"/>
    <n v="168"/>
    <s v="Mobile Payment App"/>
    <n v="7458"/>
    <n v="10.903508771929825"/>
  </r>
  <r>
    <n v="20"/>
    <s v="Male"/>
    <s v="Sophomore"/>
    <x v="2"/>
    <n v="907"/>
    <n v="468"/>
    <n v="3358"/>
    <n v="877"/>
    <n v="152"/>
    <n v="170"/>
    <n v="63"/>
    <n v="44"/>
    <n v="47"/>
    <n v="176"/>
    <n v="158"/>
    <n v="187"/>
    <s v="Credit/Debit Card"/>
    <n v="5232"/>
    <n v="5.7684674751929439"/>
  </r>
  <r>
    <n v="18"/>
    <s v="Male"/>
    <s v="Freshman"/>
    <x v="2"/>
    <n v="846"/>
    <n v="671"/>
    <n v="4827"/>
    <n v="928"/>
    <n v="256"/>
    <n v="61"/>
    <n v="114"/>
    <n v="21"/>
    <n v="77"/>
    <n v="160"/>
    <n v="133"/>
    <n v="143"/>
    <s v="Mobile Payment App"/>
    <n v="6720"/>
    <n v="7.9432624113475176"/>
  </r>
  <r>
    <n v="18"/>
    <s v="Female"/>
    <s v="Sophomore"/>
    <x v="4"/>
    <n v="1175"/>
    <n v="963"/>
    <n v="5461"/>
    <n v="498"/>
    <n v="218"/>
    <n v="81"/>
    <n v="182"/>
    <n v="26"/>
    <n v="60"/>
    <n v="296"/>
    <n v="143"/>
    <n v="24"/>
    <s v="Cash"/>
    <n v="6989"/>
    <n v="5.9480851063829787"/>
  </r>
  <r>
    <n v="25"/>
    <s v="Male"/>
    <s v="Freshman"/>
    <x v="4"/>
    <n v="659"/>
    <n v="893"/>
    <n v="5837"/>
    <n v="867"/>
    <n v="142"/>
    <n v="77"/>
    <n v="163"/>
    <n v="105"/>
    <n v="79"/>
    <n v="184"/>
    <n v="166"/>
    <n v="140"/>
    <s v="Credit/Debit Card"/>
    <n v="7760"/>
    <n v="11.775417298937784"/>
  </r>
  <r>
    <n v="18"/>
    <s v="Non-binary"/>
    <s v="Sophomore"/>
    <x v="1"/>
    <n v="1488"/>
    <n v="492"/>
    <n v="5185"/>
    <n v="450"/>
    <n v="152"/>
    <n v="120"/>
    <n v="218"/>
    <n v="91"/>
    <n v="81"/>
    <n v="257"/>
    <n v="50"/>
    <n v="39"/>
    <s v="Cash"/>
    <n v="6643"/>
    <n v="4.4643817204301079"/>
  </r>
  <r>
    <n v="22"/>
    <s v="Female"/>
    <s v="Senior"/>
    <x v="0"/>
    <n v="1190"/>
    <n v="194"/>
    <n v="5107"/>
    <n v="483"/>
    <n v="299"/>
    <n v="179"/>
    <n v="173"/>
    <n v="30"/>
    <n v="68"/>
    <n v="144"/>
    <n v="170"/>
    <n v="119"/>
    <s v="Cash"/>
    <n v="6772"/>
    <n v="5.6907563025210086"/>
  </r>
  <r>
    <n v="19"/>
    <s v="Female"/>
    <s v="Junior"/>
    <x v="0"/>
    <n v="742"/>
    <n v="543"/>
    <n v="5288"/>
    <n v="772"/>
    <n v="125"/>
    <n v="162"/>
    <n v="123"/>
    <n v="126"/>
    <n v="51"/>
    <n v="94"/>
    <n v="113"/>
    <n v="71"/>
    <s v="Credit/Debit Card"/>
    <n v="6925"/>
    <n v="9.3328840970350413"/>
  </r>
  <r>
    <n v="23"/>
    <s v="Non-binary"/>
    <s v="Freshman"/>
    <x v="0"/>
    <n v="914"/>
    <n v="663"/>
    <n v="3265"/>
    <n v="809"/>
    <n v="175"/>
    <n v="60"/>
    <n v="125"/>
    <n v="21"/>
    <n v="81"/>
    <n v="135"/>
    <n v="194"/>
    <n v="154"/>
    <s v="Credit/Debit Card"/>
    <n v="5019"/>
    <n v="5.4912472647702408"/>
  </r>
  <r>
    <n v="19"/>
    <s v="Male"/>
    <s v="Freshman"/>
    <x v="4"/>
    <n v="1485"/>
    <n v="53"/>
    <n v="3659"/>
    <n v="651"/>
    <n v="221"/>
    <n v="198"/>
    <n v="124"/>
    <n v="141"/>
    <n v="85"/>
    <n v="293"/>
    <n v="57"/>
    <n v="171"/>
    <s v="Cash"/>
    <n v="5600"/>
    <n v="3.7710437710437712"/>
  </r>
  <r>
    <n v="20"/>
    <s v="Female"/>
    <s v="Junior"/>
    <x v="4"/>
    <n v="582"/>
    <n v="678"/>
    <n v="4190"/>
    <n v="722"/>
    <n v="112"/>
    <n v="188"/>
    <n v="97"/>
    <n v="133"/>
    <n v="66"/>
    <n v="69"/>
    <n v="131"/>
    <n v="147"/>
    <s v="Credit/Debit Card"/>
    <n v="5855"/>
    <n v="10.060137457044673"/>
  </r>
  <r>
    <n v="19"/>
    <s v="Non-binary"/>
    <s v="Junior"/>
    <x v="3"/>
    <n v="1468"/>
    <n v="415"/>
    <n v="4764"/>
    <n v="613"/>
    <n v="115"/>
    <n v="157"/>
    <n v="121"/>
    <n v="31"/>
    <n v="88"/>
    <n v="77"/>
    <n v="56"/>
    <n v="117"/>
    <s v="Credit/Debit Card"/>
    <n v="6139"/>
    <n v="4.1818801089918258"/>
  </r>
  <r>
    <n v="25"/>
    <s v="Female"/>
    <s v="Sophomore"/>
    <x v="2"/>
    <n v="1021"/>
    <n v="93"/>
    <n v="3755"/>
    <n v="512"/>
    <n v="104"/>
    <n v="188"/>
    <n v="146"/>
    <n v="103"/>
    <n v="63"/>
    <n v="183"/>
    <n v="128"/>
    <n v="34"/>
    <s v="Cash"/>
    <n v="5216"/>
    <n v="5.1087169441723796"/>
  </r>
  <r>
    <n v="24"/>
    <s v="Male"/>
    <s v="Freshman"/>
    <x v="2"/>
    <n v="760"/>
    <n v="281"/>
    <n v="4727"/>
    <n v="822"/>
    <n v="394"/>
    <n v="88"/>
    <n v="191"/>
    <n v="50"/>
    <n v="48"/>
    <n v="160"/>
    <n v="188"/>
    <n v="81"/>
    <s v="Mobile Payment App"/>
    <n v="6749"/>
    <n v="8.8802631578947366"/>
  </r>
  <r>
    <n v="24"/>
    <s v="Non-binary"/>
    <s v="Freshman"/>
    <x v="1"/>
    <n v="969"/>
    <n v="371"/>
    <n v="3771"/>
    <n v="889"/>
    <n v="336"/>
    <n v="59"/>
    <n v="298"/>
    <n v="35"/>
    <n v="89"/>
    <n v="201"/>
    <n v="74"/>
    <n v="75"/>
    <s v="Cash"/>
    <n v="5827"/>
    <n v="6.0134158926728585"/>
  </r>
  <r>
    <n v="23"/>
    <s v="Female"/>
    <s v="Senior"/>
    <x v="4"/>
    <n v="990"/>
    <n v="431"/>
    <n v="3846"/>
    <n v="594"/>
    <n v="330"/>
    <n v="89"/>
    <n v="114"/>
    <n v="54"/>
    <n v="72"/>
    <n v="82"/>
    <n v="132"/>
    <n v="125"/>
    <s v="Mobile Payment App"/>
    <n v="5438"/>
    <n v="5.4929292929292926"/>
  </r>
  <r>
    <n v="23"/>
    <s v="Non-binary"/>
    <s v="Sophomore"/>
    <x v="3"/>
    <n v="1304"/>
    <n v="457"/>
    <n v="4240"/>
    <n v="878"/>
    <n v="111"/>
    <n v="165"/>
    <n v="86"/>
    <n v="123"/>
    <n v="41"/>
    <n v="120"/>
    <n v="124"/>
    <n v="27"/>
    <s v="Cash"/>
    <n v="5915"/>
    <n v="4.5360429447852759"/>
  </r>
  <r>
    <n v="23"/>
    <s v="Male"/>
    <s v="Sophomore"/>
    <x v="4"/>
    <n v="805"/>
    <n v="0"/>
    <n v="4759"/>
    <n v="409"/>
    <n v="255"/>
    <n v="101"/>
    <n v="285"/>
    <n v="49"/>
    <n v="45"/>
    <n v="89"/>
    <n v="115"/>
    <n v="129"/>
    <s v="Credit/Debit Card"/>
    <n v="6236"/>
    <n v="7.7465838509316773"/>
  </r>
  <r>
    <n v="25"/>
    <s v="Male"/>
    <s v="Senior"/>
    <x v="3"/>
    <n v="1179"/>
    <n v="223"/>
    <n v="4058"/>
    <n v="952"/>
    <n v="340"/>
    <n v="118"/>
    <n v="65"/>
    <n v="121"/>
    <n v="51"/>
    <n v="174"/>
    <n v="41"/>
    <n v="177"/>
    <s v="Credit/Debit Card"/>
    <n v="6097"/>
    <n v="5.1713316369804918"/>
  </r>
  <r>
    <n v="18"/>
    <s v="Non-binary"/>
    <s v="Senior"/>
    <x v="2"/>
    <n v="573"/>
    <n v="299"/>
    <n v="3003"/>
    <n v="878"/>
    <n v="229"/>
    <n v="131"/>
    <n v="157"/>
    <n v="58"/>
    <n v="88"/>
    <n v="53"/>
    <n v="182"/>
    <n v="190"/>
    <s v="Mobile Payment App"/>
    <n v="4969"/>
    <n v="8.671902268760908"/>
  </r>
  <r>
    <n v="25"/>
    <s v="Female"/>
    <s v="Senior"/>
    <x v="0"/>
    <n v="843"/>
    <n v="4"/>
    <n v="4906"/>
    <n v="869"/>
    <n v="226"/>
    <n v="196"/>
    <n v="66"/>
    <n v="82"/>
    <n v="98"/>
    <n v="289"/>
    <n v="58"/>
    <n v="148"/>
    <s v="Mobile Payment App"/>
    <n v="6938"/>
    <n v="8.2301304863582452"/>
  </r>
  <r>
    <n v="23"/>
    <s v="Non-binary"/>
    <s v="Junior"/>
    <x v="4"/>
    <n v="1085"/>
    <n v="795"/>
    <n v="3056"/>
    <n v="501"/>
    <n v="170"/>
    <n v="136"/>
    <n v="155"/>
    <n v="70"/>
    <n v="46"/>
    <n v="192"/>
    <n v="89"/>
    <n v="38"/>
    <s v="Mobile Payment App"/>
    <n v="4453"/>
    <n v="4.1041474654377881"/>
  </r>
  <r>
    <n v="23"/>
    <s v="Female"/>
    <s v="Freshman"/>
    <x v="4"/>
    <n v="580"/>
    <n v="771"/>
    <n v="3789"/>
    <n v="707"/>
    <n v="322"/>
    <n v="170"/>
    <n v="244"/>
    <n v="114"/>
    <n v="75"/>
    <n v="79"/>
    <n v="188"/>
    <n v="107"/>
    <s v="Credit/Debit Card"/>
    <n v="5795"/>
    <n v="9.9913793103448274"/>
  </r>
  <r>
    <n v="25"/>
    <s v="Female"/>
    <s v="Sophomore"/>
    <x v="2"/>
    <n v="975"/>
    <n v="630"/>
    <n v="4785"/>
    <n v="693"/>
    <n v="316"/>
    <n v="177"/>
    <n v="263"/>
    <n v="121"/>
    <n v="62"/>
    <n v="233"/>
    <n v="149"/>
    <n v="32"/>
    <s v="Cash"/>
    <n v="6831"/>
    <n v="7.006153846153846"/>
  </r>
  <r>
    <n v="23"/>
    <s v="Male"/>
    <s v="Senior"/>
    <x v="0"/>
    <n v="602"/>
    <n v="608"/>
    <n v="4542"/>
    <n v="830"/>
    <n v="378"/>
    <n v="83"/>
    <n v="229"/>
    <n v="131"/>
    <n v="54"/>
    <n v="166"/>
    <n v="145"/>
    <n v="160"/>
    <s v="Credit/Debit Card"/>
    <n v="6718"/>
    <n v="11.159468438538205"/>
  </r>
  <r>
    <n v="23"/>
    <s v="Non-binary"/>
    <s v="Senior"/>
    <x v="1"/>
    <n v="1103"/>
    <n v="873"/>
    <n v="4761"/>
    <n v="671"/>
    <n v="394"/>
    <n v="121"/>
    <n v="215"/>
    <n v="112"/>
    <n v="47"/>
    <n v="118"/>
    <n v="119"/>
    <n v="115"/>
    <s v="Cash"/>
    <n v="6673"/>
    <n v="6.0498640072529462"/>
  </r>
  <r>
    <n v="20"/>
    <s v="Non-binary"/>
    <s v="Freshman"/>
    <x v="0"/>
    <n v="816"/>
    <n v="233"/>
    <n v="3909"/>
    <n v="949"/>
    <n v="136"/>
    <n v="165"/>
    <n v="53"/>
    <n v="59"/>
    <n v="30"/>
    <n v="275"/>
    <n v="183"/>
    <n v="32"/>
    <s v="Mobile Payment App"/>
    <n v="5791"/>
    <n v="7.096813725490196"/>
  </r>
  <r>
    <n v="24"/>
    <s v="Male"/>
    <s v="Freshman"/>
    <x v="3"/>
    <n v="1016"/>
    <n v="201"/>
    <n v="5042"/>
    <n v="606"/>
    <n v="142"/>
    <n v="54"/>
    <n v="188"/>
    <n v="106"/>
    <n v="64"/>
    <n v="162"/>
    <n v="40"/>
    <n v="84"/>
    <s v="Cash"/>
    <n v="6488"/>
    <n v="6.3858267716535435"/>
  </r>
  <r>
    <n v="23"/>
    <s v="Non-binary"/>
    <s v="Junior"/>
    <x v="3"/>
    <n v="969"/>
    <n v="327"/>
    <n v="3449"/>
    <n v="516"/>
    <n v="312"/>
    <n v="182"/>
    <n v="186"/>
    <n v="25"/>
    <n v="44"/>
    <n v="186"/>
    <n v="117"/>
    <n v="164"/>
    <s v="Cash"/>
    <n v="5181"/>
    <n v="5.3467492260061915"/>
  </r>
  <r>
    <n v="21"/>
    <s v="Non-binary"/>
    <s v="Junior"/>
    <x v="2"/>
    <n v="918"/>
    <n v="831"/>
    <n v="5934"/>
    <n v="949"/>
    <n v="391"/>
    <n v="81"/>
    <n v="127"/>
    <n v="121"/>
    <n v="64"/>
    <n v="275"/>
    <n v="141"/>
    <n v="159"/>
    <s v="Credit/Debit Card"/>
    <n v="8242"/>
    <n v="8.9782135076252718"/>
  </r>
  <r>
    <n v="23"/>
    <s v="Non-binary"/>
    <s v="Senior"/>
    <x v="2"/>
    <n v="982"/>
    <n v="207"/>
    <n v="4397"/>
    <n v="710"/>
    <n v="159"/>
    <n v="118"/>
    <n v="89"/>
    <n v="109"/>
    <n v="87"/>
    <n v="225"/>
    <n v="65"/>
    <n v="69"/>
    <s v="Mobile Payment App"/>
    <n v="6028"/>
    <n v="6.1384928716904277"/>
  </r>
  <r>
    <n v="25"/>
    <s v="Male"/>
    <s v="Junior"/>
    <x v="2"/>
    <n v="1021"/>
    <n v="912"/>
    <n v="5979"/>
    <n v="785"/>
    <n v="293"/>
    <n v="86"/>
    <n v="228"/>
    <n v="32"/>
    <n v="46"/>
    <n v="135"/>
    <n v="102"/>
    <n v="72"/>
    <s v="Cash"/>
    <n v="7758"/>
    <n v="7.5984329089128302"/>
  </r>
  <r>
    <n v="22"/>
    <s v="Female"/>
    <s v="Sophomore"/>
    <x v="0"/>
    <n v="521"/>
    <n v="884"/>
    <n v="5701"/>
    <n v="916"/>
    <n v="342"/>
    <n v="175"/>
    <n v="221"/>
    <n v="86"/>
    <n v="46"/>
    <n v="57"/>
    <n v="112"/>
    <n v="27"/>
    <s v="Mobile Payment App"/>
    <n v="7683"/>
    <n v="14.746641074856045"/>
  </r>
  <r>
    <n v="24"/>
    <s v="Female"/>
    <s v="Freshman"/>
    <x v="2"/>
    <n v="1444"/>
    <n v="881"/>
    <n v="3721"/>
    <n v="458"/>
    <n v="269"/>
    <n v="70"/>
    <n v="89"/>
    <n v="72"/>
    <n v="50"/>
    <n v="182"/>
    <n v="81"/>
    <n v="130"/>
    <s v="Mobile Payment App"/>
    <n v="5122"/>
    <n v="3.5470914127423825"/>
  </r>
  <r>
    <n v="21"/>
    <s v="Male"/>
    <s v="Sophomore"/>
    <x v="0"/>
    <n v="646"/>
    <n v="487"/>
    <n v="4218"/>
    <n v="822"/>
    <n v="124"/>
    <n v="74"/>
    <n v="108"/>
    <n v="52"/>
    <n v="97"/>
    <n v="68"/>
    <n v="105"/>
    <n v="48"/>
    <s v="Credit/Debit Card"/>
    <n v="5716"/>
    <n v="8.8482972136222902"/>
  </r>
  <r>
    <n v="21"/>
    <s v="Female"/>
    <s v="Freshman"/>
    <x v="1"/>
    <n v="1296"/>
    <n v="133"/>
    <n v="3728"/>
    <n v="464"/>
    <n v="212"/>
    <n v="184"/>
    <n v="298"/>
    <n v="72"/>
    <n v="53"/>
    <n v="198"/>
    <n v="111"/>
    <n v="135"/>
    <s v="Mobile Payment App"/>
    <n v="5455"/>
    <n v="4.2091049382716053"/>
  </r>
  <r>
    <n v="18"/>
    <s v="Non-binary"/>
    <s v="Freshman"/>
    <x v="1"/>
    <n v="1360"/>
    <n v="222"/>
    <n v="5759"/>
    <n v="810"/>
    <n v="164"/>
    <n v="153"/>
    <n v="77"/>
    <n v="60"/>
    <n v="99"/>
    <n v="180"/>
    <n v="177"/>
    <n v="143"/>
    <s v="Mobile Payment App"/>
    <n v="7622"/>
    <n v="5.6044117647058824"/>
  </r>
  <r>
    <n v="19"/>
    <s v="Female"/>
    <s v="Senior"/>
    <x v="4"/>
    <n v="1123"/>
    <n v="5"/>
    <n v="5407"/>
    <n v="404"/>
    <n v="345"/>
    <n v="122"/>
    <n v="187"/>
    <n v="73"/>
    <n v="20"/>
    <n v="215"/>
    <n v="171"/>
    <n v="190"/>
    <s v="Cash"/>
    <n v="7134"/>
    <n v="6.3526268922528937"/>
  </r>
  <r>
    <n v="18"/>
    <s v="Female"/>
    <s v="Senior"/>
    <x v="0"/>
    <n v="1020"/>
    <n v="74"/>
    <n v="5837"/>
    <n v="552"/>
    <n v="123"/>
    <n v="138"/>
    <n v="267"/>
    <n v="98"/>
    <n v="63"/>
    <n v="267"/>
    <n v="163"/>
    <n v="30"/>
    <s v="Mobile Payment App"/>
    <n v="7538"/>
    <n v="7.3901960784313729"/>
  </r>
  <r>
    <n v="21"/>
    <s v="Female"/>
    <s v="Freshman"/>
    <x v="2"/>
    <n v="736"/>
    <n v="628"/>
    <n v="3757"/>
    <n v="743"/>
    <n v="256"/>
    <n v="180"/>
    <n v="209"/>
    <n v="92"/>
    <n v="92"/>
    <n v="228"/>
    <n v="44"/>
    <n v="61"/>
    <s v="Credit/Debit Card"/>
    <n v="5662"/>
    <n v="7.6929347826086953"/>
  </r>
  <r>
    <n v="23"/>
    <s v="Non-binary"/>
    <s v="Senior"/>
    <x v="1"/>
    <n v="931"/>
    <n v="322"/>
    <n v="5865"/>
    <n v="490"/>
    <n v="155"/>
    <n v="146"/>
    <n v="175"/>
    <n v="79"/>
    <n v="95"/>
    <n v="113"/>
    <n v="142"/>
    <n v="139"/>
    <s v="Cash"/>
    <n v="7399"/>
    <n v="7.9473684210526319"/>
  </r>
  <r>
    <n v="24"/>
    <s v="Male"/>
    <s v="Senior"/>
    <x v="0"/>
    <n v="1443"/>
    <n v="982"/>
    <n v="3807"/>
    <n v="814"/>
    <n v="364"/>
    <n v="169"/>
    <n v="299"/>
    <n v="126"/>
    <n v="20"/>
    <n v="102"/>
    <n v="193"/>
    <n v="127"/>
    <s v="Mobile Payment App"/>
    <n v="6021"/>
    <n v="4.1725571725571724"/>
  </r>
  <r>
    <n v="22"/>
    <s v="Male"/>
    <s v="Freshman"/>
    <x v="3"/>
    <n v="730"/>
    <n v="374"/>
    <n v="3483"/>
    <n v="675"/>
    <n v="230"/>
    <n v="68"/>
    <n v="212"/>
    <n v="124"/>
    <n v="72"/>
    <n v="156"/>
    <n v="118"/>
    <n v="181"/>
    <s v="Cash"/>
    <n v="5319"/>
    <n v="7.2863013698630139"/>
  </r>
  <r>
    <n v="25"/>
    <s v="Non-binary"/>
    <s v="Senior"/>
    <x v="1"/>
    <n v="561"/>
    <n v="759"/>
    <n v="4229"/>
    <n v="781"/>
    <n v="147"/>
    <n v="88"/>
    <n v="144"/>
    <n v="55"/>
    <n v="95"/>
    <n v="114"/>
    <n v="142"/>
    <n v="56"/>
    <s v="Mobile Payment App"/>
    <n v="5851"/>
    <n v="10.429590017825312"/>
  </r>
  <r>
    <n v="25"/>
    <s v="Female"/>
    <s v="Sophomore"/>
    <x v="1"/>
    <n v="1212"/>
    <n v="616"/>
    <n v="5867"/>
    <n v="728"/>
    <n v="378"/>
    <n v="65"/>
    <n v="159"/>
    <n v="92"/>
    <n v="79"/>
    <n v="289"/>
    <n v="35"/>
    <n v="75"/>
    <s v="Cash"/>
    <n v="7767"/>
    <n v="6.4084158415841586"/>
  </r>
  <r>
    <n v="25"/>
    <s v="Non-binary"/>
    <s v="Freshman"/>
    <x v="2"/>
    <n v="1282"/>
    <n v="416"/>
    <n v="5824"/>
    <n v="594"/>
    <n v="309"/>
    <n v="121"/>
    <n v="108"/>
    <n v="58"/>
    <n v="91"/>
    <n v="234"/>
    <n v="104"/>
    <n v="120"/>
    <s v="Cash"/>
    <n v="7563"/>
    <n v="5.8993759750390016"/>
  </r>
  <r>
    <n v="21"/>
    <s v="Non-binary"/>
    <s v="Freshman"/>
    <x v="4"/>
    <n v="1438"/>
    <n v="364"/>
    <n v="5133"/>
    <n v="617"/>
    <n v="392"/>
    <n v="127"/>
    <n v="249"/>
    <n v="37"/>
    <n v="28"/>
    <n v="154"/>
    <n v="170"/>
    <n v="174"/>
    <s v="Mobile Payment App"/>
    <n v="7081"/>
    <n v="4.9242002781641165"/>
  </r>
  <r>
    <n v="18"/>
    <s v="Female"/>
    <s v="Senior"/>
    <x v="0"/>
    <n v="702"/>
    <n v="531"/>
    <n v="4901"/>
    <n v="497"/>
    <n v="237"/>
    <n v="150"/>
    <n v="298"/>
    <n v="46"/>
    <n v="62"/>
    <n v="225"/>
    <n v="123"/>
    <n v="130"/>
    <s v="Credit/Debit Card"/>
    <n v="6669"/>
    <n v="9.5"/>
  </r>
  <r>
    <n v="20"/>
    <s v="Male"/>
    <s v="Senior"/>
    <x v="4"/>
    <n v="1433"/>
    <n v="764"/>
    <n v="5002"/>
    <n v="589"/>
    <n v="397"/>
    <n v="51"/>
    <n v="288"/>
    <n v="135"/>
    <n v="100"/>
    <n v="71"/>
    <n v="48"/>
    <n v="112"/>
    <s v="Credit/Debit Card"/>
    <n v="6793"/>
    <n v="4.7404047452896023"/>
  </r>
  <r>
    <n v="25"/>
    <s v="Female"/>
    <s v="Freshman"/>
    <x v="0"/>
    <n v="1444"/>
    <n v="542"/>
    <n v="4680"/>
    <n v="829"/>
    <n v="207"/>
    <n v="122"/>
    <n v="260"/>
    <n v="109"/>
    <n v="37"/>
    <n v="127"/>
    <n v="43"/>
    <n v="69"/>
    <s v="Cash"/>
    <n v="6483"/>
    <n v="4.4896121883656512"/>
  </r>
  <r>
    <n v="22"/>
    <s v="Female"/>
    <s v="Junior"/>
    <x v="0"/>
    <n v="536"/>
    <n v="484"/>
    <n v="5803"/>
    <n v="413"/>
    <n v="326"/>
    <n v="104"/>
    <n v="86"/>
    <n v="99"/>
    <n v="69"/>
    <n v="197"/>
    <n v="167"/>
    <n v="157"/>
    <s v="Cash"/>
    <n v="7421"/>
    <n v="13.845149253731343"/>
  </r>
  <r>
    <n v="18"/>
    <s v="Non-binary"/>
    <s v="Freshman"/>
    <x v="3"/>
    <n v="1260"/>
    <n v="68"/>
    <n v="3610"/>
    <n v="637"/>
    <n v="296"/>
    <n v="86"/>
    <n v="87"/>
    <n v="50"/>
    <n v="54"/>
    <n v="230"/>
    <n v="183"/>
    <n v="137"/>
    <s v="Credit/Debit Card"/>
    <n v="5370"/>
    <n v="4.2619047619047619"/>
  </r>
  <r>
    <n v="18"/>
    <s v="Non-binary"/>
    <s v="Freshman"/>
    <x v="4"/>
    <n v="701"/>
    <n v="340"/>
    <n v="3235"/>
    <n v="969"/>
    <n v="337"/>
    <n v="65"/>
    <n v="152"/>
    <n v="113"/>
    <n v="99"/>
    <n v="169"/>
    <n v="161"/>
    <n v="159"/>
    <s v="Cash"/>
    <n v="5459"/>
    <n v="7.7874465049928672"/>
  </r>
  <r>
    <n v="18"/>
    <s v="Female"/>
    <s v="Freshman"/>
    <x v="3"/>
    <n v="1309"/>
    <n v="144"/>
    <n v="3419"/>
    <n v="728"/>
    <n v="171"/>
    <n v="116"/>
    <n v="152"/>
    <n v="107"/>
    <n v="85"/>
    <n v="124"/>
    <n v="76"/>
    <n v="78"/>
    <s v="Cash"/>
    <n v="5056"/>
    <n v="3.8624904507257449"/>
  </r>
  <r>
    <n v="18"/>
    <s v="Non-binary"/>
    <s v="Sophomore"/>
    <x v="1"/>
    <n v="842"/>
    <n v="491"/>
    <n v="4582"/>
    <n v="473"/>
    <n v="202"/>
    <n v="156"/>
    <n v="279"/>
    <n v="120"/>
    <n v="81"/>
    <n v="270"/>
    <n v="67"/>
    <n v="78"/>
    <s v="Credit/Debit Card"/>
    <n v="6308"/>
    <n v="7.4916864608076006"/>
  </r>
  <r>
    <n v="24"/>
    <s v="Male"/>
    <s v="Freshman"/>
    <x v="2"/>
    <n v="617"/>
    <n v="863"/>
    <n v="3795"/>
    <n v="837"/>
    <n v="231"/>
    <n v="152"/>
    <n v="256"/>
    <n v="41"/>
    <n v="74"/>
    <n v="221"/>
    <n v="130"/>
    <n v="106"/>
    <s v="Credit/Debit Card"/>
    <n v="5843"/>
    <n v="9.4700162074554299"/>
  </r>
  <r>
    <n v="21"/>
    <s v="Non-binary"/>
    <s v="Junior"/>
    <x v="3"/>
    <n v="1134"/>
    <n v="490"/>
    <n v="5864"/>
    <n v="714"/>
    <n v="370"/>
    <n v="96"/>
    <n v="199"/>
    <n v="114"/>
    <n v="82"/>
    <n v="67"/>
    <n v="190"/>
    <n v="24"/>
    <s v="Cash"/>
    <n v="7720"/>
    <n v="6.8077601410934747"/>
  </r>
  <r>
    <n v="23"/>
    <s v="Non-binary"/>
    <s v="Sophomore"/>
    <x v="0"/>
    <n v="992"/>
    <n v="242"/>
    <n v="4210"/>
    <n v="495"/>
    <n v="187"/>
    <n v="114"/>
    <n v="58"/>
    <n v="132"/>
    <n v="96"/>
    <n v="154"/>
    <n v="134"/>
    <n v="179"/>
    <s v="Mobile Payment App"/>
    <n v="5759"/>
    <n v="5.805443548387097"/>
  </r>
  <r>
    <n v="18"/>
    <s v="Non-binary"/>
    <s v="Freshman"/>
    <x v="1"/>
    <n v="1408"/>
    <n v="572"/>
    <n v="4271"/>
    <n v="477"/>
    <n v="320"/>
    <n v="78"/>
    <n v="150"/>
    <n v="150"/>
    <n v="81"/>
    <n v="163"/>
    <n v="46"/>
    <n v="24"/>
    <s v="Mobile Payment App"/>
    <n v="5760"/>
    <n v="4.0909090909090908"/>
  </r>
  <r>
    <n v="21"/>
    <s v="Female"/>
    <s v="Senior"/>
    <x v="4"/>
    <n v="1368"/>
    <n v="940"/>
    <n v="3234"/>
    <n v="405"/>
    <n v="334"/>
    <n v="59"/>
    <n v="114"/>
    <n v="23"/>
    <n v="67"/>
    <n v="135"/>
    <n v="190"/>
    <n v="22"/>
    <s v="Mobile Payment App"/>
    <n v="4583"/>
    <n v="3.3501461988304095"/>
  </r>
  <r>
    <n v="22"/>
    <s v="Male"/>
    <s v="Senior"/>
    <x v="1"/>
    <n v="716"/>
    <n v="157"/>
    <n v="4056"/>
    <n v="789"/>
    <n v="358"/>
    <n v="186"/>
    <n v="216"/>
    <n v="78"/>
    <n v="74"/>
    <n v="175"/>
    <n v="169"/>
    <n v="109"/>
    <s v="Cash"/>
    <n v="6210"/>
    <n v="8.6731843575418992"/>
  </r>
  <r>
    <n v="22"/>
    <s v="Non-binary"/>
    <s v="Freshman"/>
    <x v="0"/>
    <n v="1224"/>
    <n v="581"/>
    <n v="5309"/>
    <n v="936"/>
    <n v="264"/>
    <n v="55"/>
    <n v="188"/>
    <n v="126"/>
    <n v="47"/>
    <n v="194"/>
    <n v="79"/>
    <n v="26"/>
    <s v="Credit/Debit Card"/>
    <n v="7224"/>
    <n v="5.9019607843137258"/>
  </r>
  <r>
    <n v="19"/>
    <s v="Non-binary"/>
    <s v="Senior"/>
    <x v="4"/>
    <n v="1349"/>
    <n v="788"/>
    <n v="4273"/>
    <n v="421"/>
    <n v="106"/>
    <n v="160"/>
    <n v="147"/>
    <n v="39"/>
    <n v="89"/>
    <n v="235"/>
    <n v="182"/>
    <n v="43"/>
    <s v="Cash"/>
    <n v="5695"/>
    <n v="4.2216456634544111"/>
  </r>
  <r>
    <n v="24"/>
    <s v="Female"/>
    <s v="Sophomore"/>
    <x v="3"/>
    <n v="802"/>
    <n v="552"/>
    <n v="3146"/>
    <n v="724"/>
    <n v="213"/>
    <n v="95"/>
    <n v="135"/>
    <n v="103"/>
    <n v="70"/>
    <n v="267"/>
    <n v="54"/>
    <n v="123"/>
    <s v="Cash"/>
    <n v="4930"/>
    <n v="6.1471321695760599"/>
  </r>
  <r>
    <n v="18"/>
    <s v="Female"/>
    <s v="Senior"/>
    <x v="0"/>
    <n v="973"/>
    <n v="318"/>
    <n v="3600"/>
    <n v="913"/>
    <n v="375"/>
    <n v="183"/>
    <n v="178"/>
    <n v="122"/>
    <n v="94"/>
    <n v="129"/>
    <n v="66"/>
    <n v="148"/>
    <s v="Cash"/>
    <n v="5808"/>
    <n v="5.9691675231243577"/>
  </r>
  <r>
    <n v="19"/>
    <s v="Female"/>
    <s v="Senior"/>
    <x v="3"/>
    <n v="736"/>
    <n v="660"/>
    <n v="5945"/>
    <n v="478"/>
    <n v="342"/>
    <n v="75"/>
    <n v="279"/>
    <n v="43"/>
    <n v="49"/>
    <n v="107"/>
    <n v="94"/>
    <n v="57"/>
    <s v="Mobile Payment App"/>
    <n v="7469"/>
    <n v="10.148097826086957"/>
  </r>
  <r>
    <n v="22"/>
    <s v="Male"/>
    <s v="Senior"/>
    <x v="3"/>
    <n v="571"/>
    <n v="498"/>
    <n v="3897"/>
    <n v="648"/>
    <n v="181"/>
    <n v="56"/>
    <n v="275"/>
    <n v="86"/>
    <n v="57"/>
    <n v="287"/>
    <n v="79"/>
    <n v="110"/>
    <s v="Mobile Payment App"/>
    <n v="5676"/>
    <n v="9.9404553415061301"/>
  </r>
  <r>
    <n v="25"/>
    <s v="Female"/>
    <s v="Sophomore"/>
    <x v="3"/>
    <n v="833"/>
    <n v="56"/>
    <n v="3133"/>
    <n v="615"/>
    <n v="147"/>
    <n v="90"/>
    <n v="201"/>
    <n v="81"/>
    <n v="30"/>
    <n v="148"/>
    <n v="42"/>
    <n v="121"/>
    <s v="Cash"/>
    <n v="4608"/>
    <n v="5.5318127250900364"/>
  </r>
  <r>
    <n v="22"/>
    <s v="Female"/>
    <s v="Freshman"/>
    <x v="2"/>
    <n v="713"/>
    <n v="382"/>
    <n v="4116"/>
    <n v="592"/>
    <n v="329"/>
    <n v="120"/>
    <n v="269"/>
    <n v="46"/>
    <n v="53"/>
    <n v="230"/>
    <n v="57"/>
    <n v="153"/>
    <s v="Credit/Debit Card"/>
    <n v="5965"/>
    <n v="8.3660589060308563"/>
  </r>
  <r>
    <n v="20"/>
    <s v="Male"/>
    <s v="Junior"/>
    <x v="1"/>
    <n v="1268"/>
    <n v="475"/>
    <n v="5900"/>
    <n v="661"/>
    <n v="264"/>
    <n v="157"/>
    <n v="258"/>
    <n v="52"/>
    <n v="38"/>
    <n v="167"/>
    <n v="174"/>
    <n v="44"/>
    <s v="Cash"/>
    <n v="7715"/>
    <n v="6.0843848580441637"/>
  </r>
  <r>
    <n v="19"/>
    <s v="Non-binary"/>
    <s v="Freshman"/>
    <x v="4"/>
    <n v="819"/>
    <n v="615"/>
    <n v="5075"/>
    <n v="858"/>
    <n v="153"/>
    <n v="200"/>
    <n v="115"/>
    <n v="76"/>
    <n v="90"/>
    <n v="139"/>
    <n v="154"/>
    <n v="44"/>
    <s v="Mobile Payment App"/>
    <n v="6904"/>
    <n v="8.42979242979243"/>
  </r>
  <r>
    <n v="18"/>
    <s v="Male"/>
    <s v="Senior"/>
    <x v="1"/>
    <n v="1268"/>
    <n v="324"/>
    <n v="3788"/>
    <n v="483"/>
    <n v="339"/>
    <n v="159"/>
    <n v="120"/>
    <n v="55"/>
    <n v="22"/>
    <n v="212"/>
    <n v="173"/>
    <n v="78"/>
    <s v="Credit/Debit Card"/>
    <n v="5429"/>
    <n v="4.2815457413249209"/>
  </r>
  <r>
    <n v="18"/>
    <s v="Female"/>
    <s v="Senior"/>
    <x v="3"/>
    <n v="1486"/>
    <n v="705"/>
    <n v="4043"/>
    <n v="661"/>
    <n v="178"/>
    <n v="64"/>
    <n v="276"/>
    <n v="80"/>
    <n v="69"/>
    <n v="144"/>
    <n v="115"/>
    <n v="26"/>
    <s v="Mobile Payment App"/>
    <n v="5656"/>
    <n v="3.8061911170928666"/>
  </r>
  <r>
    <n v="24"/>
    <s v="Male"/>
    <s v="Freshman"/>
    <x v="2"/>
    <n v="1005"/>
    <n v="536"/>
    <n v="3944"/>
    <n v="687"/>
    <n v="262"/>
    <n v="148"/>
    <n v="200"/>
    <n v="138"/>
    <n v="53"/>
    <n v="146"/>
    <n v="194"/>
    <n v="80"/>
    <s v="Cash"/>
    <n v="5852"/>
    <n v="5.8228855721393034"/>
  </r>
  <r>
    <n v="25"/>
    <s v="Female"/>
    <s v="Senior"/>
    <x v="1"/>
    <n v="1205"/>
    <n v="837"/>
    <n v="3014"/>
    <n v="593"/>
    <n v="183"/>
    <n v="142"/>
    <n v="112"/>
    <n v="77"/>
    <n v="59"/>
    <n v="209"/>
    <n v="145"/>
    <n v="78"/>
    <s v="Credit/Debit Card"/>
    <n v="4612"/>
    <n v="3.8273858921161827"/>
  </r>
  <r>
    <n v="24"/>
    <s v="Male"/>
    <s v="Senior"/>
    <x v="3"/>
    <n v="1356"/>
    <n v="858"/>
    <n v="5137"/>
    <n v="747"/>
    <n v="109"/>
    <n v="170"/>
    <n v="153"/>
    <n v="46"/>
    <n v="40"/>
    <n v="131"/>
    <n v="85"/>
    <n v="120"/>
    <s v="Mobile Payment App"/>
    <n v="6738"/>
    <n v="4.9690265486725664"/>
  </r>
  <r>
    <n v="22"/>
    <s v="Male"/>
    <s v="Senior"/>
    <x v="3"/>
    <n v="817"/>
    <n v="555"/>
    <n v="5754"/>
    <n v="716"/>
    <n v="382"/>
    <n v="135"/>
    <n v="142"/>
    <n v="21"/>
    <n v="29"/>
    <n v="188"/>
    <n v="183"/>
    <n v="41"/>
    <s v="Mobile Payment App"/>
    <n v="7591"/>
    <n v="9.2913096695226436"/>
  </r>
  <r>
    <n v="22"/>
    <s v="Male"/>
    <s v="Sophomore"/>
    <x v="4"/>
    <n v="706"/>
    <n v="75"/>
    <n v="4080"/>
    <n v="874"/>
    <n v="139"/>
    <n v="183"/>
    <n v="93"/>
    <n v="41"/>
    <n v="47"/>
    <n v="136"/>
    <n v="164"/>
    <n v="109"/>
    <s v="Cash"/>
    <n v="5866"/>
    <n v="8.3087818696883851"/>
  </r>
  <r>
    <n v="18"/>
    <s v="Non-binary"/>
    <s v="Junior"/>
    <x v="1"/>
    <n v="1102"/>
    <n v="490"/>
    <n v="5853"/>
    <n v="669"/>
    <n v="230"/>
    <n v="122"/>
    <n v="118"/>
    <n v="41"/>
    <n v="74"/>
    <n v="276"/>
    <n v="69"/>
    <n v="140"/>
    <s v="Cash"/>
    <n v="7592"/>
    <n v="6.8892921960072595"/>
  </r>
  <r>
    <n v="22"/>
    <s v="Male"/>
    <s v="Sophomore"/>
    <x v="3"/>
    <n v="1279"/>
    <n v="898"/>
    <n v="3980"/>
    <n v="471"/>
    <n v="265"/>
    <n v="148"/>
    <n v="77"/>
    <n v="68"/>
    <n v="37"/>
    <n v="132"/>
    <n v="192"/>
    <n v="157"/>
    <s v="Credit/Debit Card"/>
    <n v="5527"/>
    <n v="4.3213448006254884"/>
  </r>
  <r>
    <n v="18"/>
    <s v="Male"/>
    <s v="Sophomore"/>
    <x v="1"/>
    <n v="1457"/>
    <n v="998"/>
    <n v="4232"/>
    <n v="957"/>
    <n v="375"/>
    <n v="139"/>
    <n v="167"/>
    <n v="141"/>
    <n v="31"/>
    <n v="196"/>
    <n v="35"/>
    <n v="55"/>
    <s v="Credit/Debit Card"/>
    <n v="6328"/>
    <n v="4.343170899107756"/>
  </r>
  <r>
    <n v="21"/>
    <s v="Female"/>
    <s v="Freshman"/>
    <x v="0"/>
    <n v="1306"/>
    <n v="37"/>
    <n v="4943"/>
    <n v="569"/>
    <n v="326"/>
    <n v="100"/>
    <n v="277"/>
    <n v="91"/>
    <n v="85"/>
    <n v="246"/>
    <n v="48"/>
    <n v="79"/>
    <s v="Cash"/>
    <n v="6764"/>
    <n v="5.179173047473201"/>
  </r>
  <r>
    <n v="25"/>
    <s v="Male"/>
    <s v="Sophomore"/>
    <x v="3"/>
    <n v="1309"/>
    <n v="433"/>
    <n v="4563"/>
    <n v="495"/>
    <n v="309"/>
    <n v="152"/>
    <n v="290"/>
    <n v="84"/>
    <n v="99"/>
    <n v="256"/>
    <n v="37"/>
    <n v="93"/>
    <s v="Credit/Debit Card"/>
    <n v="6378"/>
    <n v="4.8724216959511075"/>
  </r>
  <r>
    <n v="19"/>
    <s v="Male"/>
    <s v="Freshman"/>
    <x v="4"/>
    <n v="1482"/>
    <n v="705"/>
    <n v="4973"/>
    <n v="433"/>
    <n v="294"/>
    <n v="144"/>
    <n v="233"/>
    <n v="149"/>
    <n v="59"/>
    <n v="167"/>
    <n v="130"/>
    <n v="96"/>
    <s v="Credit/Debit Card"/>
    <n v="6678"/>
    <n v="4.5060728744939267"/>
  </r>
  <r>
    <n v="23"/>
    <s v="Male"/>
    <s v="Sophomore"/>
    <x v="1"/>
    <n v="1468"/>
    <n v="333"/>
    <n v="4845"/>
    <n v="563"/>
    <n v="107"/>
    <n v="74"/>
    <n v="129"/>
    <n v="119"/>
    <n v="24"/>
    <n v="123"/>
    <n v="98"/>
    <n v="173"/>
    <s v="Mobile Payment App"/>
    <n v="6255"/>
    <n v="4.2608991825613076"/>
  </r>
  <r>
    <n v="25"/>
    <s v="Female"/>
    <s v="Sophomore"/>
    <x v="1"/>
    <n v="869"/>
    <n v="102"/>
    <n v="3556"/>
    <n v="544"/>
    <n v="387"/>
    <n v="161"/>
    <n v="158"/>
    <n v="48"/>
    <n v="80"/>
    <n v="163"/>
    <n v="93"/>
    <n v="129"/>
    <s v="Credit/Debit Card"/>
    <n v="5319"/>
    <n v="6.1208285385500574"/>
  </r>
  <r>
    <n v="18"/>
    <s v="Male"/>
    <s v="Junior"/>
    <x v="1"/>
    <n v="886"/>
    <n v="917"/>
    <n v="5448"/>
    <n v="808"/>
    <n v="155"/>
    <n v="169"/>
    <n v="150"/>
    <n v="24"/>
    <n v="60"/>
    <n v="129"/>
    <n v="127"/>
    <n v="195"/>
    <s v="Mobile Payment App"/>
    <n v="7265"/>
    <n v="8.1997742663656883"/>
  </r>
  <r>
    <n v="19"/>
    <s v="Female"/>
    <s v="Freshman"/>
    <x v="1"/>
    <n v="1443"/>
    <n v="831"/>
    <n v="4289"/>
    <n v="511"/>
    <n v="190"/>
    <n v="152"/>
    <n v="108"/>
    <n v="88"/>
    <n v="61"/>
    <n v="178"/>
    <n v="146"/>
    <n v="103"/>
    <s v="Mobile Payment App"/>
    <n v="5826"/>
    <n v="4.0374220374220373"/>
  </r>
  <r>
    <n v="23"/>
    <s v="Non-binary"/>
    <s v="Freshman"/>
    <x v="4"/>
    <n v="766"/>
    <n v="95"/>
    <n v="4782"/>
    <n v="880"/>
    <n v="254"/>
    <n v="174"/>
    <n v="238"/>
    <n v="50"/>
    <n v="48"/>
    <n v="158"/>
    <n v="157"/>
    <n v="97"/>
    <s v="Cash"/>
    <n v="6838"/>
    <n v="8.926892950391645"/>
  </r>
  <r>
    <n v="22"/>
    <s v="Non-binary"/>
    <s v="Senior"/>
    <x v="4"/>
    <n v="1403"/>
    <n v="31"/>
    <n v="4595"/>
    <n v="761"/>
    <n v="331"/>
    <n v="179"/>
    <n v="57"/>
    <n v="97"/>
    <n v="67"/>
    <n v="273"/>
    <n v="179"/>
    <n v="56"/>
    <s v="Cash"/>
    <n v="6595"/>
    <n v="4.7006414825374199"/>
  </r>
  <r>
    <n v="24"/>
    <s v="Non-binary"/>
    <s v="Freshman"/>
    <x v="3"/>
    <n v="1372"/>
    <n v="803"/>
    <n v="4080"/>
    <n v="432"/>
    <n v="386"/>
    <n v="184"/>
    <n v="50"/>
    <n v="65"/>
    <n v="83"/>
    <n v="248"/>
    <n v="89"/>
    <n v="61"/>
    <s v="Credit/Debit Card"/>
    <n v="5678"/>
    <n v="4.1384839650145775"/>
  </r>
  <r>
    <n v="23"/>
    <s v="Non-binary"/>
    <s v="Freshman"/>
    <x v="4"/>
    <n v="1428"/>
    <n v="597"/>
    <n v="5495"/>
    <n v="816"/>
    <n v="332"/>
    <n v="127"/>
    <n v="271"/>
    <n v="100"/>
    <n v="22"/>
    <n v="93"/>
    <n v="163"/>
    <n v="60"/>
    <s v="Mobile Payment App"/>
    <n v="7479"/>
    <n v="5.2373949579831933"/>
  </r>
  <r>
    <n v="19"/>
    <s v="Male"/>
    <s v="Junior"/>
    <x v="4"/>
    <n v="1303"/>
    <n v="60"/>
    <n v="4515"/>
    <n v="511"/>
    <n v="387"/>
    <n v="179"/>
    <n v="244"/>
    <n v="68"/>
    <n v="100"/>
    <n v="261"/>
    <n v="35"/>
    <n v="154"/>
    <s v="Cash"/>
    <n v="6454"/>
    <n v="4.9531849577897162"/>
  </r>
  <r>
    <n v="20"/>
    <s v="Non-binary"/>
    <s v="Sophomore"/>
    <x v="1"/>
    <n v="572"/>
    <n v="823"/>
    <n v="5879"/>
    <n v="438"/>
    <n v="360"/>
    <n v="72"/>
    <n v="118"/>
    <n v="80"/>
    <n v="45"/>
    <n v="265"/>
    <n v="48"/>
    <n v="30"/>
    <s v="Credit/Debit Card"/>
    <n v="7335"/>
    <n v="12.823426573426573"/>
  </r>
  <r>
    <n v="23"/>
    <s v="Non-binary"/>
    <s v="Junior"/>
    <x v="1"/>
    <n v="558"/>
    <n v="194"/>
    <n v="4648"/>
    <n v="865"/>
    <n v="183"/>
    <n v="60"/>
    <n v="113"/>
    <n v="128"/>
    <n v="38"/>
    <n v="265"/>
    <n v="42"/>
    <n v="167"/>
    <s v="Credit/Debit Card"/>
    <n v="6509"/>
    <n v="11.664874551971327"/>
  </r>
  <r>
    <n v="23"/>
    <s v="Female"/>
    <s v="Junior"/>
    <x v="3"/>
    <n v="1049"/>
    <n v="476"/>
    <n v="5972"/>
    <n v="663"/>
    <n v="116"/>
    <n v="162"/>
    <n v="52"/>
    <n v="110"/>
    <n v="21"/>
    <n v="202"/>
    <n v="86"/>
    <n v="63"/>
    <s v="Mobile Payment App"/>
    <n v="7447"/>
    <n v="7.0991420400381315"/>
  </r>
  <r>
    <n v="18"/>
    <s v="Female"/>
    <s v="Freshman"/>
    <x v="2"/>
    <n v="923"/>
    <n v="108"/>
    <n v="3640"/>
    <n v="409"/>
    <n v="384"/>
    <n v="117"/>
    <n v="249"/>
    <n v="76"/>
    <n v="68"/>
    <n v="152"/>
    <n v="86"/>
    <n v="128"/>
    <s v="Credit/Debit Card"/>
    <n v="5309"/>
    <n v="5.7518959913326109"/>
  </r>
  <r>
    <n v="18"/>
    <s v="Female"/>
    <s v="Freshman"/>
    <x v="3"/>
    <n v="621"/>
    <n v="35"/>
    <n v="5779"/>
    <n v="558"/>
    <n v="252"/>
    <n v="109"/>
    <n v="289"/>
    <n v="82"/>
    <n v="51"/>
    <n v="98"/>
    <n v="53"/>
    <n v="100"/>
    <s v="Cash"/>
    <n v="7371"/>
    <n v="11.869565217391305"/>
  </r>
  <r>
    <n v="21"/>
    <s v="Non-binary"/>
    <s v="Junior"/>
    <x v="1"/>
    <n v="660"/>
    <n v="348"/>
    <n v="5689"/>
    <n v="731"/>
    <n v="123"/>
    <n v="88"/>
    <n v="89"/>
    <n v="67"/>
    <n v="64"/>
    <n v="186"/>
    <n v="39"/>
    <n v="26"/>
    <s v="Mobile Payment App"/>
    <n v="7102"/>
    <n v="10.76060606060606"/>
  </r>
  <r>
    <n v="21"/>
    <s v="Non-binary"/>
    <s v="Freshman"/>
    <x v="4"/>
    <n v="528"/>
    <n v="92"/>
    <n v="3863"/>
    <n v="899"/>
    <n v="127"/>
    <n v="184"/>
    <n v="100"/>
    <n v="21"/>
    <n v="55"/>
    <n v="195"/>
    <n v="125"/>
    <n v="134"/>
    <s v="Mobile Payment App"/>
    <n v="5703"/>
    <n v="10.801136363636363"/>
  </r>
  <r>
    <n v="23"/>
    <s v="Female"/>
    <s v="Freshman"/>
    <x v="0"/>
    <n v="640"/>
    <n v="618"/>
    <n v="3719"/>
    <n v="513"/>
    <n v="195"/>
    <n v="144"/>
    <n v="275"/>
    <n v="33"/>
    <n v="63"/>
    <n v="150"/>
    <n v="192"/>
    <n v="90"/>
    <s v="Mobile Payment App"/>
    <n v="5374"/>
    <n v="8.3968749999999996"/>
  </r>
  <r>
    <n v="18"/>
    <s v="Female"/>
    <s v="Senior"/>
    <x v="2"/>
    <n v="1427"/>
    <n v="573"/>
    <n v="4307"/>
    <n v="797"/>
    <n v="224"/>
    <n v="161"/>
    <n v="136"/>
    <n v="87"/>
    <n v="59"/>
    <n v="159"/>
    <n v="87"/>
    <n v="20"/>
    <s v="Mobile Payment App"/>
    <n v="6037"/>
    <n v="4.230553608969867"/>
  </r>
  <r>
    <n v="18"/>
    <s v="Male"/>
    <s v="Sophomore"/>
    <x v="2"/>
    <n v="527"/>
    <n v="405"/>
    <n v="4577"/>
    <n v="532"/>
    <n v="133"/>
    <n v="134"/>
    <n v="292"/>
    <n v="62"/>
    <n v="50"/>
    <n v="164"/>
    <n v="33"/>
    <n v="127"/>
    <s v="Cash"/>
    <n v="6104"/>
    <n v="11.582542694497153"/>
  </r>
  <r>
    <n v="25"/>
    <s v="Female"/>
    <s v="Freshman"/>
    <x v="0"/>
    <n v="1295"/>
    <n v="787"/>
    <n v="4591"/>
    <n v="764"/>
    <n v="358"/>
    <n v="142"/>
    <n v="190"/>
    <n v="121"/>
    <n v="77"/>
    <n v="244"/>
    <n v="75"/>
    <n v="113"/>
    <s v="Cash"/>
    <n v="6675"/>
    <n v="5.1544401544401541"/>
  </r>
  <r>
    <n v="23"/>
    <s v="Female"/>
    <s v="Sophomore"/>
    <x v="1"/>
    <n v="1219"/>
    <n v="491"/>
    <n v="5149"/>
    <n v="551"/>
    <n v="168"/>
    <n v="126"/>
    <n v="184"/>
    <n v="41"/>
    <n v="67"/>
    <n v="203"/>
    <n v="83"/>
    <n v="35"/>
    <s v="Cash"/>
    <n v="6607"/>
    <n v="5.4200164068908938"/>
  </r>
  <r>
    <n v="24"/>
    <s v="Female"/>
    <s v="Senior"/>
    <x v="3"/>
    <n v="959"/>
    <n v="696"/>
    <n v="3200"/>
    <n v="593"/>
    <n v="318"/>
    <n v="188"/>
    <n v="153"/>
    <n v="150"/>
    <n v="89"/>
    <n v="285"/>
    <n v="54"/>
    <n v="102"/>
    <s v="Cash"/>
    <n v="5132"/>
    <n v="5.3514077163712201"/>
  </r>
  <r>
    <n v="18"/>
    <s v="Non-binary"/>
    <s v="Sophomore"/>
    <x v="4"/>
    <n v="1483"/>
    <n v="995"/>
    <n v="3770"/>
    <n v="569"/>
    <n v="328"/>
    <n v="159"/>
    <n v="103"/>
    <n v="126"/>
    <n v="92"/>
    <n v="284"/>
    <n v="193"/>
    <n v="20"/>
    <s v="Credit/Debit Card"/>
    <n v="5644"/>
    <n v="3.8057990559676331"/>
  </r>
  <r>
    <n v="19"/>
    <s v="Non-binary"/>
    <s v="Sophomore"/>
    <x v="0"/>
    <n v="646"/>
    <n v="986"/>
    <n v="5700"/>
    <n v="857"/>
    <n v="309"/>
    <n v="77"/>
    <n v="88"/>
    <n v="66"/>
    <n v="98"/>
    <n v="174"/>
    <n v="126"/>
    <n v="153"/>
    <s v="Mobile Payment App"/>
    <n v="7648"/>
    <n v="11.839009287925697"/>
  </r>
  <r>
    <n v="23"/>
    <s v="Male"/>
    <s v="Senior"/>
    <x v="4"/>
    <n v="818"/>
    <n v="353"/>
    <n v="5174"/>
    <n v="662"/>
    <n v="222"/>
    <n v="160"/>
    <n v="194"/>
    <n v="28"/>
    <n v="98"/>
    <n v="193"/>
    <n v="177"/>
    <n v="166"/>
    <s v="Credit/Debit Card"/>
    <n v="7074"/>
    <n v="8.6479217603911973"/>
  </r>
  <r>
    <n v="18"/>
    <s v="Male"/>
    <s v="Senior"/>
    <x v="3"/>
    <n v="1268"/>
    <n v="598"/>
    <n v="3398"/>
    <n v="483"/>
    <n v="304"/>
    <n v="119"/>
    <n v="168"/>
    <n v="34"/>
    <n v="95"/>
    <n v="261"/>
    <n v="107"/>
    <n v="172"/>
    <s v="Credit/Debit Card"/>
    <n v="5141"/>
    <n v="4.0544164037854893"/>
  </r>
  <r>
    <n v="22"/>
    <s v="Non-binary"/>
    <s v="Freshman"/>
    <x v="4"/>
    <n v="563"/>
    <n v="345"/>
    <n v="4713"/>
    <n v="953"/>
    <n v="249"/>
    <n v="181"/>
    <n v="128"/>
    <n v="54"/>
    <n v="54"/>
    <n v="273"/>
    <n v="40"/>
    <n v="122"/>
    <s v="Mobile Payment App"/>
    <n v="6767"/>
    <n v="12.019538188277087"/>
  </r>
  <r>
    <n v="21"/>
    <s v="Male"/>
    <s v="Freshman"/>
    <x v="0"/>
    <n v="1253"/>
    <n v="464"/>
    <n v="5096"/>
    <n v="404"/>
    <n v="278"/>
    <n v="178"/>
    <n v="235"/>
    <n v="58"/>
    <n v="69"/>
    <n v="89"/>
    <n v="161"/>
    <n v="101"/>
    <s v="Credit/Debit Card"/>
    <n v="6669"/>
    <n v="5.3224261771747807"/>
  </r>
  <r>
    <n v="18"/>
    <s v="Non-binary"/>
    <s v="Sophomore"/>
    <x v="3"/>
    <n v="791"/>
    <n v="739"/>
    <n v="5601"/>
    <n v="628"/>
    <n v="269"/>
    <n v="116"/>
    <n v="102"/>
    <n v="55"/>
    <n v="58"/>
    <n v="179"/>
    <n v="66"/>
    <n v="136"/>
    <s v="Cash"/>
    <n v="7210"/>
    <n v="9.1150442477876101"/>
  </r>
  <r>
    <n v="22"/>
    <s v="Non-binary"/>
    <s v="Sophomore"/>
    <x v="0"/>
    <n v="847"/>
    <n v="964"/>
    <n v="3374"/>
    <n v="999"/>
    <n v="375"/>
    <n v="165"/>
    <n v="172"/>
    <n v="44"/>
    <n v="51"/>
    <n v="180"/>
    <n v="30"/>
    <n v="125"/>
    <s v="Cash"/>
    <n v="5515"/>
    <n v="6.5112160566706025"/>
  </r>
  <r>
    <n v="24"/>
    <s v="Male"/>
    <s v="Junior"/>
    <x v="1"/>
    <n v="668"/>
    <n v="36"/>
    <n v="5962"/>
    <n v="635"/>
    <n v="280"/>
    <n v="166"/>
    <n v="176"/>
    <n v="112"/>
    <n v="83"/>
    <n v="191"/>
    <n v="115"/>
    <n v="41"/>
    <s v="Mobile Payment App"/>
    <n v="7761"/>
    <n v="11.618263473053892"/>
  </r>
  <r>
    <n v="24"/>
    <s v="Male"/>
    <s v="Freshman"/>
    <x v="2"/>
    <n v="1022"/>
    <n v="883"/>
    <n v="3174"/>
    <n v="832"/>
    <n v="121"/>
    <n v="137"/>
    <n v="142"/>
    <n v="54"/>
    <n v="65"/>
    <n v="93"/>
    <n v="47"/>
    <n v="170"/>
    <s v="Cash"/>
    <n v="4835"/>
    <n v="4.7309197651663402"/>
  </r>
  <r>
    <n v="20"/>
    <s v="Non-binary"/>
    <s v="Senior"/>
    <x v="1"/>
    <n v="725"/>
    <n v="704"/>
    <n v="3181"/>
    <n v="440"/>
    <n v="363"/>
    <n v="85"/>
    <n v="219"/>
    <n v="24"/>
    <n v="73"/>
    <n v="189"/>
    <n v="190"/>
    <n v="33"/>
    <s v="Cash"/>
    <n v="4797"/>
    <n v="6.6165517241379312"/>
  </r>
  <r>
    <n v="24"/>
    <s v="Non-binary"/>
    <s v="Junior"/>
    <x v="4"/>
    <n v="733"/>
    <n v="144"/>
    <n v="3556"/>
    <n v="427"/>
    <n v="214"/>
    <n v="71"/>
    <n v="212"/>
    <n v="136"/>
    <n v="73"/>
    <n v="296"/>
    <n v="157"/>
    <n v="157"/>
    <s v="Credit/Debit Card"/>
    <n v="5299"/>
    <n v="7.2291950886766712"/>
  </r>
  <r>
    <n v="18"/>
    <s v="Non-binary"/>
    <s v="Freshman"/>
    <x v="3"/>
    <n v="684"/>
    <n v="745"/>
    <n v="4569"/>
    <n v="884"/>
    <n v="322"/>
    <n v="140"/>
    <n v="265"/>
    <n v="20"/>
    <n v="99"/>
    <n v="201"/>
    <n v="132"/>
    <n v="164"/>
    <s v="Mobile Payment App"/>
    <n v="6796"/>
    <n v="9.935672514619883"/>
  </r>
  <r>
    <n v="20"/>
    <s v="Male"/>
    <s v="Senior"/>
    <x v="0"/>
    <n v="604"/>
    <n v="494"/>
    <n v="3326"/>
    <n v="622"/>
    <n v="216"/>
    <n v="141"/>
    <n v="54"/>
    <n v="90"/>
    <n v="98"/>
    <n v="268"/>
    <n v="56"/>
    <n v="137"/>
    <s v="Mobile Payment App"/>
    <n v="5008"/>
    <n v="8.2913907284768218"/>
  </r>
  <r>
    <n v="23"/>
    <s v="Male"/>
    <s v="Sophomore"/>
    <x v="3"/>
    <n v="1346"/>
    <n v="83"/>
    <n v="5626"/>
    <n v="799"/>
    <n v="120"/>
    <n v="125"/>
    <n v="292"/>
    <n v="140"/>
    <n v="47"/>
    <n v="62"/>
    <n v="35"/>
    <n v="74"/>
    <s v="Mobile Payment App"/>
    <n v="7320"/>
    <n v="5.4383358098068353"/>
  </r>
  <r>
    <n v="23"/>
    <s v="Non-binary"/>
    <s v="Junior"/>
    <x v="4"/>
    <n v="1464"/>
    <n v="750"/>
    <n v="3907"/>
    <n v="493"/>
    <n v="364"/>
    <n v="61"/>
    <n v="170"/>
    <n v="93"/>
    <n v="23"/>
    <n v="88"/>
    <n v="113"/>
    <n v="191"/>
    <s v="Credit/Debit Card"/>
    <n v="5503"/>
    <n v="3.7588797814207648"/>
  </r>
  <r>
    <n v="18"/>
    <s v="Male"/>
    <s v="Sophomore"/>
    <x v="0"/>
    <n v="1258"/>
    <n v="333"/>
    <n v="5189"/>
    <n v="537"/>
    <n v="370"/>
    <n v="195"/>
    <n v="195"/>
    <n v="84"/>
    <n v="57"/>
    <n v="126"/>
    <n v="125"/>
    <n v="71"/>
    <s v="Cash"/>
    <n v="6949"/>
    <n v="5.5238473767885532"/>
  </r>
  <r>
    <n v="22"/>
    <s v="Male"/>
    <s v="Freshman"/>
    <x v="1"/>
    <n v="925"/>
    <n v="476"/>
    <n v="3755"/>
    <n v="718"/>
    <n v="227"/>
    <n v="80"/>
    <n v="173"/>
    <n v="70"/>
    <n v="88"/>
    <n v="185"/>
    <n v="35"/>
    <n v="43"/>
    <s v="Cash"/>
    <n v="5374"/>
    <n v="5.8097297297297299"/>
  </r>
  <r>
    <n v="18"/>
    <s v="Male"/>
    <s v="Sophomore"/>
    <x v="2"/>
    <n v="927"/>
    <n v="880"/>
    <n v="5715"/>
    <n v="748"/>
    <n v="217"/>
    <n v="146"/>
    <n v="227"/>
    <n v="97"/>
    <n v="46"/>
    <n v="220"/>
    <n v="162"/>
    <n v="38"/>
    <s v="Mobile Payment App"/>
    <n v="7616"/>
    <n v="8.2157497303128366"/>
  </r>
  <r>
    <n v="20"/>
    <s v="Non-binary"/>
    <s v="Freshman"/>
    <x v="3"/>
    <n v="1230"/>
    <n v="967"/>
    <n v="3784"/>
    <n v="430"/>
    <n v="216"/>
    <n v="55"/>
    <n v="247"/>
    <n v="74"/>
    <n v="90"/>
    <n v="171"/>
    <n v="52"/>
    <n v="162"/>
    <s v="Mobile Payment App"/>
    <n v="5281"/>
    <n v="4.29349593495935"/>
  </r>
  <r>
    <n v="23"/>
    <s v="Non-binary"/>
    <s v="Freshman"/>
    <x v="0"/>
    <n v="1437"/>
    <n v="777"/>
    <n v="5522"/>
    <n v="852"/>
    <n v="375"/>
    <n v="99"/>
    <n v="55"/>
    <n v="150"/>
    <n v="21"/>
    <n v="195"/>
    <n v="53"/>
    <n v="68"/>
    <s v="Credit/Debit Card"/>
    <n v="7390"/>
    <n v="5.1426583159359778"/>
  </r>
  <r>
    <n v="21"/>
    <s v="Female"/>
    <s v="Sophomore"/>
    <x v="2"/>
    <n v="989"/>
    <n v="158"/>
    <n v="3913"/>
    <n v="919"/>
    <n v="377"/>
    <n v="159"/>
    <n v="152"/>
    <n v="115"/>
    <n v="40"/>
    <n v="299"/>
    <n v="58"/>
    <n v="176"/>
    <s v="Credit/Debit Card"/>
    <n v="6208"/>
    <n v="6.2770475227502525"/>
  </r>
  <r>
    <n v="19"/>
    <s v="Male"/>
    <s v="Senior"/>
    <x v="4"/>
    <n v="910"/>
    <n v="724"/>
    <n v="5884"/>
    <n v="422"/>
    <n v="365"/>
    <n v="164"/>
    <n v="294"/>
    <n v="146"/>
    <n v="34"/>
    <n v="258"/>
    <n v="152"/>
    <n v="24"/>
    <s v="Cash"/>
    <n v="7743"/>
    <n v="8.5087912087912088"/>
  </r>
  <r>
    <n v="18"/>
    <s v="Male"/>
    <s v="Freshman"/>
    <x v="2"/>
    <n v="1323"/>
    <n v="441"/>
    <n v="3373"/>
    <n v="701"/>
    <n v="369"/>
    <n v="60"/>
    <n v="235"/>
    <n v="44"/>
    <n v="78"/>
    <n v="276"/>
    <n v="38"/>
    <n v="139"/>
    <s v="Cash"/>
    <n v="5313"/>
    <n v="4.0158730158730158"/>
  </r>
  <r>
    <n v="20"/>
    <s v="Female"/>
    <s v="Sophomore"/>
    <x v="3"/>
    <n v="668"/>
    <n v="33"/>
    <n v="4067"/>
    <n v="453"/>
    <n v="243"/>
    <n v="84"/>
    <n v="283"/>
    <n v="132"/>
    <n v="72"/>
    <n v="294"/>
    <n v="50"/>
    <n v="99"/>
    <s v="Mobile Payment App"/>
    <n v="5777"/>
    <n v="8.6482035928143706"/>
  </r>
  <r>
    <n v="25"/>
    <s v="Female"/>
    <s v="Senior"/>
    <x v="4"/>
    <n v="1004"/>
    <n v="465"/>
    <n v="5665"/>
    <n v="835"/>
    <n v="126"/>
    <n v="179"/>
    <n v="297"/>
    <n v="23"/>
    <n v="52"/>
    <n v="238"/>
    <n v="79"/>
    <n v="104"/>
    <s v="Credit/Debit Card"/>
    <n v="7598"/>
    <n v="7.5677290836653386"/>
  </r>
  <r>
    <n v="21"/>
    <s v="Female"/>
    <s v="Junior"/>
    <x v="1"/>
    <n v="1415"/>
    <n v="561"/>
    <n v="3083"/>
    <n v="967"/>
    <n v="347"/>
    <n v="114"/>
    <n v="175"/>
    <n v="100"/>
    <n v="30"/>
    <n v="166"/>
    <n v="162"/>
    <n v="120"/>
    <s v="Credit/Debit Card"/>
    <n v="5264"/>
    <n v="3.7201413427561838"/>
  </r>
  <r>
    <n v="18"/>
    <s v="Male"/>
    <s v="Freshman"/>
    <x v="3"/>
    <n v="948"/>
    <n v="739"/>
    <n v="3799"/>
    <n v="812"/>
    <n v="344"/>
    <n v="111"/>
    <n v="205"/>
    <n v="139"/>
    <n v="94"/>
    <n v="249"/>
    <n v="107"/>
    <n v="43"/>
    <s v="Credit/Debit Card"/>
    <n v="5903"/>
    <n v="6.2267932489451479"/>
  </r>
  <r>
    <n v="21"/>
    <s v="Non-binary"/>
    <s v="Junior"/>
    <x v="4"/>
    <n v="1010"/>
    <n v="248"/>
    <n v="3146"/>
    <n v="972"/>
    <n v="356"/>
    <n v="170"/>
    <n v="60"/>
    <n v="67"/>
    <n v="54"/>
    <n v="77"/>
    <n v="124"/>
    <n v="100"/>
    <s v="Mobile Payment App"/>
    <n v="5126"/>
    <n v="5.0752475247524753"/>
  </r>
  <r>
    <n v="19"/>
    <s v="Female"/>
    <s v="Sophomore"/>
    <x v="4"/>
    <n v="873"/>
    <n v="549"/>
    <n v="3887"/>
    <n v="423"/>
    <n v="111"/>
    <n v="120"/>
    <n v="166"/>
    <n v="116"/>
    <n v="68"/>
    <n v="255"/>
    <n v="137"/>
    <n v="30"/>
    <s v="Credit/Debit Card"/>
    <n v="5313"/>
    <n v="6.0859106529209619"/>
  </r>
  <r>
    <n v="19"/>
    <s v="Female"/>
    <s v="Sophomore"/>
    <x v="2"/>
    <n v="921"/>
    <n v="148"/>
    <n v="4073"/>
    <n v="677"/>
    <n v="212"/>
    <n v="78"/>
    <n v="173"/>
    <n v="52"/>
    <n v="33"/>
    <n v="141"/>
    <n v="161"/>
    <n v="69"/>
    <s v="Cash"/>
    <n v="5669"/>
    <n v="6.1552660152008682"/>
  </r>
  <r>
    <n v="19"/>
    <s v="Female"/>
    <s v="Freshman"/>
    <x v="3"/>
    <n v="1459"/>
    <n v="285"/>
    <n v="4511"/>
    <n v="619"/>
    <n v="299"/>
    <n v="145"/>
    <n v="295"/>
    <n v="96"/>
    <n v="71"/>
    <n v="95"/>
    <n v="35"/>
    <n v="170"/>
    <s v="Mobile Payment App"/>
    <n v="6336"/>
    <n v="4.3427004797806719"/>
  </r>
  <r>
    <n v="25"/>
    <s v="Male"/>
    <s v="Freshman"/>
    <x v="4"/>
    <n v="672"/>
    <n v="213"/>
    <n v="3980"/>
    <n v="420"/>
    <n v="362"/>
    <n v="64"/>
    <n v="290"/>
    <n v="131"/>
    <n v="53"/>
    <n v="201"/>
    <n v="102"/>
    <n v="83"/>
    <s v="Credit/Debit Card"/>
    <n v="5686"/>
    <n v="8.4613095238095237"/>
  </r>
  <r>
    <n v="23"/>
    <s v="Non-binary"/>
    <s v="Senior"/>
    <x v="3"/>
    <n v="1461"/>
    <n v="299"/>
    <n v="4335"/>
    <n v="500"/>
    <n v="120"/>
    <n v="65"/>
    <n v="112"/>
    <n v="83"/>
    <n v="41"/>
    <n v="83"/>
    <n v="54"/>
    <n v="107"/>
    <s v="Mobile Payment App"/>
    <n v="5500"/>
    <n v="3.7645448323066395"/>
  </r>
  <r>
    <n v="24"/>
    <s v="Male"/>
    <s v="Senior"/>
    <x v="0"/>
    <n v="1492"/>
    <n v="644"/>
    <n v="4495"/>
    <n v="468"/>
    <n v="234"/>
    <n v="76"/>
    <n v="205"/>
    <n v="58"/>
    <n v="80"/>
    <n v="159"/>
    <n v="157"/>
    <n v="66"/>
    <s v="Credit/Debit Card"/>
    <n v="5998"/>
    <n v="4.020107238605898"/>
  </r>
  <r>
    <n v="19"/>
    <s v="Male"/>
    <s v="Senior"/>
    <x v="2"/>
    <n v="627"/>
    <n v="995"/>
    <n v="5863"/>
    <n v="937"/>
    <n v="188"/>
    <n v="177"/>
    <n v="155"/>
    <n v="137"/>
    <n v="97"/>
    <n v="117"/>
    <n v="172"/>
    <n v="180"/>
    <s v="Cash"/>
    <n v="8023"/>
    <n v="12.79585326953748"/>
  </r>
  <r>
    <n v="23"/>
    <s v="Male"/>
    <s v="Freshman"/>
    <x v="2"/>
    <n v="961"/>
    <n v="87"/>
    <n v="5819"/>
    <n v="781"/>
    <n v="393"/>
    <n v="56"/>
    <n v="155"/>
    <n v="64"/>
    <n v="86"/>
    <n v="146"/>
    <n v="63"/>
    <n v="48"/>
    <s v="Mobile Payment App"/>
    <n v="7611"/>
    <n v="7.9198751300728407"/>
  </r>
  <r>
    <n v="22"/>
    <s v="Male"/>
    <s v="Senior"/>
    <x v="3"/>
    <n v="954"/>
    <n v="134"/>
    <n v="3455"/>
    <n v="664"/>
    <n v="332"/>
    <n v="183"/>
    <n v="227"/>
    <n v="36"/>
    <n v="69"/>
    <n v="180"/>
    <n v="45"/>
    <n v="68"/>
    <s v="Credit/Debit Card"/>
    <n v="5259"/>
    <n v="5.5125786163522017"/>
  </r>
  <r>
    <n v="20"/>
    <s v="Non-binary"/>
    <s v="Junior"/>
    <x v="4"/>
    <n v="1486"/>
    <n v="958"/>
    <n v="5843"/>
    <n v="757"/>
    <n v="119"/>
    <n v="135"/>
    <n v="72"/>
    <n v="114"/>
    <n v="47"/>
    <n v="82"/>
    <n v="93"/>
    <n v="136"/>
    <s v="Mobile Payment App"/>
    <n v="7398"/>
    <n v="4.9784656796769848"/>
  </r>
  <r>
    <n v="24"/>
    <s v="Female"/>
    <s v="Freshman"/>
    <x v="0"/>
    <n v="1331"/>
    <n v="681"/>
    <n v="5918"/>
    <n v="949"/>
    <n v="335"/>
    <n v="125"/>
    <n v="258"/>
    <n v="94"/>
    <n v="94"/>
    <n v="171"/>
    <n v="34"/>
    <n v="127"/>
    <s v="Mobile Payment App"/>
    <n v="8105"/>
    <n v="6.0894064613072878"/>
  </r>
  <r>
    <n v="21"/>
    <s v="Female"/>
    <s v="Senior"/>
    <x v="2"/>
    <n v="551"/>
    <n v="492"/>
    <n v="3257"/>
    <n v="930"/>
    <n v="335"/>
    <n v="59"/>
    <n v="61"/>
    <n v="41"/>
    <n v="60"/>
    <n v="59"/>
    <n v="146"/>
    <n v="151"/>
    <s v="Cash"/>
    <n v="5099"/>
    <n v="9.2540834845735027"/>
  </r>
  <r>
    <n v="18"/>
    <s v="Non-binary"/>
    <s v="Senior"/>
    <x v="4"/>
    <n v="1352"/>
    <n v="475"/>
    <n v="5868"/>
    <n v="718"/>
    <n v="264"/>
    <n v="196"/>
    <n v="151"/>
    <n v="114"/>
    <n v="26"/>
    <n v="244"/>
    <n v="65"/>
    <n v="57"/>
    <s v="Credit/Debit Card"/>
    <n v="7703"/>
    <n v="5.6974852071005921"/>
  </r>
  <r>
    <n v="22"/>
    <s v="Female"/>
    <s v="Senior"/>
    <x v="3"/>
    <n v="1437"/>
    <n v="204"/>
    <n v="3820"/>
    <n v="497"/>
    <n v="319"/>
    <n v="161"/>
    <n v="217"/>
    <n v="23"/>
    <n v="81"/>
    <n v="67"/>
    <n v="125"/>
    <n v="149"/>
    <s v="Mobile Payment App"/>
    <n v="5459"/>
    <n v="3.7988865692414753"/>
  </r>
  <r>
    <n v="25"/>
    <s v="Non-binary"/>
    <s v="Sophomore"/>
    <x v="4"/>
    <n v="1146"/>
    <n v="504"/>
    <n v="4965"/>
    <n v="707"/>
    <n v="295"/>
    <n v="127"/>
    <n v="114"/>
    <n v="97"/>
    <n v="30"/>
    <n v="141"/>
    <n v="63"/>
    <n v="24"/>
    <s v="Mobile Payment App"/>
    <n v="6563"/>
    <n v="5.7268760907504364"/>
  </r>
  <r>
    <n v="21"/>
    <s v="Male"/>
    <s v="Freshman"/>
    <x v="4"/>
    <n v="1341"/>
    <n v="899"/>
    <n v="3133"/>
    <n v="850"/>
    <n v="364"/>
    <n v="183"/>
    <n v="262"/>
    <n v="129"/>
    <n v="26"/>
    <n v="188"/>
    <n v="94"/>
    <n v="130"/>
    <s v="Credit/Debit Card"/>
    <n v="5359"/>
    <n v="3.9962714392244592"/>
  </r>
  <r>
    <n v="25"/>
    <s v="Female"/>
    <s v="Sophomore"/>
    <x v="4"/>
    <n v="1331"/>
    <n v="227"/>
    <n v="5479"/>
    <n v="750"/>
    <n v="155"/>
    <n v="184"/>
    <n v="88"/>
    <n v="87"/>
    <n v="72"/>
    <n v="87"/>
    <n v="157"/>
    <n v="53"/>
    <s v="Mobile Payment App"/>
    <n v="7112"/>
    <n v="5.3433508640120211"/>
  </r>
  <r>
    <n v="25"/>
    <s v="Male"/>
    <s v="Freshman"/>
    <x v="2"/>
    <n v="1195"/>
    <n v="845"/>
    <n v="3900"/>
    <n v="624"/>
    <n v="258"/>
    <n v="183"/>
    <n v="178"/>
    <n v="122"/>
    <n v="91"/>
    <n v="271"/>
    <n v="53"/>
    <n v="94"/>
    <s v="Mobile Payment App"/>
    <n v="5774"/>
    <n v="4.831799163179916"/>
  </r>
  <r>
    <n v="24"/>
    <s v="Non-binary"/>
    <s v="Sophomore"/>
    <x v="0"/>
    <n v="1247"/>
    <n v="269"/>
    <n v="5692"/>
    <n v="638"/>
    <n v="158"/>
    <n v="196"/>
    <n v="190"/>
    <n v="92"/>
    <n v="88"/>
    <n v="174"/>
    <n v="100"/>
    <n v="68"/>
    <s v="Cash"/>
    <n v="7396"/>
    <n v="5.931034482758621"/>
  </r>
  <r>
    <n v="25"/>
    <s v="Female"/>
    <s v="Senior"/>
    <x v="4"/>
    <n v="663"/>
    <n v="798"/>
    <n v="5418"/>
    <n v="420"/>
    <n v="389"/>
    <n v="97"/>
    <n v="282"/>
    <n v="144"/>
    <n v="84"/>
    <n v="149"/>
    <n v="123"/>
    <n v="167"/>
    <s v="Cash"/>
    <n v="7273"/>
    <n v="10.969834087481146"/>
  </r>
  <r>
    <n v="23"/>
    <s v="Female"/>
    <s v="Senior"/>
    <x v="3"/>
    <n v="861"/>
    <n v="776"/>
    <n v="4227"/>
    <n v="924"/>
    <n v="143"/>
    <n v="190"/>
    <n v="208"/>
    <n v="114"/>
    <n v="82"/>
    <n v="119"/>
    <n v="172"/>
    <n v="71"/>
    <s v="Credit/Debit Card"/>
    <n v="6250"/>
    <n v="7.2590011614401861"/>
  </r>
  <r>
    <n v="23"/>
    <s v="Male"/>
    <s v="Senior"/>
    <x v="1"/>
    <n v="568"/>
    <n v="340"/>
    <n v="3025"/>
    <n v="620"/>
    <n v="300"/>
    <n v="92"/>
    <n v="233"/>
    <n v="75"/>
    <n v="52"/>
    <n v="296"/>
    <n v="191"/>
    <n v="109"/>
    <s v="Credit/Debit Card"/>
    <n v="4993"/>
    <n v="8.7904929577464781"/>
  </r>
  <r>
    <n v="20"/>
    <s v="Female"/>
    <s v="Senior"/>
    <x v="0"/>
    <n v="802"/>
    <n v="254"/>
    <n v="4626"/>
    <n v="568"/>
    <n v="179"/>
    <n v="64"/>
    <n v="265"/>
    <n v="124"/>
    <n v="51"/>
    <n v="117"/>
    <n v="158"/>
    <n v="123"/>
    <s v="Credit/Debit Card"/>
    <n v="6275"/>
    <n v="7.8241895261845382"/>
  </r>
  <r>
    <n v="24"/>
    <s v="Male"/>
    <s v="Freshman"/>
    <x v="1"/>
    <n v="821"/>
    <n v="414"/>
    <n v="5858"/>
    <n v="719"/>
    <n v="174"/>
    <n v="133"/>
    <n v="52"/>
    <n v="76"/>
    <n v="65"/>
    <n v="142"/>
    <n v="66"/>
    <n v="39"/>
    <s v="Cash"/>
    <n v="7324"/>
    <n v="8.9208282582216807"/>
  </r>
  <r>
    <n v="19"/>
    <s v="Female"/>
    <s v="Freshman"/>
    <x v="2"/>
    <n v="1009"/>
    <n v="770"/>
    <n v="4354"/>
    <n v="511"/>
    <n v="300"/>
    <n v="189"/>
    <n v="156"/>
    <n v="150"/>
    <n v="54"/>
    <n v="270"/>
    <n v="146"/>
    <n v="46"/>
    <s v="Credit/Debit Card"/>
    <n v="6176"/>
    <n v="6.1209117938553019"/>
  </r>
  <r>
    <n v="19"/>
    <s v="Non-binary"/>
    <s v="Junior"/>
    <x v="2"/>
    <n v="526"/>
    <n v="633"/>
    <n v="3093"/>
    <n v="940"/>
    <n v="215"/>
    <n v="109"/>
    <n v="54"/>
    <n v="31"/>
    <n v="80"/>
    <n v="193"/>
    <n v="192"/>
    <n v="42"/>
    <s v="Mobile Payment App"/>
    <n v="4949"/>
    <n v="9.4087452471482891"/>
  </r>
  <r>
    <n v="22"/>
    <s v="Female"/>
    <s v="Junior"/>
    <x v="2"/>
    <n v="502"/>
    <n v="755"/>
    <n v="3717"/>
    <n v="473"/>
    <n v="153"/>
    <n v="54"/>
    <n v="53"/>
    <n v="92"/>
    <n v="50"/>
    <n v="290"/>
    <n v="144"/>
    <n v="70"/>
    <s v="Mobile Payment App"/>
    <n v="5096"/>
    <n v="10.151394422310757"/>
  </r>
  <r>
    <n v="19"/>
    <s v="Non-binary"/>
    <s v="Freshman"/>
    <x v="4"/>
    <n v="860"/>
    <n v="550"/>
    <n v="5703"/>
    <n v="503"/>
    <n v="203"/>
    <n v="171"/>
    <n v="117"/>
    <n v="29"/>
    <n v="31"/>
    <n v="87"/>
    <n v="82"/>
    <n v="196"/>
    <s v="Mobile Payment App"/>
    <n v="7122"/>
    <n v="8.2813953488372096"/>
  </r>
  <r>
    <n v="18"/>
    <s v="Non-binary"/>
    <s v="Junior"/>
    <x v="1"/>
    <n v="1420"/>
    <n v="576"/>
    <n v="5141"/>
    <n v="835"/>
    <n v="168"/>
    <n v="102"/>
    <n v="277"/>
    <n v="57"/>
    <n v="47"/>
    <n v="260"/>
    <n v="86"/>
    <n v="196"/>
    <s v="Cash"/>
    <n v="7169"/>
    <n v="5.0485915492957743"/>
  </r>
  <r>
    <n v="21"/>
    <s v="Female"/>
    <s v="Senior"/>
    <x v="2"/>
    <n v="540"/>
    <n v="931"/>
    <n v="4582"/>
    <n v="651"/>
    <n v="221"/>
    <n v="135"/>
    <n v="100"/>
    <n v="21"/>
    <n v="39"/>
    <n v="75"/>
    <n v="72"/>
    <n v="183"/>
    <s v="Mobile Payment App"/>
    <n v="6079"/>
    <n v="11.257407407407408"/>
  </r>
  <r>
    <n v="25"/>
    <s v="Non-binary"/>
    <s v="Freshman"/>
    <x v="0"/>
    <n v="737"/>
    <n v="995"/>
    <n v="4234"/>
    <n v="562"/>
    <n v="288"/>
    <n v="62"/>
    <n v="293"/>
    <n v="103"/>
    <n v="89"/>
    <n v="281"/>
    <n v="31"/>
    <n v="162"/>
    <s v="Mobile Payment App"/>
    <n v="6105"/>
    <n v="8.2835820895522385"/>
  </r>
  <r>
    <n v="22"/>
    <s v="Non-binary"/>
    <s v="Freshman"/>
    <x v="0"/>
    <n v="503"/>
    <n v="57"/>
    <n v="3138"/>
    <n v="843"/>
    <n v="276"/>
    <n v="177"/>
    <n v="175"/>
    <n v="37"/>
    <n v="26"/>
    <n v="258"/>
    <n v="105"/>
    <n v="165"/>
    <s v="Cash"/>
    <n v="5200"/>
    <n v="10.337972166998012"/>
  </r>
  <r>
    <n v="22"/>
    <s v="Female"/>
    <s v="Freshman"/>
    <x v="2"/>
    <n v="673"/>
    <n v="972"/>
    <n v="5357"/>
    <n v="828"/>
    <n v="279"/>
    <n v="95"/>
    <n v="298"/>
    <n v="97"/>
    <n v="21"/>
    <n v="154"/>
    <n v="34"/>
    <n v="162"/>
    <s v="Mobile Payment App"/>
    <n v="7325"/>
    <n v="10.884101040118871"/>
  </r>
  <r>
    <n v="25"/>
    <s v="Female"/>
    <s v="Freshman"/>
    <x v="0"/>
    <n v="681"/>
    <n v="115"/>
    <n v="5355"/>
    <n v="848"/>
    <n v="209"/>
    <n v="118"/>
    <n v="51"/>
    <n v="112"/>
    <n v="83"/>
    <n v="240"/>
    <n v="188"/>
    <n v="172"/>
    <s v="Cash"/>
    <n v="7376"/>
    <n v="10.831130690161528"/>
  </r>
  <r>
    <n v="22"/>
    <s v="Male"/>
    <s v="Freshman"/>
    <x v="2"/>
    <n v="1356"/>
    <n v="766"/>
    <n v="5387"/>
    <n v="599"/>
    <n v="347"/>
    <n v="200"/>
    <n v="238"/>
    <n v="77"/>
    <n v="65"/>
    <n v="190"/>
    <n v="72"/>
    <n v="196"/>
    <s v="Mobile Payment App"/>
    <n v="7371"/>
    <n v="5.4358407079646014"/>
  </r>
  <r>
    <n v="25"/>
    <s v="Female"/>
    <s v="Sophomore"/>
    <x v="2"/>
    <n v="1062"/>
    <n v="390"/>
    <n v="3394"/>
    <n v="946"/>
    <n v="298"/>
    <n v="117"/>
    <n v="191"/>
    <n v="116"/>
    <n v="36"/>
    <n v="102"/>
    <n v="73"/>
    <n v="159"/>
    <s v="Credit/Debit Card"/>
    <n v="5432"/>
    <n v="5.1148775894538607"/>
  </r>
  <r>
    <n v="18"/>
    <s v="Male"/>
    <s v="Sophomore"/>
    <x v="1"/>
    <n v="1399"/>
    <n v="653"/>
    <n v="3413"/>
    <n v="703"/>
    <n v="157"/>
    <n v="182"/>
    <n v="67"/>
    <n v="41"/>
    <n v="81"/>
    <n v="108"/>
    <n v="154"/>
    <n v="28"/>
    <s v="Cash"/>
    <n v="4934"/>
    <n v="3.5268048606147246"/>
  </r>
  <r>
    <n v="19"/>
    <s v="Female"/>
    <s v="Junior"/>
    <x v="3"/>
    <n v="1402"/>
    <n v="705"/>
    <n v="3268"/>
    <n v="715"/>
    <n v="305"/>
    <n v="134"/>
    <n v="87"/>
    <n v="100"/>
    <n v="100"/>
    <n v="228"/>
    <n v="103"/>
    <n v="144"/>
    <s v="Cash"/>
    <n v="5184"/>
    <n v="3.6975748930099859"/>
  </r>
  <r>
    <n v="24"/>
    <s v="Non-binary"/>
    <s v="Sophomore"/>
    <x v="3"/>
    <n v="1184"/>
    <n v="260"/>
    <n v="5610"/>
    <n v="490"/>
    <n v="376"/>
    <n v="168"/>
    <n v="183"/>
    <n v="102"/>
    <n v="73"/>
    <n v="183"/>
    <n v="85"/>
    <n v="123"/>
    <s v="Cash"/>
    <n v="7393"/>
    <n v="6.2440878378378377"/>
  </r>
  <r>
    <n v="21"/>
    <s v="Male"/>
    <s v="Senior"/>
    <x v="1"/>
    <n v="743"/>
    <n v="351"/>
    <n v="3735"/>
    <n v="746"/>
    <n v="305"/>
    <n v="51"/>
    <n v="201"/>
    <n v="55"/>
    <n v="74"/>
    <n v="284"/>
    <n v="117"/>
    <n v="91"/>
    <s v="Cash"/>
    <n v="5659"/>
    <n v="7.6164199192462991"/>
  </r>
  <r>
    <n v="25"/>
    <s v="Male"/>
    <s v="Sophomore"/>
    <x v="4"/>
    <n v="1384"/>
    <n v="490"/>
    <n v="3253"/>
    <n v="462"/>
    <n v="286"/>
    <n v="158"/>
    <n v="240"/>
    <n v="90"/>
    <n v="24"/>
    <n v="296"/>
    <n v="191"/>
    <n v="115"/>
    <s v="Mobile Payment App"/>
    <n v="5115"/>
    <n v="3.6958092485549132"/>
  </r>
  <r>
    <n v="20"/>
    <s v="Male"/>
    <s v="Junior"/>
    <x v="4"/>
    <n v="997"/>
    <n v="641"/>
    <n v="4000"/>
    <n v="589"/>
    <n v="167"/>
    <n v="130"/>
    <n v="142"/>
    <n v="24"/>
    <n v="70"/>
    <n v="179"/>
    <n v="130"/>
    <n v="57"/>
    <s v="Credit/Debit Card"/>
    <n v="5488"/>
    <n v="5.5045135406218657"/>
  </r>
  <r>
    <n v="24"/>
    <s v="Male"/>
    <s v="Senior"/>
    <x v="3"/>
    <n v="618"/>
    <n v="109"/>
    <n v="4178"/>
    <n v="626"/>
    <n v="335"/>
    <n v="118"/>
    <n v="184"/>
    <n v="22"/>
    <n v="75"/>
    <n v="139"/>
    <n v="85"/>
    <n v="65"/>
    <s v="Credit/Debit Card"/>
    <n v="5827"/>
    <n v="9.4288025889967635"/>
  </r>
  <r>
    <n v="25"/>
    <s v="Female"/>
    <s v="Junior"/>
    <x v="0"/>
    <n v="1320"/>
    <n v="498"/>
    <n v="5329"/>
    <n v="559"/>
    <n v="236"/>
    <n v="122"/>
    <n v="262"/>
    <n v="95"/>
    <n v="61"/>
    <n v="164"/>
    <n v="108"/>
    <n v="65"/>
    <s v="Cash"/>
    <n v="7001"/>
    <n v="5.3037878787878787"/>
  </r>
  <r>
    <n v="25"/>
    <s v="Male"/>
    <s v="Sophomore"/>
    <x v="2"/>
    <n v="959"/>
    <n v="522"/>
    <n v="4611"/>
    <n v="402"/>
    <n v="369"/>
    <n v="67"/>
    <n v="162"/>
    <n v="106"/>
    <n v="24"/>
    <n v="141"/>
    <n v="45"/>
    <n v="87"/>
    <s v="Cash"/>
    <n v="6014"/>
    <n v="6.2711157455683004"/>
  </r>
  <r>
    <n v="20"/>
    <s v="Non-binary"/>
    <s v="Junior"/>
    <x v="0"/>
    <n v="950"/>
    <n v="656"/>
    <n v="4369"/>
    <n v="916"/>
    <n v="207"/>
    <n v="97"/>
    <n v="90"/>
    <n v="42"/>
    <n v="78"/>
    <n v="284"/>
    <n v="75"/>
    <n v="48"/>
    <s v="Mobile Payment App"/>
    <n v="6206"/>
    <n v="6.5326315789473686"/>
  </r>
  <r>
    <n v="24"/>
    <s v="Non-binary"/>
    <s v="Senior"/>
    <x v="1"/>
    <n v="1286"/>
    <n v="456"/>
    <n v="5916"/>
    <n v="973"/>
    <n v="263"/>
    <n v="60"/>
    <n v="108"/>
    <n v="115"/>
    <n v="22"/>
    <n v="116"/>
    <n v="63"/>
    <n v="168"/>
    <s v="Credit/Debit Card"/>
    <n v="7804"/>
    <n v="6.0684292379471225"/>
  </r>
  <r>
    <n v="19"/>
    <s v="Non-binary"/>
    <s v="Freshman"/>
    <x v="2"/>
    <n v="893"/>
    <n v="312"/>
    <n v="4417"/>
    <n v="981"/>
    <n v="156"/>
    <n v="141"/>
    <n v="240"/>
    <n v="125"/>
    <n v="59"/>
    <n v="161"/>
    <n v="118"/>
    <n v="26"/>
    <s v="Cash"/>
    <n v="6424"/>
    <n v="7.1937290033594623"/>
  </r>
  <r>
    <n v="18"/>
    <s v="Female"/>
    <s v="Freshman"/>
    <x v="0"/>
    <n v="1126"/>
    <n v="891"/>
    <n v="4242"/>
    <n v="624"/>
    <n v="182"/>
    <n v="100"/>
    <n v="136"/>
    <n v="86"/>
    <n v="66"/>
    <n v="243"/>
    <n v="83"/>
    <n v="30"/>
    <s v="Cash"/>
    <n v="5792"/>
    <n v="5.143872113676732"/>
  </r>
  <r>
    <n v="22"/>
    <s v="Male"/>
    <s v="Sophomore"/>
    <x v="4"/>
    <n v="679"/>
    <n v="481"/>
    <n v="5466"/>
    <n v="674"/>
    <n v="180"/>
    <n v="152"/>
    <n v="147"/>
    <n v="133"/>
    <n v="58"/>
    <n v="67"/>
    <n v="130"/>
    <n v="159"/>
    <s v="Mobile Payment App"/>
    <n v="7166"/>
    <n v="10.553755522827688"/>
  </r>
  <r>
    <n v="25"/>
    <s v="Male"/>
    <s v="Freshman"/>
    <x v="0"/>
    <n v="803"/>
    <n v="201"/>
    <n v="5914"/>
    <n v="859"/>
    <n v="143"/>
    <n v="173"/>
    <n v="143"/>
    <n v="142"/>
    <n v="96"/>
    <n v="170"/>
    <n v="103"/>
    <n v="30"/>
    <s v="Credit/Debit Card"/>
    <n v="7773"/>
    <n v="9.6799501867995019"/>
  </r>
  <r>
    <n v="18"/>
    <s v="Female"/>
    <s v="Senior"/>
    <x v="4"/>
    <n v="664"/>
    <n v="115"/>
    <n v="3692"/>
    <n v="963"/>
    <n v="213"/>
    <n v="70"/>
    <n v="230"/>
    <n v="150"/>
    <n v="74"/>
    <n v="199"/>
    <n v="167"/>
    <n v="113"/>
    <s v="Credit/Debit Card"/>
    <n v="5871"/>
    <n v="8.8418674698795172"/>
  </r>
  <r>
    <n v="18"/>
    <s v="Male"/>
    <s v="Senior"/>
    <x v="2"/>
    <n v="1500"/>
    <n v="777"/>
    <n v="5326"/>
    <n v="772"/>
    <n v="298"/>
    <n v="182"/>
    <n v="173"/>
    <n v="112"/>
    <n v="66"/>
    <n v="170"/>
    <n v="41"/>
    <n v="103"/>
    <s v="Cash"/>
    <n v="7243"/>
    <n v="4.8286666666666669"/>
  </r>
  <r>
    <n v="22"/>
    <s v="Male"/>
    <s v="Junior"/>
    <x v="0"/>
    <n v="1005"/>
    <n v="777"/>
    <n v="5596"/>
    <n v="865"/>
    <n v="158"/>
    <n v="56"/>
    <n v="113"/>
    <n v="102"/>
    <n v="71"/>
    <n v="249"/>
    <n v="148"/>
    <n v="196"/>
    <s v="Credit/Debit Card"/>
    <n v="7554"/>
    <n v="7.5164179104477613"/>
  </r>
  <r>
    <n v="22"/>
    <s v="Female"/>
    <s v="Sophomore"/>
    <x v="4"/>
    <n v="883"/>
    <n v="640"/>
    <n v="5515"/>
    <n v="751"/>
    <n v="243"/>
    <n v="168"/>
    <n v="240"/>
    <n v="138"/>
    <n v="20"/>
    <n v="102"/>
    <n v="55"/>
    <n v="93"/>
    <s v="Credit/Debit Card"/>
    <n v="7325"/>
    <n v="8.2955832389580966"/>
  </r>
  <r>
    <n v="18"/>
    <s v="Non-binary"/>
    <s v="Freshman"/>
    <x v="4"/>
    <n v="1428"/>
    <n v="327"/>
    <n v="5183"/>
    <n v="822"/>
    <n v="118"/>
    <n v="184"/>
    <n v="209"/>
    <n v="27"/>
    <n v="50"/>
    <n v="212"/>
    <n v="89"/>
    <n v="129"/>
    <s v="Cash"/>
    <n v="7023"/>
    <n v="4.9180672268907566"/>
  </r>
  <r>
    <n v="21"/>
    <s v="Non-binary"/>
    <s v="Sophomore"/>
    <x v="1"/>
    <n v="906"/>
    <n v="449"/>
    <n v="3883"/>
    <n v="713"/>
    <n v="338"/>
    <n v="126"/>
    <n v="300"/>
    <n v="86"/>
    <n v="46"/>
    <n v="55"/>
    <n v="64"/>
    <n v="122"/>
    <s v="Cash"/>
    <n v="5733"/>
    <n v="6.3278145695364234"/>
  </r>
  <r>
    <n v="18"/>
    <s v="Non-binary"/>
    <s v="Freshman"/>
    <x v="2"/>
    <n v="991"/>
    <n v="836"/>
    <n v="3317"/>
    <n v="518"/>
    <n v="315"/>
    <n v="98"/>
    <n v="82"/>
    <n v="139"/>
    <n v="94"/>
    <n v="130"/>
    <n v="145"/>
    <n v="151"/>
    <s v="Cash"/>
    <n v="4989"/>
    <n v="5.0343087790111003"/>
  </r>
  <r>
    <n v="23"/>
    <s v="Female"/>
    <s v="Freshman"/>
    <x v="3"/>
    <n v="1246"/>
    <n v="754"/>
    <n v="5420"/>
    <n v="504"/>
    <n v="372"/>
    <n v="107"/>
    <n v="222"/>
    <n v="104"/>
    <n v="31"/>
    <n v="163"/>
    <n v="116"/>
    <n v="182"/>
    <s v="Mobile Payment App"/>
    <n v="7221"/>
    <n v="5.795345104333868"/>
  </r>
  <r>
    <n v="22"/>
    <s v="Female"/>
    <s v="Freshman"/>
    <x v="4"/>
    <n v="1273"/>
    <n v="10"/>
    <n v="4229"/>
    <n v="887"/>
    <n v="168"/>
    <n v="197"/>
    <n v="134"/>
    <n v="140"/>
    <n v="60"/>
    <n v="236"/>
    <n v="95"/>
    <n v="136"/>
    <s v="Credit/Debit Card"/>
    <n v="6282"/>
    <n v="4.9347996857816181"/>
  </r>
  <r>
    <n v="22"/>
    <s v="Male"/>
    <s v="Junior"/>
    <x v="0"/>
    <n v="880"/>
    <n v="184"/>
    <n v="4706"/>
    <n v="415"/>
    <n v="105"/>
    <n v="182"/>
    <n v="266"/>
    <n v="58"/>
    <n v="68"/>
    <n v="277"/>
    <n v="176"/>
    <n v="36"/>
    <s v="Credit/Debit Card"/>
    <n v="6289"/>
    <n v="7.146590909090909"/>
  </r>
  <r>
    <n v="24"/>
    <s v="Non-binary"/>
    <s v="Junior"/>
    <x v="2"/>
    <n v="1356"/>
    <n v="328"/>
    <n v="5658"/>
    <n v="901"/>
    <n v="369"/>
    <n v="156"/>
    <n v="284"/>
    <n v="114"/>
    <n v="76"/>
    <n v="145"/>
    <n v="119"/>
    <n v="102"/>
    <s v="Credit/Debit Card"/>
    <n v="7924"/>
    <n v="5.8436578171091442"/>
  </r>
  <r>
    <n v="23"/>
    <s v="Female"/>
    <s v="Junior"/>
    <x v="1"/>
    <n v="916"/>
    <n v="927"/>
    <n v="5244"/>
    <n v="411"/>
    <n v="249"/>
    <n v="157"/>
    <n v="173"/>
    <n v="69"/>
    <n v="71"/>
    <n v="255"/>
    <n v="83"/>
    <n v="189"/>
    <s v="Credit/Debit Card"/>
    <n v="6901"/>
    <n v="7.533842794759825"/>
  </r>
  <r>
    <n v="18"/>
    <s v="Non-binary"/>
    <s v="Freshman"/>
    <x v="1"/>
    <n v="1059"/>
    <n v="668"/>
    <n v="3940"/>
    <n v="836"/>
    <n v="175"/>
    <n v="131"/>
    <n v="168"/>
    <n v="30"/>
    <n v="81"/>
    <n v="215"/>
    <n v="178"/>
    <n v="31"/>
    <s v="Credit/Debit Card"/>
    <n v="5785"/>
    <n v="5.4627006610009445"/>
  </r>
  <r>
    <n v="24"/>
    <s v="Female"/>
    <s v="Junior"/>
    <x v="0"/>
    <n v="941"/>
    <n v="203"/>
    <n v="3048"/>
    <n v="617"/>
    <n v="214"/>
    <n v="113"/>
    <n v="233"/>
    <n v="109"/>
    <n v="49"/>
    <n v="266"/>
    <n v="73"/>
    <n v="176"/>
    <s v="Credit/Debit Card"/>
    <n v="4898"/>
    <n v="5.2051009564293302"/>
  </r>
  <r>
    <n v="24"/>
    <s v="Male"/>
    <s v="Senior"/>
    <x v="0"/>
    <n v="764"/>
    <n v="521"/>
    <n v="4504"/>
    <n v="828"/>
    <n v="142"/>
    <n v="117"/>
    <n v="163"/>
    <n v="73"/>
    <n v="32"/>
    <n v="299"/>
    <n v="51"/>
    <n v="51"/>
    <s v="Mobile Payment App"/>
    <n v="6260"/>
    <n v="8.1937172774869111"/>
  </r>
  <r>
    <n v="25"/>
    <s v="Non-binary"/>
    <s v="Sophomore"/>
    <x v="1"/>
    <n v="983"/>
    <n v="670"/>
    <n v="4654"/>
    <n v="613"/>
    <n v="246"/>
    <n v="126"/>
    <n v="255"/>
    <n v="146"/>
    <n v="20"/>
    <n v="59"/>
    <n v="155"/>
    <n v="197"/>
    <s v="Cash"/>
    <n v="6471"/>
    <n v="6.5829094608341814"/>
  </r>
  <r>
    <n v="18"/>
    <s v="Non-binary"/>
    <s v="Senior"/>
    <x v="4"/>
    <n v="1295"/>
    <n v="263"/>
    <n v="4502"/>
    <n v="647"/>
    <n v="112"/>
    <n v="137"/>
    <n v="172"/>
    <n v="106"/>
    <n v="88"/>
    <n v="108"/>
    <n v="42"/>
    <n v="32"/>
    <s v="Mobile Payment App"/>
    <n v="5946"/>
    <n v="4.5915057915057913"/>
  </r>
  <r>
    <n v="22"/>
    <s v="Female"/>
    <s v="Sophomore"/>
    <x v="2"/>
    <n v="1301"/>
    <n v="883"/>
    <n v="4856"/>
    <n v="519"/>
    <n v="141"/>
    <n v="57"/>
    <n v="99"/>
    <n v="76"/>
    <n v="70"/>
    <n v="60"/>
    <n v="116"/>
    <n v="199"/>
    <s v="Cash"/>
    <n v="6193"/>
    <n v="4.760184473481937"/>
  </r>
  <r>
    <n v="22"/>
    <s v="Non-binary"/>
    <s v="Junior"/>
    <x v="4"/>
    <n v="829"/>
    <n v="369"/>
    <n v="5246"/>
    <n v="702"/>
    <n v="146"/>
    <n v="88"/>
    <n v="286"/>
    <n v="144"/>
    <n v="37"/>
    <n v="268"/>
    <n v="85"/>
    <n v="191"/>
    <s v="Cash"/>
    <n v="7193"/>
    <n v="8.6767189384800965"/>
  </r>
  <r>
    <n v="22"/>
    <s v="Non-binary"/>
    <s v="Sophomore"/>
    <x v="0"/>
    <n v="1296"/>
    <n v="1"/>
    <n v="4574"/>
    <n v="759"/>
    <n v="147"/>
    <n v="143"/>
    <n v="56"/>
    <n v="128"/>
    <n v="72"/>
    <n v="202"/>
    <n v="49"/>
    <n v="190"/>
    <s v="Credit/Debit Card"/>
    <n v="6320"/>
    <n v="4.8765432098765435"/>
  </r>
  <r>
    <n v="21"/>
    <s v="Male"/>
    <s v="Freshman"/>
    <x v="4"/>
    <n v="1278"/>
    <n v="506"/>
    <n v="3566"/>
    <n v="513"/>
    <n v="360"/>
    <n v="81"/>
    <n v="145"/>
    <n v="48"/>
    <n v="70"/>
    <n v="252"/>
    <n v="94"/>
    <n v="140"/>
    <s v="Credit/Debit Card"/>
    <n v="5269"/>
    <n v="4.1228482003129887"/>
  </r>
  <r>
    <n v="18"/>
    <s v="Female"/>
    <s v="Senior"/>
    <x v="4"/>
    <n v="725"/>
    <n v="148"/>
    <n v="4782"/>
    <n v="643"/>
    <n v="169"/>
    <n v="164"/>
    <n v="59"/>
    <n v="137"/>
    <n v="76"/>
    <n v="207"/>
    <n v="189"/>
    <n v="42"/>
    <s v="Credit/Debit Card"/>
    <n v="6468"/>
    <n v="8.9213793103448271"/>
  </r>
  <r>
    <n v="20"/>
    <s v="Male"/>
    <s v="Senior"/>
    <x v="4"/>
    <n v="525"/>
    <n v="41"/>
    <n v="4603"/>
    <n v="889"/>
    <n v="187"/>
    <n v="85"/>
    <n v="118"/>
    <n v="24"/>
    <n v="85"/>
    <n v="75"/>
    <n v="158"/>
    <n v="108"/>
    <s v="Cash"/>
    <n v="6332"/>
    <n v="12.060952380952381"/>
  </r>
  <r>
    <n v="25"/>
    <s v="Non-binary"/>
    <s v="Junior"/>
    <x v="4"/>
    <n v="1006"/>
    <n v="293"/>
    <n v="3397"/>
    <n v="583"/>
    <n v="167"/>
    <n v="74"/>
    <n v="195"/>
    <n v="22"/>
    <n v="75"/>
    <n v="77"/>
    <n v="174"/>
    <n v="107"/>
    <s v="Mobile Payment App"/>
    <n v="4871"/>
    <n v="4.8419483101391654"/>
  </r>
  <r>
    <n v="20"/>
    <s v="Male"/>
    <s v="Sophomore"/>
    <x v="4"/>
    <n v="872"/>
    <n v="661"/>
    <n v="5328"/>
    <n v="470"/>
    <n v="220"/>
    <n v="167"/>
    <n v="249"/>
    <n v="122"/>
    <n v="47"/>
    <n v="152"/>
    <n v="51"/>
    <n v="128"/>
    <s v="Mobile Payment App"/>
    <n v="6934"/>
    <n v="7.9518348623853212"/>
  </r>
  <r>
    <n v="20"/>
    <s v="Non-binary"/>
    <s v="Senior"/>
    <x v="3"/>
    <n v="549"/>
    <n v="302"/>
    <n v="5909"/>
    <n v="409"/>
    <n v="270"/>
    <n v="66"/>
    <n v="117"/>
    <n v="61"/>
    <n v="75"/>
    <n v="278"/>
    <n v="132"/>
    <n v="30"/>
    <s v="Credit/Debit Card"/>
    <n v="7347"/>
    <n v="13.382513661202186"/>
  </r>
  <r>
    <n v="20"/>
    <s v="Non-binary"/>
    <s v="Junior"/>
    <x v="3"/>
    <n v="885"/>
    <n v="380"/>
    <n v="5717"/>
    <n v="726"/>
    <n v="135"/>
    <n v="60"/>
    <n v="60"/>
    <n v="69"/>
    <n v="27"/>
    <n v="127"/>
    <n v="87"/>
    <n v="179"/>
    <s v="Cash"/>
    <n v="7187"/>
    <n v="8.1209039548022606"/>
  </r>
  <r>
    <n v="19"/>
    <s v="Female"/>
    <s v="Senior"/>
    <x v="2"/>
    <n v="1197"/>
    <n v="772"/>
    <n v="4227"/>
    <n v="695"/>
    <n v="180"/>
    <n v="91"/>
    <n v="104"/>
    <n v="106"/>
    <n v="31"/>
    <n v="177"/>
    <n v="48"/>
    <n v="21"/>
    <s v="Mobile Payment App"/>
    <n v="5680"/>
    <n v="4.7451963241436923"/>
  </r>
  <r>
    <n v="25"/>
    <s v="Male"/>
    <s v="Senior"/>
    <x v="0"/>
    <n v="539"/>
    <n v="429"/>
    <n v="5598"/>
    <n v="869"/>
    <n v="209"/>
    <n v="71"/>
    <n v="106"/>
    <n v="116"/>
    <n v="41"/>
    <n v="120"/>
    <n v="149"/>
    <n v="36"/>
    <s v="Cash"/>
    <n v="7315"/>
    <n v="13.571428571428571"/>
  </r>
  <r>
    <n v="22"/>
    <s v="Male"/>
    <s v="Sophomore"/>
    <x v="2"/>
    <n v="804"/>
    <n v="911"/>
    <n v="3810"/>
    <n v="577"/>
    <n v="291"/>
    <n v="167"/>
    <n v="294"/>
    <n v="64"/>
    <n v="64"/>
    <n v="266"/>
    <n v="134"/>
    <n v="137"/>
    <s v="Cash"/>
    <n v="5804"/>
    <n v="7.2189054726368163"/>
  </r>
  <r>
    <n v="25"/>
    <s v="Non-binary"/>
    <s v="Sophomore"/>
    <x v="1"/>
    <n v="1109"/>
    <n v="289"/>
    <n v="3324"/>
    <n v="946"/>
    <n v="359"/>
    <n v="123"/>
    <n v="272"/>
    <n v="88"/>
    <n v="27"/>
    <n v="141"/>
    <n v="107"/>
    <n v="125"/>
    <s v="Mobile Payment App"/>
    <n v="5512"/>
    <n v="4.9702434625788996"/>
  </r>
  <r>
    <n v="25"/>
    <s v="Female"/>
    <s v="Senior"/>
    <x v="2"/>
    <n v="1126"/>
    <n v="771"/>
    <n v="3126"/>
    <n v="823"/>
    <n v="374"/>
    <n v="125"/>
    <n v="215"/>
    <n v="90"/>
    <n v="77"/>
    <n v="242"/>
    <n v="112"/>
    <n v="99"/>
    <s v="Credit/Debit Card"/>
    <n v="5283"/>
    <n v="4.6918294849023088"/>
  </r>
  <r>
    <n v="22"/>
    <s v="Non-binary"/>
    <s v="Junior"/>
    <x v="1"/>
    <n v="849"/>
    <n v="229"/>
    <n v="5145"/>
    <n v="830"/>
    <n v="364"/>
    <n v="113"/>
    <n v="118"/>
    <n v="60"/>
    <n v="35"/>
    <n v="237"/>
    <n v="175"/>
    <n v="192"/>
    <s v="Cash"/>
    <n v="7269"/>
    <n v="8.5618374558303891"/>
  </r>
  <r>
    <n v="23"/>
    <s v="Non-binary"/>
    <s v="Sophomore"/>
    <x v="0"/>
    <n v="503"/>
    <n v="158"/>
    <n v="4627"/>
    <n v="696"/>
    <n v="361"/>
    <n v="121"/>
    <n v="136"/>
    <n v="141"/>
    <n v="60"/>
    <n v="95"/>
    <n v="139"/>
    <n v="72"/>
    <s v="Credit/Debit Card"/>
    <n v="6448"/>
    <n v="12.819085487077535"/>
  </r>
  <r>
    <n v="20"/>
    <s v="Male"/>
    <s v="Senior"/>
    <x v="4"/>
    <n v="1293"/>
    <n v="449"/>
    <n v="3734"/>
    <n v="913"/>
    <n v="324"/>
    <n v="149"/>
    <n v="134"/>
    <n v="103"/>
    <n v="86"/>
    <n v="288"/>
    <n v="131"/>
    <n v="120"/>
    <s v="Mobile Payment App"/>
    <n v="5982"/>
    <n v="4.6264501160092806"/>
  </r>
  <r>
    <n v="20"/>
    <s v="Male"/>
    <s v="Junior"/>
    <x v="4"/>
    <n v="903"/>
    <n v="96"/>
    <n v="4215"/>
    <n v="502"/>
    <n v="294"/>
    <n v="77"/>
    <n v="160"/>
    <n v="96"/>
    <n v="23"/>
    <n v="87"/>
    <n v="161"/>
    <n v="73"/>
    <s v="Credit/Debit Card"/>
    <n v="5688"/>
    <n v="6.2990033222591366"/>
  </r>
  <r>
    <n v="23"/>
    <s v="Non-binary"/>
    <s v="Junior"/>
    <x v="0"/>
    <n v="1149"/>
    <n v="685"/>
    <n v="5510"/>
    <n v="503"/>
    <n v="308"/>
    <n v="171"/>
    <n v="206"/>
    <n v="144"/>
    <n v="82"/>
    <n v="109"/>
    <n v="196"/>
    <n v="60"/>
    <s v="Credit/Debit Card"/>
    <n v="7289"/>
    <n v="6.3437771975630985"/>
  </r>
  <r>
    <n v="20"/>
    <s v="Non-binary"/>
    <s v="Freshman"/>
    <x v="4"/>
    <n v="1363"/>
    <n v="536"/>
    <n v="3639"/>
    <n v="536"/>
    <n v="132"/>
    <n v="137"/>
    <n v="231"/>
    <n v="107"/>
    <n v="91"/>
    <n v="208"/>
    <n v="185"/>
    <n v="72"/>
    <s v="Mobile Payment App"/>
    <n v="5338"/>
    <n v="3.916360968451944"/>
  </r>
  <r>
    <n v="19"/>
    <s v="Non-binary"/>
    <s v="Junior"/>
    <x v="3"/>
    <n v="1056"/>
    <n v="959"/>
    <n v="4665"/>
    <n v="593"/>
    <n v="100"/>
    <n v="157"/>
    <n v="214"/>
    <n v="113"/>
    <n v="50"/>
    <n v="286"/>
    <n v="87"/>
    <n v="200"/>
    <s v="Cash"/>
    <n v="6465"/>
    <n v="6.1221590909090908"/>
  </r>
  <r>
    <n v="18"/>
    <s v="Male"/>
    <s v="Senior"/>
    <x v="3"/>
    <n v="1245"/>
    <n v="80"/>
    <n v="3063"/>
    <n v="836"/>
    <n v="397"/>
    <n v="136"/>
    <n v="89"/>
    <n v="110"/>
    <n v="29"/>
    <n v="155"/>
    <n v="59"/>
    <n v="186"/>
    <s v="Mobile Payment App"/>
    <n v="5060"/>
    <n v="4.0642570281124497"/>
  </r>
  <r>
    <n v="25"/>
    <s v="Female"/>
    <s v="Senior"/>
    <x v="2"/>
    <n v="1149"/>
    <n v="387"/>
    <n v="5744"/>
    <n v="849"/>
    <n v="301"/>
    <n v="112"/>
    <n v="162"/>
    <n v="141"/>
    <n v="74"/>
    <n v="89"/>
    <n v="107"/>
    <n v="108"/>
    <s v="Mobile Payment App"/>
    <n v="7687"/>
    <n v="6.690165361183638"/>
  </r>
  <r>
    <n v="19"/>
    <s v="Female"/>
    <s v="Freshman"/>
    <x v="0"/>
    <n v="1226"/>
    <n v="798"/>
    <n v="4066"/>
    <n v="494"/>
    <n v="350"/>
    <n v="192"/>
    <n v="159"/>
    <n v="34"/>
    <n v="52"/>
    <n v="226"/>
    <n v="136"/>
    <n v="62"/>
    <s v="Cash"/>
    <n v="5771"/>
    <n v="4.7071778140293636"/>
  </r>
  <r>
    <n v="22"/>
    <s v="Non-binary"/>
    <s v="Freshman"/>
    <x v="3"/>
    <n v="965"/>
    <n v="387"/>
    <n v="3983"/>
    <n v="466"/>
    <n v="205"/>
    <n v="191"/>
    <n v="116"/>
    <n v="65"/>
    <n v="61"/>
    <n v="192"/>
    <n v="96"/>
    <n v="188"/>
    <s v="Mobile Payment App"/>
    <n v="5563"/>
    <n v="5.7647668393782387"/>
  </r>
  <r>
    <n v="21"/>
    <s v="Male"/>
    <s v="Freshman"/>
    <x v="3"/>
    <n v="1338"/>
    <n v="889"/>
    <n v="4956"/>
    <n v="658"/>
    <n v="179"/>
    <n v="79"/>
    <n v="151"/>
    <n v="116"/>
    <n v="30"/>
    <n v="116"/>
    <n v="191"/>
    <n v="24"/>
    <s v="Credit/Debit Card"/>
    <n v="6500"/>
    <n v="4.8579970104633778"/>
  </r>
  <r>
    <n v="20"/>
    <s v="Male"/>
    <s v="Senior"/>
    <x v="3"/>
    <n v="1414"/>
    <n v="811"/>
    <n v="5141"/>
    <n v="752"/>
    <n v="186"/>
    <n v="139"/>
    <n v="170"/>
    <n v="64"/>
    <n v="46"/>
    <n v="148"/>
    <n v="31"/>
    <n v="96"/>
    <s v="Credit/Debit Card"/>
    <n v="6773"/>
    <n v="4.7899575671852901"/>
  </r>
  <r>
    <n v="24"/>
    <s v="Non-binary"/>
    <s v="Junior"/>
    <x v="0"/>
    <n v="1232"/>
    <n v="648"/>
    <n v="5249"/>
    <n v="485"/>
    <n v="248"/>
    <n v="52"/>
    <n v="64"/>
    <n v="94"/>
    <n v="75"/>
    <n v="280"/>
    <n v="48"/>
    <n v="46"/>
    <s v="Mobile Payment App"/>
    <n v="6641"/>
    <n v="5.3904220779220777"/>
  </r>
  <r>
    <n v="18"/>
    <s v="Male"/>
    <s v="Freshman"/>
    <x v="3"/>
    <n v="528"/>
    <n v="612"/>
    <n v="4015"/>
    <n v="477"/>
    <n v="286"/>
    <n v="87"/>
    <n v="93"/>
    <n v="29"/>
    <n v="76"/>
    <n v="292"/>
    <n v="175"/>
    <n v="65"/>
    <s v="Cash"/>
    <n v="5595"/>
    <n v="10.596590909090908"/>
  </r>
  <r>
    <n v="22"/>
    <s v="Male"/>
    <s v="Sophomore"/>
    <x v="2"/>
    <n v="1377"/>
    <n v="500"/>
    <n v="4846"/>
    <n v="482"/>
    <n v="335"/>
    <n v="133"/>
    <n v="87"/>
    <n v="33"/>
    <n v="57"/>
    <n v="161"/>
    <n v="82"/>
    <n v="98"/>
    <s v="Credit/Debit Card"/>
    <n v="6314"/>
    <n v="4.5853304284676835"/>
  </r>
  <r>
    <n v="23"/>
    <s v="Non-binary"/>
    <s v="Freshman"/>
    <x v="2"/>
    <n v="1078"/>
    <n v="857"/>
    <n v="4983"/>
    <n v="887"/>
    <n v="248"/>
    <n v="152"/>
    <n v="211"/>
    <n v="52"/>
    <n v="24"/>
    <n v="180"/>
    <n v="106"/>
    <n v="130"/>
    <s v="Credit/Debit Card"/>
    <n v="6973"/>
    <n v="6.4684601113172544"/>
  </r>
  <r>
    <n v="20"/>
    <s v="Male"/>
    <s v="Sophomore"/>
    <x v="2"/>
    <n v="766"/>
    <n v="926"/>
    <n v="5019"/>
    <n v="898"/>
    <n v="226"/>
    <n v="60"/>
    <n v="174"/>
    <n v="86"/>
    <n v="22"/>
    <n v="188"/>
    <n v="147"/>
    <n v="111"/>
    <s v="Cash"/>
    <n v="6931"/>
    <n v="9.0483028720626635"/>
  </r>
  <r>
    <n v="22"/>
    <s v="Non-binary"/>
    <s v="Senior"/>
    <x v="3"/>
    <n v="1289"/>
    <n v="253"/>
    <n v="4960"/>
    <n v="529"/>
    <n v="229"/>
    <n v="59"/>
    <n v="182"/>
    <n v="35"/>
    <n v="64"/>
    <n v="96"/>
    <n v="123"/>
    <n v="77"/>
    <s v="Credit/Debit Card"/>
    <n v="6354"/>
    <n v="4.929402637703646"/>
  </r>
  <r>
    <n v="21"/>
    <s v="Male"/>
    <s v="Sophomore"/>
    <x v="1"/>
    <n v="887"/>
    <n v="825"/>
    <n v="4948"/>
    <n v="731"/>
    <n v="309"/>
    <n v="194"/>
    <n v="60"/>
    <n v="109"/>
    <n v="86"/>
    <n v="126"/>
    <n v="177"/>
    <n v="140"/>
    <s v="Cash"/>
    <n v="6880"/>
    <n v="7.7564825253664038"/>
  </r>
  <r>
    <n v="18"/>
    <s v="Male"/>
    <s v="Sophomore"/>
    <x v="4"/>
    <n v="1040"/>
    <n v="721"/>
    <n v="3004"/>
    <n v="919"/>
    <n v="206"/>
    <n v="81"/>
    <n v="197"/>
    <n v="48"/>
    <n v="60"/>
    <n v="159"/>
    <n v="132"/>
    <n v="70"/>
    <s v="Cash"/>
    <n v="4876"/>
    <n v="4.6884615384615387"/>
  </r>
  <r>
    <n v="21"/>
    <s v="Female"/>
    <s v="Senior"/>
    <x v="3"/>
    <n v="940"/>
    <n v="973"/>
    <n v="5912"/>
    <n v="951"/>
    <n v="352"/>
    <n v="108"/>
    <n v="62"/>
    <n v="62"/>
    <n v="70"/>
    <n v="249"/>
    <n v="98"/>
    <n v="150"/>
    <s v="Credit/Debit Card"/>
    <n v="8014"/>
    <n v="8.5255319148936177"/>
  </r>
  <r>
    <n v="25"/>
    <s v="Male"/>
    <s v="Sophomore"/>
    <x v="4"/>
    <n v="895"/>
    <n v="924"/>
    <n v="5734"/>
    <n v="489"/>
    <n v="157"/>
    <n v="94"/>
    <n v="92"/>
    <n v="21"/>
    <n v="23"/>
    <n v="261"/>
    <n v="57"/>
    <n v="113"/>
    <s v="Mobile Payment App"/>
    <n v="7041"/>
    <n v="7.8670391061452518"/>
  </r>
  <r>
    <n v="25"/>
    <s v="Male"/>
    <s v="Sophomore"/>
    <x v="0"/>
    <n v="1113"/>
    <n v="378"/>
    <n v="3901"/>
    <n v="533"/>
    <n v="201"/>
    <n v="133"/>
    <n v="156"/>
    <n v="146"/>
    <n v="61"/>
    <n v="144"/>
    <n v="81"/>
    <n v="87"/>
    <s v="Credit/Debit Card"/>
    <n v="5443"/>
    <n v="4.890386343216532"/>
  </r>
  <r>
    <n v="24"/>
    <s v="Non-binary"/>
    <s v="Freshman"/>
    <x v="4"/>
    <n v="982"/>
    <n v="563"/>
    <n v="5027"/>
    <n v="830"/>
    <n v="264"/>
    <n v="126"/>
    <n v="213"/>
    <n v="52"/>
    <n v="62"/>
    <n v="296"/>
    <n v="157"/>
    <n v="54"/>
    <s v="Cash"/>
    <n v="7081"/>
    <n v="7.2107942973523418"/>
  </r>
  <r>
    <n v="22"/>
    <s v="Male"/>
    <s v="Freshman"/>
    <x v="0"/>
    <n v="1401"/>
    <n v="392"/>
    <n v="5008"/>
    <n v="769"/>
    <n v="331"/>
    <n v="149"/>
    <n v="280"/>
    <n v="38"/>
    <n v="33"/>
    <n v="100"/>
    <n v="150"/>
    <n v="167"/>
    <s v="Credit/Debit Card"/>
    <n v="7025"/>
    <n v="5.0142755174875093"/>
  </r>
  <r>
    <n v="18"/>
    <s v="Male"/>
    <s v="Sophomore"/>
    <x v="0"/>
    <n v="772"/>
    <n v="72"/>
    <n v="5891"/>
    <n v="765"/>
    <n v="359"/>
    <n v="133"/>
    <n v="51"/>
    <n v="23"/>
    <n v="61"/>
    <n v="250"/>
    <n v="128"/>
    <n v="171"/>
    <s v="Mobile Payment App"/>
    <n v="7832"/>
    <n v="10.145077720207254"/>
  </r>
  <r>
    <n v="20"/>
    <s v="Male"/>
    <s v="Senior"/>
    <x v="1"/>
    <n v="912"/>
    <n v="387"/>
    <n v="3866"/>
    <n v="487"/>
    <n v="261"/>
    <n v="199"/>
    <n v="225"/>
    <n v="115"/>
    <n v="34"/>
    <n v="184"/>
    <n v="197"/>
    <n v="144"/>
    <s v="Credit/Debit Card"/>
    <n v="5712"/>
    <n v="6.2631578947368425"/>
  </r>
  <r>
    <n v="23"/>
    <s v="Female"/>
    <s v="Sophomore"/>
    <x v="1"/>
    <n v="946"/>
    <n v="859"/>
    <n v="5240"/>
    <n v="409"/>
    <n v="380"/>
    <n v="179"/>
    <n v="148"/>
    <n v="81"/>
    <n v="59"/>
    <n v="101"/>
    <n v="139"/>
    <n v="96"/>
    <s v="Cash"/>
    <n v="6832"/>
    <n v="7.2219873150105709"/>
  </r>
  <r>
    <n v="23"/>
    <s v="Non-binary"/>
    <s v="Junior"/>
    <x v="4"/>
    <n v="834"/>
    <n v="858"/>
    <n v="4874"/>
    <n v="565"/>
    <n v="127"/>
    <n v="102"/>
    <n v="216"/>
    <n v="119"/>
    <n v="93"/>
    <n v="143"/>
    <n v="144"/>
    <n v="82"/>
    <s v="Mobile Payment App"/>
    <n v="6465"/>
    <n v="7.7517985611510793"/>
  </r>
  <r>
    <n v="24"/>
    <s v="Male"/>
    <s v="Freshman"/>
    <x v="0"/>
    <n v="695"/>
    <n v="457"/>
    <n v="3265"/>
    <n v="438"/>
    <n v="340"/>
    <n v="77"/>
    <n v="109"/>
    <n v="63"/>
    <n v="24"/>
    <n v="201"/>
    <n v="137"/>
    <n v="82"/>
    <s v="Cash"/>
    <n v="4736"/>
    <n v="6.8143884892086328"/>
  </r>
  <r>
    <n v="20"/>
    <s v="Male"/>
    <s v="Sophomore"/>
    <x v="4"/>
    <n v="1479"/>
    <n v="398"/>
    <n v="5517"/>
    <n v="854"/>
    <n v="238"/>
    <n v="93"/>
    <n v="254"/>
    <n v="118"/>
    <n v="22"/>
    <n v="143"/>
    <n v="36"/>
    <n v="67"/>
    <s v="Cash"/>
    <n v="7342"/>
    <n v="4.9641649763353621"/>
  </r>
  <r>
    <n v="21"/>
    <s v="Non-binary"/>
    <s v="Sophomore"/>
    <x v="1"/>
    <n v="994"/>
    <n v="469"/>
    <n v="3783"/>
    <n v="415"/>
    <n v="144"/>
    <n v="172"/>
    <n v="133"/>
    <n v="41"/>
    <n v="88"/>
    <n v="284"/>
    <n v="116"/>
    <n v="199"/>
    <s v="Mobile Payment App"/>
    <n v="5375"/>
    <n v="5.4074446680080479"/>
  </r>
  <r>
    <n v="25"/>
    <s v="Female"/>
    <s v="Sophomore"/>
    <x v="4"/>
    <n v="843"/>
    <n v="555"/>
    <n v="5071"/>
    <n v="604"/>
    <n v="126"/>
    <n v="195"/>
    <n v="193"/>
    <n v="107"/>
    <n v="53"/>
    <n v="159"/>
    <n v="49"/>
    <n v="72"/>
    <s v="Mobile Payment App"/>
    <n v="6629"/>
    <n v="7.8635824436536179"/>
  </r>
  <r>
    <n v="21"/>
    <s v="Non-binary"/>
    <s v="Junior"/>
    <x v="4"/>
    <n v="1412"/>
    <n v="671"/>
    <n v="6000"/>
    <n v="917"/>
    <n v="295"/>
    <n v="191"/>
    <n v="103"/>
    <n v="22"/>
    <n v="85"/>
    <n v="297"/>
    <n v="62"/>
    <n v="140"/>
    <s v="Mobile Payment App"/>
    <n v="8112"/>
    <n v="5.7450424929178467"/>
  </r>
  <r>
    <n v="22"/>
    <s v="Male"/>
    <s v="Junior"/>
    <x v="2"/>
    <n v="727"/>
    <n v="238"/>
    <n v="5354"/>
    <n v="733"/>
    <n v="325"/>
    <n v="182"/>
    <n v="155"/>
    <n v="42"/>
    <n v="81"/>
    <n v="220"/>
    <n v="199"/>
    <n v="176"/>
    <s v="Credit/Debit Card"/>
    <n v="7467"/>
    <n v="10.270976616231087"/>
  </r>
  <r>
    <n v="25"/>
    <s v="Male"/>
    <s v="Sophomore"/>
    <x v="2"/>
    <n v="622"/>
    <n v="642"/>
    <n v="4637"/>
    <n v="862"/>
    <n v="290"/>
    <n v="200"/>
    <n v="266"/>
    <n v="21"/>
    <n v="44"/>
    <n v="229"/>
    <n v="168"/>
    <n v="77"/>
    <s v="Mobile Payment App"/>
    <n v="6794"/>
    <n v="10.92282958199357"/>
  </r>
  <r>
    <n v="23"/>
    <s v="Female"/>
    <s v="Senior"/>
    <x v="2"/>
    <n v="1392"/>
    <n v="197"/>
    <n v="3161"/>
    <n v="954"/>
    <n v="287"/>
    <n v="101"/>
    <n v="168"/>
    <n v="55"/>
    <n v="52"/>
    <n v="180"/>
    <n v="135"/>
    <n v="99"/>
    <s v="Credit/Debit Card"/>
    <n v="5192"/>
    <n v="3.7298850574712645"/>
  </r>
  <r>
    <n v="19"/>
    <s v="Male"/>
    <s v="Sophomore"/>
    <x v="2"/>
    <n v="1491"/>
    <n v="809"/>
    <n v="4924"/>
    <n v="792"/>
    <n v="191"/>
    <n v="144"/>
    <n v="287"/>
    <n v="81"/>
    <n v="36"/>
    <n v="223"/>
    <n v="104"/>
    <n v="186"/>
    <s v="Credit/Debit Card"/>
    <n v="6968"/>
    <n v="4.6733735747820253"/>
  </r>
  <r>
    <n v="22"/>
    <s v="Non-binary"/>
    <s v="Junior"/>
    <x v="3"/>
    <n v="1038"/>
    <n v="540"/>
    <n v="4378"/>
    <n v="791"/>
    <n v="202"/>
    <n v="93"/>
    <n v="184"/>
    <n v="105"/>
    <n v="48"/>
    <n v="254"/>
    <n v="79"/>
    <n v="160"/>
    <s v="Mobile Payment App"/>
    <n v="6294"/>
    <n v="6.0635838150289016"/>
  </r>
  <r>
    <n v="24"/>
    <s v="Female"/>
    <s v="Junior"/>
    <x v="4"/>
    <n v="854"/>
    <n v="501"/>
    <n v="3269"/>
    <n v="990"/>
    <n v="249"/>
    <n v="198"/>
    <n v="247"/>
    <n v="135"/>
    <n v="27"/>
    <n v="53"/>
    <n v="98"/>
    <n v="67"/>
    <s v="Mobile Payment App"/>
    <n v="5333"/>
    <n v="6.244730679156909"/>
  </r>
  <r>
    <n v="21"/>
    <s v="Male"/>
    <s v="Sophomore"/>
    <x v="4"/>
    <n v="1415"/>
    <n v="688"/>
    <n v="5211"/>
    <n v="857"/>
    <n v="254"/>
    <n v="156"/>
    <n v="275"/>
    <n v="148"/>
    <n v="54"/>
    <n v="227"/>
    <n v="119"/>
    <n v="87"/>
    <s v="Cash"/>
    <n v="7388"/>
    <n v="5.2212014134275622"/>
  </r>
  <r>
    <n v="18"/>
    <s v="Non-binary"/>
    <s v="Senior"/>
    <x v="1"/>
    <n v="1136"/>
    <n v="434"/>
    <n v="4522"/>
    <n v="642"/>
    <n v="144"/>
    <n v="121"/>
    <n v="219"/>
    <n v="149"/>
    <n v="80"/>
    <n v="188"/>
    <n v="54"/>
    <n v="146"/>
    <s v="Mobile Payment App"/>
    <n v="6265"/>
    <n v="5.514964788732394"/>
  </r>
  <r>
    <n v="22"/>
    <s v="Non-binary"/>
    <s v="Senior"/>
    <x v="2"/>
    <n v="971"/>
    <n v="100"/>
    <n v="3645"/>
    <n v="979"/>
    <n v="163"/>
    <n v="134"/>
    <n v="50"/>
    <n v="85"/>
    <n v="86"/>
    <n v="267"/>
    <n v="193"/>
    <n v="80"/>
    <s v="Credit/Debit Card"/>
    <n v="5682"/>
    <n v="5.8516992790937179"/>
  </r>
  <r>
    <n v="20"/>
    <s v="Non-binary"/>
    <s v="Senior"/>
    <x v="1"/>
    <n v="1115"/>
    <n v="31"/>
    <n v="5206"/>
    <n v="442"/>
    <n v="332"/>
    <n v="149"/>
    <n v="229"/>
    <n v="116"/>
    <n v="69"/>
    <n v="272"/>
    <n v="103"/>
    <n v="160"/>
    <s v="Mobile Payment App"/>
    <n v="7078"/>
    <n v="6.347982062780269"/>
  </r>
  <r>
    <n v="20"/>
    <s v="Non-binary"/>
    <s v="Freshman"/>
    <x v="4"/>
    <n v="523"/>
    <n v="279"/>
    <n v="4777"/>
    <n v="417"/>
    <n v="256"/>
    <n v="188"/>
    <n v="156"/>
    <n v="105"/>
    <n v="77"/>
    <n v="191"/>
    <n v="137"/>
    <n v="41"/>
    <s v="Cash"/>
    <n v="6345"/>
    <n v="12.131931166347993"/>
  </r>
  <r>
    <n v="24"/>
    <s v="Non-binary"/>
    <s v="Junior"/>
    <x v="0"/>
    <n v="533"/>
    <n v="815"/>
    <n v="5620"/>
    <n v="850"/>
    <n v="203"/>
    <n v="166"/>
    <n v="220"/>
    <n v="91"/>
    <n v="34"/>
    <n v="235"/>
    <n v="39"/>
    <n v="138"/>
    <s v="Credit/Debit Card"/>
    <n v="7596"/>
    <n v="14.251407129455909"/>
  </r>
  <r>
    <n v="19"/>
    <s v="Female"/>
    <s v="Sophomore"/>
    <x v="0"/>
    <n v="1129"/>
    <n v="832"/>
    <n v="3885"/>
    <n v="691"/>
    <n v="131"/>
    <n v="147"/>
    <n v="218"/>
    <n v="38"/>
    <n v="38"/>
    <n v="292"/>
    <n v="168"/>
    <n v="100"/>
    <s v="Cash"/>
    <n v="5708"/>
    <n v="5.0558015943312666"/>
  </r>
  <r>
    <n v="22"/>
    <s v="Non-binary"/>
    <s v="Senior"/>
    <x v="1"/>
    <n v="739"/>
    <n v="883"/>
    <n v="3099"/>
    <n v="900"/>
    <n v="281"/>
    <n v="111"/>
    <n v="108"/>
    <n v="121"/>
    <n v="29"/>
    <n v="161"/>
    <n v="137"/>
    <n v="46"/>
    <s v="Credit/Debit Card"/>
    <n v="4993"/>
    <n v="6.7564276048714476"/>
  </r>
  <r>
    <n v="18"/>
    <s v="Female"/>
    <s v="Senior"/>
    <x v="3"/>
    <n v="1099"/>
    <n v="423"/>
    <n v="3690"/>
    <n v="973"/>
    <n v="287"/>
    <n v="98"/>
    <n v="270"/>
    <n v="146"/>
    <n v="100"/>
    <n v="136"/>
    <n v="128"/>
    <n v="129"/>
    <s v="Mobile Payment App"/>
    <n v="5957"/>
    <n v="5.4203821656050959"/>
  </r>
  <r>
    <n v="25"/>
    <s v="Non-binary"/>
    <s v="Junior"/>
    <x v="0"/>
    <n v="610"/>
    <n v="148"/>
    <n v="5414"/>
    <n v="887"/>
    <n v="256"/>
    <n v="57"/>
    <n v="209"/>
    <n v="84"/>
    <n v="76"/>
    <n v="220"/>
    <n v="184"/>
    <n v="104"/>
    <s v="Mobile Payment App"/>
    <n v="7491"/>
    <n v="12.280327868852458"/>
  </r>
  <r>
    <n v="23"/>
    <s v="Male"/>
    <s v="Junior"/>
    <x v="4"/>
    <n v="1305"/>
    <n v="642"/>
    <n v="5566"/>
    <n v="844"/>
    <n v="274"/>
    <n v="120"/>
    <n v="178"/>
    <n v="28"/>
    <n v="28"/>
    <n v="179"/>
    <n v="122"/>
    <n v="73"/>
    <s v="Credit/Debit Card"/>
    <n v="7412"/>
    <n v="5.6796934865900379"/>
  </r>
  <r>
    <n v="23"/>
    <s v="Female"/>
    <s v="Freshman"/>
    <x v="3"/>
    <n v="1263"/>
    <n v="744"/>
    <n v="3369"/>
    <n v="825"/>
    <n v="141"/>
    <n v="117"/>
    <n v="135"/>
    <n v="45"/>
    <n v="39"/>
    <n v="159"/>
    <n v="158"/>
    <n v="114"/>
    <s v="Cash"/>
    <n v="5102"/>
    <n v="4.0395882818685669"/>
  </r>
  <r>
    <n v="23"/>
    <s v="Female"/>
    <s v="Freshman"/>
    <x v="3"/>
    <n v="656"/>
    <n v="836"/>
    <n v="3586"/>
    <n v="770"/>
    <n v="172"/>
    <n v="111"/>
    <n v="261"/>
    <n v="78"/>
    <n v="99"/>
    <n v="177"/>
    <n v="145"/>
    <n v="74"/>
    <s v="Cash"/>
    <n v="5473"/>
    <n v="8.3429878048780495"/>
  </r>
  <r>
    <n v="22"/>
    <s v="Female"/>
    <s v="Junior"/>
    <x v="1"/>
    <n v="975"/>
    <n v="406"/>
    <n v="3855"/>
    <n v="752"/>
    <n v="249"/>
    <n v="93"/>
    <n v="122"/>
    <n v="125"/>
    <n v="56"/>
    <n v="181"/>
    <n v="103"/>
    <n v="50"/>
    <s v="Credit/Debit Card"/>
    <n v="5586"/>
    <n v="5.7292307692307691"/>
  </r>
  <r>
    <n v="25"/>
    <s v="Male"/>
    <s v="Freshman"/>
    <x v="2"/>
    <n v="1459"/>
    <n v="996"/>
    <n v="4957"/>
    <n v="892"/>
    <n v="142"/>
    <n v="51"/>
    <n v="243"/>
    <n v="128"/>
    <n v="83"/>
    <n v="131"/>
    <n v="64"/>
    <n v="35"/>
    <s v="Mobile Payment App"/>
    <n v="6726"/>
    <n v="4.6100068540095958"/>
  </r>
  <r>
    <n v="25"/>
    <s v="Non-binary"/>
    <s v="Junior"/>
    <x v="4"/>
    <n v="1302"/>
    <n v="115"/>
    <n v="3265"/>
    <n v="561"/>
    <n v="252"/>
    <n v="88"/>
    <n v="196"/>
    <n v="84"/>
    <n v="27"/>
    <n v="158"/>
    <n v="125"/>
    <n v="121"/>
    <s v="Mobile Payment App"/>
    <n v="4877"/>
    <n v="3.7457757296466974"/>
  </r>
  <r>
    <n v="18"/>
    <s v="Female"/>
    <s v="Senior"/>
    <x v="2"/>
    <n v="1115"/>
    <n v="709"/>
    <n v="4745"/>
    <n v="733"/>
    <n v="262"/>
    <n v="118"/>
    <n v="197"/>
    <n v="97"/>
    <n v="79"/>
    <n v="182"/>
    <n v="32"/>
    <n v="52"/>
    <s v="Mobile Payment App"/>
    <n v="6497"/>
    <n v="5.8269058295964129"/>
  </r>
  <r>
    <n v="24"/>
    <s v="Non-binary"/>
    <s v="Freshman"/>
    <x v="3"/>
    <n v="816"/>
    <n v="658"/>
    <n v="4614"/>
    <n v="498"/>
    <n v="181"/>
    <n v="103"/>
    <n v="54"/>
    <n v="67"/>
    <n v="68"/>
    <n v="288"/>
    <n v="163"/>
    <n v="141"/>
    <s v="Mobile Payment App"/>
    <n v="6177"/>
    <n v="7.569852941176471"/>
  </r>
  <r>
    <n v="24"/>
    <s v="Non-binary"/>
    <s v="Freshman"/>
    <x v="3"/>
    <n v="1358"/>
    <n v="32"/>
    <n v="5658"/>
    <n v="696"/>
    <n v="136"/>
    <n v="77"/>
    <n v="216"/>
    <n v="70"/>
    <n v="89"/>
    <n v="103"/>
    <n v="90"/>
    <n v="163"/>
    <s v="Mobile Payment App"/>
    <n v="7298"/>
    <n v="5.3740795287187035"/>
  </r>
  <r>
    <n v="20"/>
    <s v="Female"/>
    <s v="Junior"/>
    <x v="0"/>
    <n v="1054"/>
    <n v="87"/>
    <n v="5634"/>
    <n v="998"/>
    <n v="266"/>
    <n v="170"/>
    <n v="191"/>
    <n v="137"/>
    <n v="100"/>
    <n v="175"/>
    <n v="94"/>
    <n v="81"/>
    <s v="Cash"/>
    <n v="7846"/>
    <n v="7.4440227703984823"/>
  </r>
  <r>
    <n v="24"/>
    <s v="Non-binary"/>
    <s v="Freshman"/>
    <x v="3"/>
    <n v="1372"/>
    <n v="208"/>
    <n v="4545"/>
    <n v="669"/>
    <n v="262"/>
    <n v="76"/>
    <n v="211"/>
    <n v="138"/>
    <n v="83"/>
    <n v="291"/>
    <n v="73"/>
    <n v="109"/>
    <s v="Credit/Debit Card"/>
    <n v="6457"/>
    <n v="4.7062682215743443"/>
  </r>
  <r>
    <n v="24"/>
    <s v="Non-binary"/>
    <s v="Sophomore"/>
    <x v="3"/>
    <n v="1101"/>
    <n v="508"/>
    <n v="3718"/>
    <n v="423"/>
    <n v="341"/>
    <n v="155"/>
    <n v="291"/>
    <n v="111"/>
    <n v="75"/>
    <n v="263"/>
    <n v="122"/>
    <n v="52"/>
    <s v="Mobile Payment App"/>
    <n v="5551"/>
    <n v="5.0417801998183469"/>
  </r>
  <r>
    <n v="23"/>
    <s v="Male"/>
    <s v="Junior"/>
    <x v="3"/>
    <n v="1258"/>
    <n v="939"/>
    <n v="4662"/>
    <n v="745"/>
    <n v="250"/>
    <n v="121"/>
    <n v="238"/>
    <n v="101"/>
    <n v="60"/>
    <n v="263"/>
    <n v="34"/>
    <n v="113"/>
    <s v="Cash"/>
    <n v="6587"/>
    <n v="5.2360890302066769"/>
  </r>
  <r>
    <n v="23"/>
    <s v="Male"/>
    <s v="Freshman"/>
    <x v="4"/>
    <n v="1399"/>
    <n v="663"/>
    <n v="4775"/>
    <n v="612"/>
    <n v="289"/>
    <n v="169"/>
    <n v="116"/>
    <n v="148"/>
    <n v="74"/>
    <n v="239"/>
    <n v="199"/>
    <n v="82"/>
    <s v="Cash"/>
    <n v="6703"/>
    <n v="4.791279485346676"/>
  </r>
  <r>
    <n v="21"/>
    <s v="Male"/>
    <s v="Senior"/>
    <x v="4"/>
    <n v="1469"/>
    <n v="592"/>
    <n v="5685"/>
    <n v="505"/>
    <n v="272"/>
    <n v="56"/>
    <n v="239"/>
    <n v="23"/>
    <n v="57"/>
    <n v="161"/>
    <n v="107"/>
    <n v="183"/>
    <s v="Cash"/>
    <n v="7288"/>
    <n v="4.9611980939414568"/>
  </r>
  <r>
    <n v="23"/>
    <s v="Male"/>
    <s v="Sophomore"/>
    <x v="3"/>
    <n v="560"/>
    <n v="300"/>
    <n v="4954"/>
    <n v="554"/>
    <n v="100"/>
    <n v="122"/>
    <n v="174"/>
    <n v="109"/>
    <n v="92"/>
    <n v="188"/>
    <n v="68"/>
    <n v="115"/>
    <s v="Cash"/>
    <n v="6476"/>
    <n v="11.564285714285715"/>
  </r>
  <r>
    <n v="24"/>
    <s v="Male"/>
    <s v="Freshman"/>
    <x v="3"/>
    <n v="527"/>
    <n v="337"/>
    <n v="5328"/>
    <n v="462"/>
    <n v="349"/>
    <n v="171"/>
    <n v="288"/>
    <n v="145"/>
    <n v="92"/>
    <n v="241"/>
    <n v="120"/>
    <n v="125"/>
    <s v="Credit/Debit Card"/>
    <n v="7321"/>
    <n v="13.891840607210627"/>
  </r>
  <r>
    <n v="20"/>
    <s v="Male"/>
    <s v="Freshman"/>
    <x v="4"/>
    <n v="1165"/>
    <n v="282"/>
    <n v="3264"/>
    <n v="869"/>
    <n v="132"/>
    <n v="91"/>
    <n v="255"/>
    <n v="56"/>
    <n v="37"/>
    <n v="85"/>
    <n v="187"/>
    <n v="61"/>
    <s v="Mobile Payment App"/>
    <n v="5037"/>
    <n v="4.3236051502145925"/>
  </r>
  <r>
    <n v="25"/>
    <s v="Male"/>
    <s v="Junior"/>
    <x v="2"/>
    <n v="996"/>
    <n v="692"/>
    <n v="4653"/>
    <n v="765"/>
    <n v="351"/>
    <n v="148"/>
    <n v="243"/>
    <n v="31"/>
    <n v="58"/>
    <n v="74"/>
    <n v="191"/>
    <n v="176"/>
    <s v="Credit/Debit Card"/>
    <n v="6690"/>
    <n v="6.7168674698795181"/>
  </r>
  <r>
    <n v="24"/>
    <s v="Male"/>
    <s v="Junior"/>
    <x v="3"/>
    <n v="630"/>
    <n v="528"/>
    <n v="4001"/>
    <n v="921"/>
    <n v="377"/>
    <n v="193"/>
    <n v="87"/>
    <n v="142"/>
    <n v="60"/>
    <n v="155"/>
    <n v="51"/>
    <n v="58"/>
    <s v="Cash"/>
    <n v="6045"/>
    <n v="9.5952380952380949"/>
  </r>
  <r>
    <n v="19"/>
    <s v="Male"/>
    <s v="Junior"/>
    <x v="3"/>
    <n v="542"/>
    <n v="205"/>
    <n v="4638"/>
    <n v="838"/>
    <n v="332"/>
    <n v="67"/>
    <n v="237"/>
    <n v="74"/>
    <n v="80"/>
    <n v="205"/>
    <n v="116"/>
    <n v="175"/>
    <s v="Mobile Payment App"/>
    <n v="6762"/>
    <n v="12.476014760147601"/>
  </r>
  <r>
    <n v="19"/>
    <s v="Non-binary"/>
    <s v="Freshman"/>
    <x v="0"/>
    <n v="648"/>
    <n v="929"/>
    <n v="4294"/>
    <n v="696"/>
    <n v="267"/>
    <n v="104"/>
    <n v="215"/>
    <n v="79"/>
    <n v="96"/>
    <n v="286"/>
    <n v="35"/>
    <n v="44"/>
    <s v="Credit/Debit Card"/>
    <n v="6116"/>
    <n v="9.4382716049382722"/>
  </r>
  <r>
    <n v="22"/>
    <s v="Non-binary"/>
    <s v="Senior"/>
    <x v="2"/>
    <n v="639"/>
    <n v="699"/>
    <n v="4625"/>
    <n v="463"/>
    <n v="338"/>
    <n v="80"/>
    <n v="265"/>
    <n v="51"/>
    <n v="80"/>
    <n v="295"/>
    <n v="103"/>
    <n v="137"/>
    <s v="Credit/Debit Card"/>
    <n v="6437"/>
    <n v="10.073552425665103"/>
  </r>
  <r>
    <n v="18"/>
    <s v="Non-binary"/>
    <s v="Sophomore"/>
    <x v="3"/>
    <n v="729"/>
    <n v="665"/>
    <n v="4464"/>
    <n v="670"/>
    <n v="378"/>
    <n v="122"/>
    <n v="191"/>
    <n v="145"/>
    <n v="94"/>
    <n v="198"/>
    <n v="169"/>
    <n v="101"/>
    <s v="Cash"/>
    <n v="6532"/>
    <n v="8.9602194787379972"/>
  </r>
  <r>
    <n v="19"/>
    <s v="Male"/>
    <s v="Junior"/>
    <x v="2"/>
    <n v="1021"/>
    <n v="473"/>
    <n v="4614"/>
    <n v="875"/>
    <n v="282"/>
    <n v="57"/>
    <n v="191"/>
    <n v="42"/>
    <n v="40"/>
    <n v="153"/>
    <n v="106"/>
    <n v="157"/>
    <s v="Mobile Payment App"/>
    <n v="6517"/>
    <n v="6.3829578844270323"/>
  </r>
  <r>
    <n v="23"/>
    <s v="Male"/>
    <s v="Senior"/>
    <x v="1"/>
    <n v="1229"/>
    <n v="794"/>
    <n v="4968"/>
    <n v="953"/>
    <n v="216"/>
    <n v="85"/>
    <n v="85"/>
    <n v="143"/>
    <n v="37"/>
    <n v="280"/>
    <n v="94"/>
    <n v="185"/>
    <s v="Credit/Debit Card"/>
    <n v="7046"/>
    <n v="5.7331163547599671"/>
  </r>
  <r>
    <n v="21"/>
    <s v="Male"/>
    <s v="Junior"/>
    <x v="3"/>
    <n v="660"/>
    <n v="207"/>
    <n v="5365"/>
    <n v="547"/>
    <n v="194"/>
    <n v="59"/>
    <n v="112"/>
    <n v="98"/>
    <n v="23"/>
    <n v="229"/>
    <n v="168"/>
    <n v="64"/>
    <s v="Credit/Debit Card"/>
    <n v="6859"/>
    <n v="10.392424242424243"/>
  </r>
  <r>
    <n v="21"/>
    <s v="Non-binary"/>
    <s v="Freshman"/>
    <x v="2"/>
    <n v="1343"/>
    <n v="6"/>
    <n v="3103"/>
    <n v="759"/>
    <n v="238"/>
    <n v="75"/>
    <n v="289"/>
    <n v="107"/>
    <n v="41"/>
    <n v="170"/>
    <n v="89"/>
    <n v="44"/>
    <s v="Cash"/>
    <n v="4915"/>
    <n v="3.659717051377513"/>
  </r>
  <r>
    <n v="25"/>
    <s v="Non-binary"/>
    <s v="Junior"/>
    <x v="2"/>
    <n v="833"/>
    <n v="410"/>
    <n v="4562"/>
    <n v="525"/>
    <n v="330"/>
    <n v="50"/>
    <n v="245"/>
    <n v="112"/>
    <n v="89"/>
    <n v="132"/>
    <n v="137"/>
    <n v="155"/>
    <s v="Cash"/>
    <n v="6337"/>
    <n v="7.6074429771908765"/>
  </r>
  <r>
    <n v="22"/>
    <s v="Male"/>
    <s v="Freshman"/>
    <x v="2"/>
    <n v="555"/>
    <n v="51"/>
    <n v="5060"/>
    <n v="534"/>
    <n v="354"/>
    <n v="69"/>
    <n v="64"/>
    <n v="33"/>
    <n v="48"/>
    <n v="76"/>
    <n v="42"/>
    <n v="26"/>
    <s v="Cash"/>
    <n v="6306"/>
    <n v="11.362162162162162"/>
  </r>
  <r>
    <n v="22"/>
    <s v="Male"/>
    <s v="Freshman"/>
    <x v="3"/>
    <n v="541"/>
    <n v="94"/>
    <n v="5373"/>
    <n v="409"/>
    <n v="264"/>
    <n v="79"/>
    <n v="288"/>
    <n v="59"/>
    <n v="43"/>
    <n v="113"/>
    <n v="175"/>
    <n v="33"/>
    <s v="Credit/Debit Card"/>
    <n v="6836"/>
    <n v="12.635859519408502"/>
  </r>
  <r>
    <n v="22"/>
    <s v="Non-binary"/>
    <s v="Senior"/>
    <x v="1"/>
    <n v="748"/>
    <n v="296"/>
    <n v="3962"/>
    <n v="721"/>
    <n v="389"/>
    <n v="71"/>
    <n v="108"/>
    <n v="89"/>
    <n v="93"/>
    <n v="106"/>
    <n v="186"/>
    <n v="170"/>
    <s v="Credit/Debit Card"/>
    <n v="5895"/>
    <n v="7.8810160427807485"/>
  </r>
  <r>
    <n v="21"/>
    <s v="Female"/>
    <s v="Sophomore"/>
    <x v="3"/>
    <n v="1477"/>
    <n v="497"/>
    <n v="4287"/>
    <n v="851"/>
    <n v="296"/>
    <n v="53"/>
    <n v="95"/>
    <n v="134"/>
    <n v="61"/>
    <n v="143"/>
    <n v="87"/>
    <n v="134"/>
    <s v="Cash"/>
    <n v="6141"/>
    <n v="4.1577522004062288"/>
  </r>
  <r>
    <n v="22"/>
    <s v="Non-binary"/>
    <s v="Senior"/>
    <x v="4"/>
    <n v="1236"/>
    <n v="189"/>
    <n v="5655"/>
    <n v="773"/>
    <n v="175"/>
    <n v="145"/>
    <n v="256"/>
    <n v="122"/>
    <n v="60"/>
    <n v="143"/>
    <n v="118"/>
    <n v="169"/>
    <s v="Credit/Debit Card"/>
    <n v="7616"/>
    <n v="6.1618122977346275"/>
  </r>
  <r>
    <n v="25"/>
    <s v="Male"/>
    <s v="Freshman"/>
    <x v="4"/>
    <n v="592"/>
    <n v="657"/>
    <n v="3801"/>
    <n v="939"/>
    <n v="137"/>
    <n v="127"/>
    <n v="280"/>
    <n v="59"/>
    <n v="75"/>
    <n v="265"/>
    <n v="70"/>
    <n v="85"/>
    <s v="Cash"/>
    <n v="5838"/>
    <n v="9.861486486486486"/>
  </r>
  <r>
    <n v="25"/>
    <s v="Female"/>
    <s v="Senior"/>
    <x v="2"/>
    <n v="558"/>
    <n v="830"/>
    <n v="4642"/>
    <n v="895"/>
    <n v="349"/>
    <n v="89"/>
    <n v="273"/>
    <n v="45"/>
    <n v="83"/>
    <n v="79"/>
    <n v="122"/>
    <n v="143"/>
    <s v="Mobile Payment App"/>
    <n v="6720"/>
    <n v="12.043010752688172"/>
  </r>
  <r>
    <n v="23"/>
    <s v="Male"/>
    <s v="Sophomore"/>
    <x v="3"/>
    <n v="925"/>
    <n v="414"/>
    <n v="4123"/>
    <n v="776"/>
    <n v="178"/>
    <n v="106"/>
    <n v="268"/>
    <n v="105"/>
    <n v="39"/>
    <n v="201"/>
    <n v="144"/>
    <n v="108"/>
    <s v="Credit/Debit Card"/>
    <n v="6048"/>
    <n v="6.5383783783783782"/>
  </r>
  <r>
    <n v="18"/>
    <s v="Male"/>
    <s v="Senior"/>
    <x v="2"/>
    <n v="719"/>
    <n v="498"/>
    <n v="3780"/>
    <n v="494"/>
    <n v="312"/>
    <n v="149"/>
    <n v="111"/>
    <n v="126"/>
    <n v="73"/>
    <n v="60"/>
    <n v="57"/>
    <n v="169"/>
    <s v="Mobile Payment App"/>
    <n v="5331"/>
    <n v="7.4144645340751048"/>
  </r>
  <r>
    <n v="24"/>
    <s v="Female"/>
    <s v="Junior"/>
    <x v="3"/>
    <n v="981"/>
    <n v="875"/>
    <n v="3266"/>
    <n v="852"/>
    <n v="201"/>
    <n v="167"/>
    <n v="102"/>
    <n v="118"/>
    <n v="72"/>
    <n v="124"/>
    <n v="62"/>
    <n v="110"/>
    <s v="Credit/Debit Card"/>
    <n v="5074"/>
    <n v="5.1722731906218149"/>
  </r>
  <r>
    <n v="25"/>
    <s v="Non-binary"/>
    <s v="Senior"/>
    <x v="1"/>
    <n v="1381"/>
    <n v="882"/>
    <n v="3704"/>
    <n v="464"/>
    <n v="269"/>
    <n v="88"/>
    <n v="257"/>
    <n v="105"/>
    <n v="47"/>
    <n v="106"/>
    <n v="135"/>
    <n v="66"/>
    <s v="Credit/Debit Card"/>
    <n v="5241"/>
    <n v="3.7950760318609702"/>
  </r>
  <r>
    <n v="18"/>
    <s v="Non-binary"/>
    <s v="Sophomore"/>
    <x v="4"/>
    <n v="929"/>
    <n v="126"/>
    <n v="3357"/>
    <n v="615"/>
    <n v="324"/>
    <n v="73"/>
    <n v="162"/>
    <n v="150"/>
    <n v="58"/>
    <n v="211"/>
    <n v="87"/>
    <n v="77"/>
    <s v="Cash"/>
    <n v="5114"/>
    <n v="5.5048439181916038"/>
  </r>
  <r>
    <n v="24"/>
    <s v="Male"/>
    <s v="Junior"/>
    <x v="4"/>
    <n v="1245"/>
    <n v="906"/>
    <n v="5452"/>
    <n v="459"/>
    <n v="255"/>
    <n v="128"/>
    <n v="95"/>
    <n v="44"/>
    <n v="47"/>
    <n v="288"/>
    <n v="195"/>
    <n v="191"/>
    <s v="Mobile Payment App"/>
    <n v="7154"/>
    <n v="5.7461847389558232"/>
  </r>
  <r>
    <n v="20"/>
    <s v="Female"/>
    <s v="Junior"/>
    <x v="1"/>
    <n v="691"/>
    <n v="340"/>
    <n v="3798"/>
    <n v="748"/>
    <n v="152"/>
    <n v="53"/>
    <n v="262"/>
    <n v="118"/>
    <n v="91"/>
    <n v="112"/>
    <n v="163"/>
    <n v="71"/>
    <s v="Mobile Payment App"/>
    <n v="5568"/>
    <n v="8.0578871201157742"/>
  </r>
  <r>
    <n v="24"/>
    <s v="Female"/>
    <s v="Freshman"/>
    <x v="0"/>
    <n v="1326"/>
    <n v="499"/>
    <n v="5353"/>
    <n v="852"/>
    <n v="129"/>
    <n v="166"/>
    <n v="183"/>
    <n v="91"/>
    <n v="85"/>
    <n v="291"/>
    <n v="54"/>
    <n v="141"/>
    <s v="Credit/Debit Card"/>
    <n v="7345"/>
    <n v="5.5392156862745097"/>
  </r>
  <r>
    <n v="18"/>
    <s v="Non-binary"/>
    <s v="Junior"/>
    <x v="0"/>
    <n v="1000"/>
    <n v="203"/>
    <n v="5199"/>
    <n v="559"/>
    <n v="371"/>
    <n v="104"/>
    <n v="144"/>
    <n v="70"/>
    <n v="63"/>
    <n v="102"/>
    <n v="95"/>
    <n v="105"/>
    <s v="Credit/Debit Card"/>
    <n v="6812"/>
    <n v="6.8120000000000003"/>
  </r>
  <r>
    <n v="25"/>
    <s v="Male"/>
    <s v="Junior"/>
    <x v="2"/>
    <n v="592"/>
    <n v="662"/>
    <n v="5221"/>
    <n v="694"/>
    <n v="119"/>
    <n v="93"/>
    <n v="275"/>
    <n v="92"/>
    <n v="58"/>
    <n v="52"/>
    <n v="180"/>
    <n v="160"/>
    <s v="Credit/Debit Card"/>
    <n v="6944"/>
    <n v="11.72972972972973"/>
  </r>
  <r>
    <n v="22"/>
    <s v="Male"/>
    <s v="Senior"/>
    <x v="1"/>
    <n v="1227"/>
    <n v="226"/>
    <n v="3658"/>
    <n v="951"/>
    <n v="218"/>
    <n v="199"/>
    <n v="238"/>
    <n v="73"/>
    <n v="79"/>
    <n v="112"/>
    <n v="196"/>
    <n v="67"/>
    <s v="Mobile Payment App"/>
    <n v="5791"/>
    <n v="4.7196414017929911"/>
  </r>
  <r>
    <n v="20"/>
    <s v="Female"/>
    <s v="Sophomore"/>
    <x v="3"/>
    <n v="575"/>
    <n v="534"/>
    <n v="5231"/>
    <n v="506"/>
    <n v="378"/>
    <n v="66"/>
    <n v="141"/>
    <n v="66"/>
    <n v="75"/>
    <n v="56"/>
    <n v="153"/>
    <n v="99"/>
    <s v="Cash"/>
    <n v="6771"/>
    <n v="11.775652173913043"/>
  </r>
  <r>
    <n v="19"/>
    <s v="Female"/>
    <s v="Junior"/>
    <x v="3"/>
    <n v="1298"/>
    <n v="323"/>
    <n v="3510"/>
    <n v="444"/>
    <n v="222"/>
    <n v="168"/>
    <n v="221"/>
    <n v="98"/>
    <n v="61"/>
    <n v="175"/>
    <n v="133"/>
    <n v="69"/>
    <s v="Credit/Debit Card"/>
    <n v="5101"/>
    <n v="3.9298921417565484"/>
  </r>
  <r>
    <n v="23"/>
    <s v="Male"/>
    <s v="Sophomore"/>
    <x v="3"/>
    <n v="1141"/>
    <n v="482"/>
    <n v="3621"/>
    <n v="572"/>
    <n v="121"/>
    <n v="184"/>
    <n v="108"/>
    <n v="41"/>
    <n v="55"/>
    <n v="93"/>
    <n v="126"/>
    <n v="86"/>
    <s v="Cash"/>
    <n v="5007"/>
    <n v="4.3882559158632777"/>
  </r>
  <r>
    <n v="25"/>
    <s v="Male"/>
    <s v="Senior"/>
    <x v="4"/>
    <n v="703"/>
    <n v="654"/>
    <n v="5926"/>
    <n v="735"/>
    <n v="295"/>
    <n v="100"/>
    <n v="278"/>
    <n v="39"/>
    <n v="80"/>
    <n v="139"/>
    <n v="178"/>
    <n v="190"/>
    <s v="Credit/Debit Card"/>
    <n v="7960"/>
    <n v="11.322901849217638"/>
  </r>
  <r>
    <n v="23"/>
    <s v="Female"/>
    <s v="Freshman"/>
    <x v="1"/>
    <n v="929"/>
    <n v="160"/>
    <n v="3445"/>
    <n v="418"/>
    <n v="213"/>
    <n v="83"/>
    <n v="159"/>
    <n v="87"/>
    <n v="54"/>
    <n v="55"/>
    <n v="198"/>
    <n v="135"/>
    <s v="Mobile Payment App"/>
    <n v="4847"/>
    <n v="5.2174381054897738"/>
  </r>
  <r>
    <n v="23"/>
    <s v="Non-binary"/>
    <s v="Junior"/>
    <x v="3"/>
    <n v="1415"/>
    <n v="970"/>
    <n v="3694"/>
    <n v="513"/>
    <n v="148"/>
    <n v="157"/>
    <n v="297"/>
    <n v="104"/>
    <n v="42"/>
    <n v="294"/>
    <n v="154"/>
    <n v="161"/>
    <s v="Mobile Payment App"/>
    <n v="5564"/>
    <n v="3.9321554770318019"/>
  </r>
  <r>
    <n v="18"/>
    <s v="Non-binary"/>
    <s v="Senior"/>
    <x v="3"/>
    <n v="1359"/>
    <n v="387"/>
    <n v="5747"/>
    <n v="995"/>
    <n v="263"/>
    <n v="193"/>
    <n v="246"/>
    <n v="32"/>
    <n v="23"/>
    <n v="152"/>
    <n v="110"/>
    <n v="120"/>
    <s v="Credit/Debit Card"/>
    <n v="7881"/>
    <n v="5.7991169977924946"/>
  </r>
  <r>
    <n v="23"/>
    <s v="Male"/>
    <s v="Freshman"/>
    <x v="4"/>
    <n v="1162"/>
    <n v="720"/>
    <n v="5880"/>
    <n v="630"/>
    <n v="259"/>
    <n v="117"/>
    <n v="113"/>
    <n v="127"/>
    <n v="94"/>
    <n v="126"/>
    <n v="89"/>
    <n v="130"/>
    <s v="Cash"/>
    <n v="7565"/>
    <n v="6.5103270223752148"/>
  </r>
  <r>
    <n v="18"/>
    <s v="Female"/>
    <s v="Sophomore"/>
    <x v="4"/>
    <n v="663"/>
    <n v="304"/>
    <n v="5655"/>
    <n v="632"/>
    <n v="176"/>
    <n v="89"/>
    <n v="215"/>
    <n v="57"/>
    <n v="61"/>
    <n v="51"/>
    <n v="56"/>
    <n v="107"/>
    <s v="Credit/Debit Card"/>
    <n v="7099"/>
    <n v="10.707390648567118"/>
  </r>
  <r>
    <n v="18"/>
    <s v="Non-binary"/>
    <s v="Freshman"/>
    <x v="1"/>
    <n v="1432"/>
    <n v="9"/>
    <n v="5568"/>
    <n v="929"/>
    <n v="224"/>
    <n v="108"/>
    <n v="265"/>
    <n v="69"/>
    <n v="22"/>
    <n v="102"/>
    <n v="120"/>
    <n v="151"/>
    <s v="Credit/Debit Card"/>
    <n v="7558"/>
    <n v="5.277932960893855"/>
  </r>
  <r>
    <n v="20"/>
    <s v="Non-binary"/>
    <s v="Freshman"/>
    <x v="2"/>
    <n v="663"/>
    <n v="823"/>
    <n v="3637"/>
    <n v="695"/>
    <n v="191"/>
    <n v="147"/>
    <n v="277"/>
    <n v="23"/>
    <n v="73"/>
    <n v="212"/>
    <n v="188"/>
    <n v="179"/>
    <s v="Mobile Payment App"/>
    <n v="5622"/>
    <n v="8.4796380090497738"/>
  </r>
  <r>
    <n v="18"/>
    <s v="Non-binary"/>
    <s v="Senior"/>
    <x v="1"/>
    <n v="1327"/>
    <n v="109"/>
    <n v="3975"/>
    <n v="940"/>
    <n v="363"/>
    <n v="153"/>
    <n v="157"/>
    <n v="88"/>
    <n v="98"/>
    <n v="119"/>
    <n v="52"/>
    <n v="20"/>
    <s v="Credit/Debit Card"/>
    <n v="5965"/>
    <n v="4.4951017332328558"/>
  </r>
  <r>
    <n v="22"/>
    <s v="Male"/>
    <s v="Senior"/>
    <x v="0"/>
    <n v="1045"/>
    <n v="359"/>
    <n v="5381"/>
    <n v="610"/>
    <n v="269"/>
    <n v="71"/>
    <n v="209"/>
    <n v="49"/>
    <n v="83"/>
    <n v="291"/>
    <n v="168"/>
    <n v="183"/>
    <s v="Credit/Debit Card"/>
    <n v="7314"/>
    <n v="6.9990430622009567"/>
  </r>
  <r>
    <n v="21"/>
    <s v="Male"/>
    <s v="Junior"/>
    <x v="2"/>
    <n v="619"/>
    <n v="605"/>
    <n v="3238"/>
    <n v="793"/>
    <n v="380"/>
    <n v="89"/>
    <n v="87"/>
    <n v="135"/>
    <n v="36"/>
    <n v="209"/>
    <n v="92"/>
    <n v="84"/>
    <s v="Credit/Debit Card"/>
    <n v="5143"/>
    <n v="8.3085621970920833"/>
  </r>
  <r>
    <n v="21"/>
    <s v="Non-binary"/>
    <s v="Freshman"/>
    <x v="1"/>
    <n v="815"/>
    <n v="905"/>
    <n v="3053"/>
    <n v="433"/>
    <n v="355"/>
    <n v="84"/>
    <n v="241"/>
    <n v="89"/>
    <n v="67"/>
    <n v="262"/>
    <n v="141"/>
    <n v="41"/>
    <s v="Cash"/>
    <n v="4766"/>
    <n v="5.8478527607361963"/>
  </r>
  <r>
    <n v="20"/>
    <s v="Non-binary"/>
    <s v="Freshman"/>
    <x v="4"/>
    <n v="728"/>
    <n v="399"/>
    <n v="5128"/>
    <n v="967"/>
    <n v="152"/>
    <n v="139"/>
    <n v="293"/>
    <n v="96"/>
    <n v="39"/>
    <n v="287"/>
    <n v="184"/>
    <n v="157"/>
    <s v="Cash"/>
    <n v="7442"/>
    <n v="10.222527472527473"/>
  </r>
  <r>
    <n v="21"/>
    <s v="Male"/>
    <s v="Senior"/>
    <x v="1"/>
    <n v="941"/>
    <n v="831"/>
    <n v="3687"/>
    <n v="722"/>
    <n v="390"/>
    <n v="135"/>
    <n v="81"/>
    <n v="131"/>
    <n v="69"/>
    <n v="124"/>
    <n v="107"/>
    <n v="38"/>
    <s v="Mobile Payment App"/>
    <n v="5484"/>
    <n v="5.8278427205100956"/>
  </r>
  <r>
    <n v="18"/>
    <s v="Male"/>
    <s v="Freshman"/>
    <x v="0"/>
    <n v="1176"/>
    <n v="43"/>
    <n v="3352"/>
    <n v="838"/>
    <n v="211"/>
    <n v="60"/>
    <n v="278"/>
    <n v="121"/>
    <n v="21"/>
    <n v="108"/>
    <n v="87"/>
    <n v="164"/>
    <s v="Credit/Debit Card"/>
    <n v="5240"/>
    <n v="4.4557823129251704"/>
  </r>
  <r>
    <n v="22"/>
    <s v="Non-binary"/>
    <s v="Sophomore"/>
    <x v="2"/>
    <n v="1092"/>
    <n v="574"/>
    <n v="3997"/>
    <n v="731"/>
    <n v="187"/>
    <n v="93"/>
    <n v="151"/>
    <n v="63"/>
    <n v="55"/>
    <n v="96"/>
    <n v="169"/>
    <n v="118"/>
    <s v="Credit/Debit Card"/>
    <n v="5660"/>
    <n v="5.1831501831501834"/>
  </r>
  <r>
    <n v="18"/>
    <s v="Female"/>
    <s v="Sophomore"/>
    <x v="4"/>
    <n v="1439"/>
    <n v="526"/>
    <n v="3394"/>
    <n v="896"/>
    <n v="176"/>
    <n v="86"/>
    <n v="134"/>
    <n v="63"/>
    <n v="52"/>
    <n v="150"/>
    <n v="175"/>
    <n v="129"/>
    <s v="Mobile Payment App"/>
    <n v="5255"/>
    <n v="3.651841556636553"/>
  </r>
  <r>
    <n v="22"/>
    <s v="Male"/>
    <s v="Senior"/>
    <x v="1"/>
    <n v="816"/>
    <n v="616"/>
    <n v="3461"/>
    <n v="543"/>
    <n v="350"/>
    <n v="101"/>
    <n v="90"/>
    <n v="103"/>
    <n v="24"/>
    <n v="245"/>
    <n v="44"/>
    <n v="150"/>
    <s v="Credit/Debit Card"/>
    <n v="5111"/>
    <n v="6.2634803921568629"/>
  </r>
  <r>
    <n v="18"/>
    <s v="Male"/>
    <s v="Junior"/>
    <x v="4"/>
    <n v="1413"/>
    <n v="775"/>
    <n v="4715"/>
    <n v="457"/>
    <n v="264"/>
    <n v="71"/>
    <n v="250"/>
    <n v="127"/>
    <n v="54"/>
    <n v="152"/>
    <n v="91"/>
    <n v="120"/>
    <s v="Cash"/>
    <n v="6301"/>
    <n v="4.4593064401981604"/>
  </r>
  <r>
    <n v="24"/>
    <s v="Female"/>
    <s v="Sophomore"/>
    <x v="4"/>
    <n v="1076"/>
    <n v="355"/>
    <n v="4596"/>
    <n v="464"/>
    <n v="134"/>
    <n v="99"/>
    <n v="167"/>
    <n v="97"/>
    <n v="34"/>
    <n v="77"/>
    <n v="51"/>
    <n v="149"/>
    <s v="Cash"/>
    <n v="5868"/>
    <n v="5.4535315985130115"/>
  </r>
  <r>
    <n v="21"/>
    <s v="Female"/>
    <s v="Sophomore"/>
    <x v="1"/>
    <n v="559"/>
    <n v="169"/>
    <n v="5303"/>
    <n v="431"/>
    <n v="222"/>
    <n v="103"/>
    <n v="237"/>
    <n v="80"/>
    <n v="56"/>
    <n v="188"/>
    <n v="78"/>
    <n v="176"/>
    <s v="Credit/Debit Card"/>
    <n v="6874"/>
    <n v="12.29695885509839"/>
  </r>
  <r>
    <n v="23"/>
    <s v="Male"/>
    <s v="Sophomore"/>
    <x v="3"/>
    <n v="1144"/>
    <n v="800"/>
    <n v="3881"/>
    <n v="405"/>
    <n v="381"/>
    <n v="130"/>
    <n v="179"/>
    <n v="106"/>
    <n v="94"/>
    <n v="216"/>
    <n v="82"/>
    <n v="50"/>
    <s v="Credit/Debit Card"/>
    <n v="5524"/>
    <n v="4.8286713286713283"/>
  </r>
  <r>
    <n v="20"/>
    <s v="Non-binary"/>
    <s v="Junior"/>
    <x v="0"/>
    <n v="1296"/>
    <n v="113"/>
    <n v="5452"/>
    <n v="462"/>
    <n v="191"/>
    <n v="69"/>
    <n v="238"/>
    <n v="93"/>
    <n v="51"/>
    <n v="155"/>
    <n v="187"/>
    <n v="102"/>
    <s v="Credit/Debit Card"/>
    <n v="7000"/>
    <n v="5.4012345679012341"/>
  </r>
  <r>
    <n v="24"/>
    <s v="Male"/>
    <s v="Senior"/>
    <x v="3"/>
    <n v="958"/>
    <n v="902"/>
    <n v="4579"/>
    <n v="425"/>
    <n v="262"/>
    <n v="156"/>
    <n v="72"/>
    <n v="137"/>
    <n v="21"/>
    <n v="282"/>
    <n v="82"/>
    <n v="135"/>
    <s v="Cash"/>
    <n v="6151"/>
    <n v="6.4206680584551146"/>
  </r>
  <r>
    <n v="25"/>
    <s v="Male"/>
    <s v="Junior"/>
    <x v="1"/>
    <n v="775"/>
    <n v="709"/>
    <n v="4195"/>
    <n v="680"/>
    <n v="115"/>
    <n v="182"/>
    <n v="84"/>
    <n v="128"/>
    <n v="26"/>
    <n v="106"/>
    <n v="112"/>
    <n v="93"/>
    <s v="Credit/Debit Card"/>
    <n v="5721"/>
    <n v="7.3819354838709677"/>
  </r>
  <r>
    <n v="25"/>
    <s v="Non-binary"/>
    <s v="Junior"/>
    <x v="1"/>
    <n v="1483"/>
    <n v="519"/>
    <n v="4676"/>
    <n v="970"/>
    <n v="145"/>
    <n v="168"/>
    <n v="270"/>
    <n v="23"/>
    <n v="39"/>
    <n v="72"/>
    <n v="106"/>
    <n v="186"/>
    <s v="Mobile Payment App"/>
    <n v="6655"/>
    <n v="4.4875252865812545"/>
  </r>
  <r>
    <n v="19"/>
    <s v="Male"/>
    <s v="Junior"/>
    <x v="4"/>
    <n v="1304"/>
    <n v="232"/>
    <n v="4540"/>
    <n v="651"/>
    <n v="184"/>
    <n v="102"/>
    <n v="191"/>
    <n v="148"/>
    <n v="67"/>
    <n v="268"/>
    <n v="45"/>
    <n v="50"/>
    <s v="Mobile Payment App"/>
    <n v="6246"/>
    <n v="4.7898773006134974"/>
  </r>
  <r>
    <n v="24"/>
    <s v="Female"/>
    <s v="Sophomore"/>
    <x v="4"/>
    <n v="1400"/>
    <n v="892"/>
    <n v="4726"/>
    <n v="749"/>
    <n v="359"/>
    <n v="163"/>
    <n v="294"/>
    <n v="132"/>
    <n v="20"/>
    <n v="208"/>
    <n v="148"/>
    <n v="82"/>
    <s v="Mobile Payment App"/>
    <n v="6881"/>
    <n v="4.915"/>
  </r>
  <r>
    <n v="24"/>
    <s v="Non-binary"/>
    <s v="Freshman"/>
    <x v="2"/>
    <n v="1440"/>
    <n v="869"/>
    <n v="5852"/>
    <n v="759"/>
    <n v="271"/>
    <n v="75"/>
    <n v="187"/>
    <n v="77"/>
    <n v="66"/>
    <n v="295"/>
    <n v="196"/>
    <n v="71"/>
    <s v="Mobile Payment App"/>
    <n v="7849"/>
    <n v="5.4506944444444443"/>
  </r>
  <r>
    <n v="22"/>
    <s v="Female"/>
    <s v="Freshman"/>
    <x v="1"/>
    <n v="1460"/>
    <n v="650"/>
    <n v="3562"/>
    <n v="771"/>
    <n v="311"/>
    <n v="62"/>
    <n v="265"/>
    <n v="53"/>
    <n v="96"/>
    <n v="112"/>
    <n v="37"/>
    <n v="77"/>
    <s v="Credit/Debit Card"/>
    <n v="5346"/>
    <n v="3.6616438356164385"/>
  </r>
  <r>
    <n v="20"/>
    <s v="Non-binary"/>
    <s v="Junior"/>
    <x v="4"/>
    <n v="1379"/>
    <n v="714"/>
    <n v="4758"/>
    <n v="927"/>
    <n v="192"/>
    <n v="119"/>
    <n v="288"/>
    <n v="137"/>
    <n v="59"/>
    <n v="95"/>
    <n v="194"/>
    <n v="33"/>
    <s v="Credit/Debit Card"/>
    <n v="6802"/>
    <n v="4.9325598259608414"/>
  </r>
  <r>
    <n v="18"/>
    <s v="Female"/>
    <s v="Junior"/>
    <x v="2"/>
    <n v="942"/>
    <n v="545"/>
    <n v="5805"/>
    <n v="914"/>
    <n v="108"/>
    <n v="50"/>
    <n v="206"/>
    <n v="24"/>
    <n v="56"/>
    <n v="54"/>
    <n v="188"/>
    <n v="70"/>
    <s v="Mobile Payment App"/>
    <n v="7475"/>
    <n v="7.9352441613588107"/>
  </r>
  <r>
    <n v="25"/>
    <s v="Non-binary"/>
    <s v="Junior"/>
    <x v="4"/>
    <n v="740"/>
    <n v="871"/>
    <n v="4194"/>
    <n v="473"/>
    <n v="366"/>
    <n v="83"/>
    <n v="156"/>
    <n v="62"/>
    <n v="33"/>
    <n v="86"/>
    <n v="81"/>
    <n v="78"/>
    <s v="Cash"/>
    <n v="5612"/>
    <n v="7.583783783783784"/>
  </r>
  <r>
    <n v="18"/>
    <s v="Female"/>
    <s v="Sophomore"/>
    <x v="0"/>
    <n v="1186"/>
    <n v="733"/>
    <n v="5923"/>
    <n v="541"/>
    <n v="291"/>
    <n v="111"/>
    <n v="114"/>
    <n v="42"/>
    <n v="49"/>
    <n v="73"/>
    <n v="166"/>
    <n v="131"/>
    <s v="Cash"/>
    <n v="7441"/>
    <n v="6.2740303541315345"/>
  </r>
  <r>
    <n v="23"/>
    <s v="Male"/>
    <s v="Junior"/>
    <x v="4"/>
    <n v="731"/>
    <n v="812"/>
    <n v="5637"/>
    <n v="582"/>
    <n v="148"/>
    <n v="74"/>
    <n v="234"/>
    <n v="27"/>
    <n v="68"/>
    <n v="158"/>
    <n v="81"/>
    <n v="48"/>
    <s v="Cash"/>
    <n v="7057"/>
    <n v="9.6538987688098494"/>
  </r>
  <r>
    <n v="20"/>
    <s v="Male"/>
    <s v="Junior"/>
    <x v="1"/>
    <n v="1347"/>
    <n v="735"/>
    <n v="5563"/>
    <n v="974"/>
    <n v="310"/>
    <n v="98"/>
    <n v="167"/>
    <n v="35"/>
    <n v="43"/>
    <n v="298"/>
    <n v="182"/>
    <n v="37"/>
    <s v="Cash"/>
    <n v="7707"/>
    <n v="5.7216035634743871"/>
  </r>
  <r>
    <n v="19"/>
    <s v="Female"/>
    <s v="Freshman"/>
    <x v="4"/>
    <n v="1085"/>
    <n v="417"/>
    <n v="4680"/>
    <n v="705"/>
    <n v="159"/>
    <n v="182"/>
    <n v="295"/>
    <n v="132"/>
    <n v="66"/>
    <n v="105"/>
    <n v="185"/>
    <n v="54"/>
    <s v="Cash"/>
    <n v="6563"/>
    <n v="6.048847926267281"/>
  </r>
  <r>
    <n v="22"/>
    <s v="Male"/>
    <s v="Senior"/>
    <x v="4"/>
    <n v="665"/>
    <n v="401"/>
    <n v="3645"/>
    <n v="967"/>
    <n v="151"/>
    <n v="50"/>
    <n v="232"/>
    <n v="118"/>
    <n v="75"/>
    <n v="182"/>
    <n v="181"/>
    <n v="148"/>
    <s v="Mobile Payment App"/>
    <n v="5749"/>
    <n v="8.6451127819548876"/>
  </r>
  <r>
    <n v="22"/>
    <s v="Male"/>
    <s v="Freshman"/>
    <x v="1"/>
    <n v="1422"/>
    <n v="674"/>
    <n v="5030"/>
    <n v="663"/>
    <n v="332"/>
    <n v="148"/>
    <n v="251"/>
    <n v="130"/>
    <n v="61"/>
    <n v="187"/>
    <n v="124"/>
    <n v="117"/>
    <s v="Cash"/>
    <n v="7043"/>
    <n v="4.9528832630098449"/>
  </r>
  <r>
    <n v="24"/>
    <s v="Male"/>
    <s v="Freshman"/>
    <x v="4"/>
    <n v="1366"/>
    <n v="319"/>
    <n v="3549"/>
    <n v="921"/>
    <n v="389"/>
    <n v="127"/>
    <n v="146"/>
    <n v="44"/>
    <n v="93"/>
    <n v="224"/>
    <n v="151"/>
    <n v="30"/>
    <s v="Mobile Payment App"/>
    <n v="5674"/>
    <n v="4.1537335285505126"/>
  </r>
  <r>
    <n v="21"/>
    <s v="Female"/>
    <s v="Sophomore"/>
    <x v="3"/>
    <n v="714"/>
    <n v="645"/>
    <n v="3751"/>
    <n v="853"/>
    <n v="149"/>
    <n v="66"/>
    <n v="184"/>
    <n v="35"/>
    <n v="21"/>
    <n v="219"/>
    <n v="176"/>
    <n v="72"/>
    <s v="Mobile Payment App"/>
    <n v="5526"/>
    <n v="7.7394957983193278"/>
  </r>
  <r>
    <n v="25"/>
    <s v="Male"/>
    <s v="Freshman"/>
    <x v="0"/>
    <n v="1259"/>
    <n v="139"/>
    <n v="4943"/>
    <n v="747"/>
    <n v="200"/>
    <n v="94"/>
    <n v="226"/>
    <n v="142"/>
    <n v="39"/>
    <n v="140"/>
    <n v="95"/>
    <n v="65"/>
    <s v="Credit/Debit Card"/>
    <n v="6691"/>
    <n v="5.3145353455123114"/>
  </r>
  <r>
    <n v="19"/>
    <s v="Female"/>
    <s v="Senior"/>
    <x v="1"/>
    <n v="975"/>
    <n v="939"/>
    <n v="3256"/>
    <n v="936"/>
    <n v="368"/>
    <n v="179"/>
    <n v="165"/>
    <n v="144"/>
    <n v="89"/>
    <n v="52"/>
    <n v="48"/>
    <n v="120"/>
    <s v="Mobile Payment App"/>
    <n v="5357"/>
    <n v="5.494358974358974"/>
  </r>
  <r>
    <n v="24"/>
    <s v="Female"/>
    <s v="Senior"/>
    <x v="3"/>
    <n v="1420"/>
    <n v="235"/>
    <n v="3609"/>
    <n v="841"/>
    <n v="151"/>
    <n v="190"/>
    <n v="175"/>
    <n v="20"/>
    <n v="97"/>
    <n v="57"/>
    <n v="154"/>
    <n v="71"/>
    <s v="Cash"/>
    <n v="5365"/>
    <n v="3.778169014084507"/>
  </r>
  <r>
    <n v="24"/>
    <s v="Non-binary"/>
    <s v="Sophomore"/>
    <x v="3"/>
    <n v="604"/>
    <n v="751"/>
    <n v="3687"/>
    <n v="554"/>
    <n v="217"/>
    <n v="66"/>
    <n v="188"/>
    <n v="122"/>
    <n v="32"/>
    <n v="169"/>
    <n v="69"/>
    <n v="150"/>
    <s v="Cash"/>
    <n v="5254"/>
    <n v="8.6986754966887414"/>
  </r>
  <r>
    <n v="25"/>
    <s v="Non-binary"/>
    <s v="Senior"/>
    <x v="1"/>
    <n v="1250"/>
    <n v="509"/>
    <n v="4288"/>
    <n v="679"/>
    <n v="125"/>
    <n v="98"/>
    <n v="92"/>
    <n v="120"/>
    <n v="39"/>
    <n v="109"/>
    <n v="146"/>
    <n v="188"/>
    <s v="Cash"/>
    <n v="5884"/>
    <n v="4.7072000000000003"/>
  </r>
  <r>
    <n v="20"/>
    <s v="Non-binary"/>
    <s v="Freshman"/>
    <x v="2"/>
    <n v="567"/>
    <n v="906"/>
    <n v="3748"/>
    <n v="842"/>
    <n v="375"/>
    <n v="96"/>
    <n v="144"/>
    <n v="112"/>
    <n v="47"/>
    <n v="278"/>
    <n v="173"/>
    <n v="48"/>
    <s v="Mobile Payment App"/>
    <n v="5863"/>
    <n v="10.340388007054674"/>
  </r>
  <r>
    <n v="25"/>
    <s v="Female"/>
    <s v="Freshman"/>
    <x v="2"/>
    <n v="546"/>
    <n v="691"/>
    <n v="5457"/>
    <n v="978"/>
    <n v="286"/>
    <n v="100"/>
    <n v="237"/>
    <n v="60"/>
    <n v="58"/>
    <n v="206"/>
    <n v="158"/>
    <n v="137"/>
    <s v="Cash"/>
    <n v="7677"/>
    <n v="14.06043956043956"/>
  </r>
  <r>
    <n v="18"/>
    <s v="Non-binary"/>
    <s v="Senior"/>
    <x v="1"/>
    <n v="1169"/>
    <n v="836"/>
    <n v="5537"/>
    <n v="996"/>
    <n v="334"/>
    <n v="83"/>
    <n v="288"/>
    <n v="78"/>
    <n v="56"/>
    <n v="105"/>
    <n v="166"/>
    <n v="180"/>
    <s v="Mobile Payment App"/>
    <n v="7823"/>
    <n v="6.6920444824636443"/>
  </r>
  <r>
    <n v="23"/>
    <s v="Non-binary"/>
    <s v="Freshman"/>
    <x v="1"/>
    <n v="834"/>
    <n v="607"/>
    <n v="3582"/>
    <n v="692"/>
    <n v="350"/>
    <n v="88"/>
    <n v="298"/>
    <n v="150"/>
    <n v="90"/>
    <n v="248"/>
    <n v="51"/>
    <n v="34"/>
    <s v="Credit/Debit Card"/>
    <n v="5583"/>
    <n v="6.6942446043165464"/>
  </r>
  <r>
    <n v="19"/>
    <s v="Non-binary"/>
    <s v="Sophomore"/>
    <x v="2"/>
    <n v="1117"/>
    <n v="234"/>
    <n v="3366"/>
    <n v="940"/>
    <n v="212"/>
    <n v="87"/>
    <n v="121"/>
    <n v="139"/>
    <n v="41"/>
    <n v="298"/>
    <n v="119"/>
    <n v="158"/>
    <s v="Mobile Payment App"/>
    <n v="5481"/>
    <n v="4.906893464637422"/>
  </r>
  <r>
    <n v="25"/>
    <s v="Male"/>
    <s v="Freshman"/>
    <x v="1"/>
    <n v="677"/>
    <n v="894"/>
    <n v="5595"/>
    <n v="841"/>
    <n v="313"/>
    <n v="52"/>
    <n v="219"/>
    <n v="66"/>
    <n v="42"/>
    <n v="92"/>
    <n v="120"/>
    <n v="84"/>
    <s v="Mobile Payment App"/>
    <n v="7424"/>
    <n v="10.96602658788774"/>
  </r>
  <r>
    <n v="20"/>
    <s v="Non-binary"/>
    <s v="Freshman"/>
    <x v="3"/>
    <n v="1433"/>
    <n v="964"/>
    <n v="4777"/>
    <n v="904"/>
    <n v="327"/>
    <n v="77"/>
    <n v="112"/>
    <n v="146"/>
    <n v="71"/>
    <n v="97"/>
    <n v="167"/>
    <n v="117"/>
    <s v="Cash"/>
    <n v="6795"/>
    <n v="4.7418004187020237"/>
  </r>
  <r>
    <n v="20"/>
    <s v="Female"/>
    <s v="Freshman"/>
    <x v="4"/>
    <n v="889"/>
    <n v="633"/>
    <n v="3100"/>
    <n v="524"/>
    <n v="247"/>
    <n v="82"/>
    <n v="201"/>
    <n v="102"/>
    <n v="92"/>
    <n v="103"/>
    <n v="96"/>
    <n v="30"/>
    <s v="Credit/Debit Card"/>
    <n v="4577"/>
    <n v="5.1484814398200225"/>
  </r>
  <r>
    <n v="21"/>
    <s v="Male"/>
    <s v="Junior"/>
    <x v="4"/>
    <n v="670"/>
    <n v="708"/>
    <n v="5934"/>
    <n v="649"/>
    <n v="386"/>
    <n v="146"/>
    <n v="182"/>
    <n v="132"/>
    <n v="48"/>
    <n v="175"/>
    <n v="59"/>
    <n v="155"/>
    <s v="Credit/Debit Card"/>
    <n v="7866"/>
    <n v="11.740298507462686"/>
  </r>
  <r>
    <n v="19"/>
    <s v="Male"/>
    <s v="Senior"/>
    <x v="1"/>
    <n v="645"/>
    <n v="616"/>
    <n v="4694"/>
    <n v="904"/>
    <n v="158"/>
    <n v="69"/>
    <n v="148"/>
    <n v="60"/>
    <n v="98"/>
    <n v="114"/>
    <n v="40"/>
    <n v="72"/>
    <s v="Credit/Debit Card"/>
    <n v="6357"/>
    <n v="9.8558139534883722"/>
  </r>
  <r>
    <n v="21"/>
    <s v="Female"/>
    <s v="Junior"/>
    <x v="0"/>
    <n v="1107"/>
    <n v="971"/>
    <n v="5997"/>
    <n v="720"/>
    <n v="289"/>
    <n v="124"/>
    <n v="210"/>
    <n v="35"/>
    <n v="51"/>
    <n v="157"/>
    <n v="101"/>
    <n v="168"/>
    <s v="Mobile Payment App"/>
    <n v="7852"/>
    <n v="7.0930442637759707"/>
  </r>
  <r>
    <n v="22"/>
    <s v="Female"/>
    <s v="Sophomore"/>
    <x v="0"/>
    <n v="750"/>
    <n v="572"/>
    <n v="4144"/>
    <n v="563"/>
    <n v="104"/>
    <n v="191"/>
    <n v="58"/>
    <n v="22"/>
    <n v="97"/>
    <n v="53"/>
    <n v="41"/>
    <n v="99"/>
    <s v="Cash"/>
    <n v="5372"/>
    <n v="7.1626666666666665"/>
  </r>
  <r>
    <n v="21"/>
    <s v="Male"/>
    <s v="Sophomore"/>
    <x v="4"/>
    <n v="654"/>
    <n v="261"/>
    <n v="3359"/>
    <n v="802"/>
    <n v="124"/>
    <n v="56"/>
    <n v="57"/>
    <n v="41"/>
    <n v="56"/>
    <n v="111"/>
    <n v="62"/>
    <n v="196"/>
    <s v="Mobile Payment App"/>
    <n v="4864"/>
    <n v="7.4373088685015292"/>
  </r>
  <r>
    <n v="20"/>
    <s v="Male"/>
    <s v="Freshman"/>
    <x v="0"/>
    <n v="1141"/>
    <n v="57"/>
    <n v="5734"/>
    <n v="696"/>
    <n v="284"/>
    <n v="83"/>
    <n v="204"/>
    <n v="63"/>
    <n v="46"/>
    <n v="56"/>
    <n v="125"/>
    <n v="55"/>
    <s v="Cash"/>
    <n v="7346"/>
    <n v="6.4382120946538128"/>
  </r>
  <r>
    <n v="22"/>
    <s v="Female"/>
    <s v="Sophomore"/>
    <x v="4"/>
    <n v="811"/>
    <n v="815"/>
    <n v="4724"/>
    <n v="815"/>
    <n v="300"/>
    <n v="120"/>
    <n v="126"/>
    <n v="22"/>
    <n v="93"/>
    <n v="104"/>
    <n v="119"/>
    <n v="152"/>
    <s v="Cash"/>
    <n v="6575"/>
    <n v="8.1072749691738597"/>
  </r>
  <r>
    <n v="23"/>
    <s v="Female"/>
    <s v="Senior"/>
    <x v="3"/>
    <n v="1452"/>
    <n v="520"/>
    <n v="3463"/>
    <n v="822"/>
    <n v="317"/>
    <n v="77"/>
    <n v="148"/>
    <n v="91"/>
    <n v="61"/>
    <n v="166"/>
    <n v="133"/>
    <n v="122"/>
    <s v="Mobile Payment App"/>
    <n v="5400"/>
    <n v="3.71900826446281"/>
  </r>
  <r>
    <n v="20"/>
    <s v="Non-binary"/>
    <s v="Junior"/>
    <x v="0"/>
    <n v="1255"/>
    <n v="82"/>
    <n v="4739"/>
    <n v="465"/>
    <n v="400"/>
    <n v="68"/>
    <n v="190"/>
    <n v="24"/>
    <n v="70"/>
    <n v="246"/>
    <n v="132"/>
    <n v="160"/>
    <s v="Mobile Payment App"/>
    <n v="6494"/>
    <n v="5.1745019920318729"/>
  </r>
  <r>
    <n v="24"/>
    <s v="Female"/>
    <s v="Junior"/>
    <x v="2"/>
    <n v="737"/>
    <n v="266"/>
    <n v="4964"/>
    <n v="780"/>
    <n v="303"/>
    <n v="111"/>
    <n v="199"/>
    <n v="62"/>
    <n v="94"/>
    <n v="193"/>
    <n v="97"/>
    <n v="57"/>
    <s v="Credit/Debit Card"/>
    <n v="6860"/>
    <n v="9.3080054274084123"/>
  </r>
  <r>
    <n v="25"/>
    <s v="Male"/>
    <s v="Freshman"/>
    <x v="3"/>
    <n v="1419"/>
    <n v="253"/>
    <n v="4089"/>
    <n v="444"/>
    <n v="220"/>
    <n v="148"/>
    <n v="114"/>
    <n v="65"/>
    <n v="29"/>
    <n v="136"/>
    <n v="34"/>
    <n v="35"/>
    <s v="Credit/Debit Card"/>
    <n v="5314"/>
    <n v="3.7448907681465822"/>
  </r>
  <r>
    <n v="23"/>
    <s v="Non-binary"/>
    <s v="Freshman"/>
    <x v="2"/>
    <n v="815"/>
    <n v="76"/>
    <n v="4461"/>
    <n v="446"/>
    <n v="132"/>
    <n v="165"/>
    <n v="165"/>
    <n v="58"/>
    <n v="99"/>
    <n v="135"/>
    <n v="174"/>
    <n v="111"/>
    <s v="Cash"/>
    <n v="5946"/>
    <n v="7.2957055214723923"/>
  </r>
  <r>
    <n v="25"/>
    <s v="Male"/>
    <s v="Senior"/>
    <x v="3"/>
    <n v="1034"/>
    <n v="602"/>
    <n v="3444"/>
    <n v="517"/>
    <n v="238"/>
    <n v="110"/>
    <n v="255"/>
    <n v="86"/>
    <n v="77"/>
    <n v="281"/>
    <n v="150"/>
    <n v="56"/>
    <s v="Credit/Debit Card"/>
    <n v="5214"/>
    <n v="5.042553191489362"/>
  </r>
  <r>
    <n v="24"/>
    <s v="Non-binary"/>
    <s v="Freshman"/>
    <x v="2"/>
    <n v="1022"/>
    <n v="626"/>
    <n v="4797"/>
    <n v="413"/>
    <n v="139"/>
    <n v="167"/>
    <n v="165"/>
    <n v="75"/>
    <n v="57"/>
    <n v="219"/>
    <n v="126"/>
    <n v="43"/>
    <s v="Mobile Payment App"/>
    <n v="6201"/>
    <n v="6.0675146771037181"/>
  </r>
  <r>
    <n v="23"/>
    <s v="Female"/>
    <s v="Sophomore"/>
    <x v="4"/>
    <n v="1341"/>
    <n v="839"/>
    <n v="3033"/>
    <n v="514"/>
    <n v="300"/>
    <n v="122"/>
    <n v="137"/>
    <n v="40"/>
    <n v="61"/>
    <n v="170"/>
    <n v="65"/>
    <n v="100"/>
    <s v="Cash"/>
    <n v="4542"/>
    <n v="3.3870246085011186"/>
  </r>
  <r>
    <n v="20"/>
    <s v="Female"/>
    <s v="Senior"/>
    <x v="3"/>
    <n v="999"/>
    <n v="919"/>
    <n v="5819"/>
    <n v="507"/>
    <n v="269"/>
    <n v="119"/>
    <n v="228"/>
    <n v="99"/>
    <n v="49"/>
    <n v="55"/>
    <n v="115"/>
    <n v="53"/>
    <s v="Mobile Payment App"/>
    <n v="7313"/>
    <n v="7.3203203203203202"/>
  </r>
  <r>
    <n v="21"/>
    <s v="Male"/>
    <s v="Freshman"/>
    <x v="0"/>
    <n v="1218"/>
    <n v="162"/>
    <n v="5467"/>
    <n v="684"/>
    <n v="280"/>
    <n v="131"/>
    <n v="186"/>
    <n v="103"/>
    <n v="85"/>
    <n v="91"/>
    <n v="89"/>
    <n v="126"/>
    <s v="Mobile Payment App"/>
    <n v="7242"/>
    <n v="5.9458128078817731"/>
  </r>
  <r>
    <n v="24"/>
    <s v="Male"/>
    <s v="Sophomore"/>
    <x v="1"/>
    <n v="1332"/>
    <n v="705"/>
    <n v="3512"/>
    <n v="796"/>
    <n v="399"/>
    <n v="199"/>
    <n v="79"/>
    <n v="54"/>
    <n v="86"/>
    <n v="206"/>
    <n v="99"/>
    <n v="129"/>
    <s v="Cash"/>
    <n v="5559"/>
    <n v="4.1734234234234231"/>
  </r>
  <r>
    <n v="20"/>
    <s v="Non-binary"/>
    <s v="Freshman"/>
    <x v="4"/>
    <n v="903"/>
    <n v="371"/>
    <n v="4230"/>
    <n v="798"/>
    <n v="319"/>
    <n v="60"/>
    <n v="90"/>
    <n v="101"/>
    <n v="24"/>
    <n v="147"/>
    <n v="70"/>
    <n v="170"/>
    <s v="Credit/Debit Card"/>
    <n v="6009"/>
    <n v="6.6544850498338874"/>
  </r>
  <r>
    <n v="25"/>
    <s v="Non-binary"/>
    <s v="Freshman"/>
    <x v="4"/>
    <n v="932"/>
    <n v="887"/>
    <n v="5307"/>
    <n v="472"/>
    <n v="345"/>
    <n v="61"/>
    <n v="190"/>
    <n v="119"/>
    <n v="69"/>
    <n v="235"/>
    <n v="67"/>
    <n v="40"/>
    <s v="Mobile Payment App"/>
    <n v="6905"/>
    <n v="7.4087982832618025"/>
  </r>
  <r>
    <n v="21"/>
    <s v="Female"/>
    <s v="Junior"/>
    <x v="4"/>
    <n v="634"/>
    <n v="330"/>
    <n v="5961"/>
    <n v="774"/>
    <n v="334"/>
    <n v="193"/>
    <n v="105"/>
    <n v="83"/>
    <n v="46"/>
    <n v="166"/>
    <n v="200"/>
    <n v="150"/>
    <s v="Cash"/>
    <n v="8012"/>
    <n v="12.637223974763407"/>
  </r>
  <r>
    <n v="25"/>
    <s v="Male"/>
    <s v="Senior"/>
    <x v="4"/>
    <n v="553"/>
    <n v="268"/>
    <n v="3130"/>
    <n v="736"/>
    <n v="140"/>
    <n v="68"/>
    <n v="150"/>
    <n v="99"/>
    <n v="33"/>
    <n v="288"/>
    <n v="51"/>
    <n v="199"/>
    <s v="Credit/Debit Card"/>
    <n v="4894"/>
    <n v="8.8499095840867987"/>
  </r>
  <r>
    <n v="21"/>
    <s v="Male"/>
    <s v="Junior"/>
    <x v="1"/>
    <n v="547"/>
    <n v="678"/>
    <n v="5610"/>
    <n v="510"/>
    <n v="192"/>
    <n v="123"/>
    <n v="248"/>
    <n v="57"/>
    <n v="28"/>
    <n v="252"/>
    <n v="141"/>
    <n v="122"/>
    <s v="Cash"/>
    <n v="7283"/>
    <n v="13.314442413162705"/>
  </r>
  <r>
    <n v="18"/>
    <s v="Male"/>
    <s v="Senior"/>
    <x v="2"/>
    <n v="867"/>
    <n v="646"/>
    <n v="3014"/>
    <n v="944"/>
    <n v="320"/>
    <n v="165"/>
    <n v="232"/>
    <n v="96"/>
    <n v="73"/>
    <n v="298"/>
    <n v="142"/>
    <n v="183"/>
    <s v="Cash"/>
    <n v="5467"/>
    <n v="6.3056516724336795"/>
  </r>
  <r>
    <n v="20"/>
    <s v="Male"/>
    <s v="Sophomore"/>
    <x v="1"/>
    <n v="863"/>
    <n v="844"/>
    <n v="3088"/>
    <n v="966"/>
    <n v="371"/>
    <n v="66"/>
    <n v="227"/>
    <n v="117"/>
    <n v="32"/>
    <n v="245"/>
    <n v="55"/>
    <n v="83"/>
    <s v="Mobile Payment App"/>
    <n v="5250"/>
    <n v="6.08342989571263"/>
  </r>
  <r>
    <n v="25"/>
    <s v="Non-binary"/>
    <s v="Sophomore"/>
    <x v="4"/>
    <n v="603"/>
    <n v="321"/>
    <n v="4879"/>
    <n v="420"/>
    <n v="231"/>
    <n v="126"/>
    <n v="248"/>
    <n v="74"/>
    <n v="32"/>
    <n v="172"/>
    <n v="80"/>
    <n v="193"/>
    <s v="Mobile Payment App"/>
    <n v="6455"/>
    <n v="10.70480928689884"/>
  </r>
  <r>
    <n v="21"/>
    <s v="Female"/>
    <s v="Junior"/>
    <x v="2"/>
    <n v="1480"/>
    <n v="555"/>
    <n v="3534"/>
    <n v="799"/>
    <n v="259"/>
    <n v="100"/>
    <n v="254"/>
    <n v="93"/>
    <n v="66"/>
    <n v="279"/>
    <n v="191"/>
    <n v="55"/>
    <s v="Credit/Debit Card"/>
    <n v="5630"/>
    <n v="3.8040540540540539"/>
  </r>
  <r>
    <n v="18"/>
    <s v="Male"/>
    <s v="Freshman"/>
    <x v="3"/>
    <n v="522"/>
    <n v="448"/>
    <n v="3744"/>
    <n v="706"/>
    <n v="174"/>
    <n v="80"/>
    <n v="284"/>
    <n v="90"/>
    <n v="61"/>
    <n v="228"/>
    <n v="66"/>
    <n v="181"/>
    <s v="Mobile Payment App"/>
    <n v="5614"/>
    <n v="10.754789272030651"/>
  </r>
  <r>
    <n v="22"/>
    <s v="Female"/>
    <s v="Junior"/>
    <x v="4"/>
    <n v="1376"/>
    <n v="510"/>
    <n v="3318"/>
    <n v="460"/>
    <n v="132"/>
    <n v="159"/>
    <n v="59"/>
    <n v="88"/>
    <n v="38"/>
    <n v="87"/>
    <n v="88"/>
    <n v="76"/>
    <s v="Cash"/>
    <n v="4505"/>
    <n v="3.2739825581395348"/>
  </r>
  <r>
    <n v="22"/>
    <s v="Non-binary"/>
    <s v="Junior"/>
    <x v="2"/>
    <n v="1195"/>
    <n v="988"/>
    <n v="5729"/>
    <n v="455"/>
    <n v="115"/>
    <n v="117"/>
    <n v="74"/>
    <n v="129"/>
    <n v="93"/>
    <n v="154"/>
    <n v="155"/>
    <n v="190"/>
    <s v="Credit/Debit Card"/>
    <n v="7211"/>
    <n v="6.0343096234309623"/>
  </r>
  <r>
    <n v="24"/>
    <s v="Non-binary"/>
    <s v="Freshman"/>
    <x v="0"/>
    <n v="1223"/>
    <n v="785"/>
    <n v="3521"/>
    <n v="821"/>
    <n v="128"/>
    <n v="50"/>
    <n v="135"/>
    <n v="96"/>
    <n v="67"/>
    <n v="182"/>
    <n v="139"/>
    <n v="196"/>
    <s v="Credit/Debit Card"/>
    <n v="5335"/>
    <n v="4.3622240392477512"/>
  </r>
  <r>
    <n v="21"/>
    <s v="Female"/>
    <s v="Junior"/>
    <x v="2"/>
    <n v="613"/>
    <n v="524"/>
    <n v="3640"/>
    <n v="834"/>
    <n v="219"/>
    <n v="57"/>
    <n v="71"/>
    <n v="89"/>
    <n v="39"/>
    <n v="241"/>
    <n v="66"/>
    <n v="93"/>
    <s v="Cash"/>
    <n v="5349"/>
    <n v="8.725938009787928"/>
  </r>
  <r>
    <n v="25"/>
    <s v="Non-binary"/>
    <s v="Sophomore"/>
    <x v="3"/>
    <n v="844"/>
    <n v="766"/>
    <n v="4017"/>
    <n v="840"/>
    <n v="179"/>
    <n v="189"/>
    <n v="230"/>
    <n v="128"/>
    <n v="74"/>
    <n v="157"/>
    <n v="38"/>
    <n v="131"/>
    <s v="Mobile Payment App"/>
    <n v="5983"/>
    <n v="7.0888625592417061"/>
  </r>
  <r>
    <n v="24"/>
    <s v="Female"/>
    <s v="Junior"/>
    <x v="2"/>
    <n v="620"/>
    <n v="192"/>
    <n v="4213"/>
    <n v="726"/>
    <n v="332"/>
    <n v="144"/>
    <n v="289"/>
    <n v="92"/>
    <n v="24"/>
    <n v="195"/>
    <n v="135"/>
    <n v="127"/>
    <s v="Cash"/>
    <n v="6277"/>
    <n v="10.124193548387098"/>
  </r>
  <r>
    <n v="22"/>
    <s v="Male"/>
    <s v="Freshman"/>
    <x v="0"/>
    <n v="983"/>
    <n v="944"/>
    <n v="4216"/>
    <n v="978"/>
    <n v="114"/>
    <n v="103"/>
    <n v="58"/>
    <n v="123"/>
    <n v="72"/>
    <n v="114"/>
    <n v="76"/>
    <n v="63"/>
    <s v="Credit/Debit Card"/>
    <n v="5917"/>
    <n v="6.0193285859613432"/>
  </r>
  <r>
    <n v="25"/>
    <s v="Male"/>
    <s v="Sophomore"/>
    <x v="4"/>
    <n v="996"/>
    <n v="250"/>
    <n v="5975"/>
    <n v="520"/>
    <n v="317"/>
    <n v="121"/>
    <n v="115"/>
    <n v="47"/>
    <n v="89"/>
    <n v="241"/>
    <n v="45"/>
    <n v="81"/>
    <s v="Mobile Payment App"/>
    <n v="7551"/>
    <n v="7.581325301204819"/>
  </r>
  <r>
    <n v="18"/>
    <s v="Male"/>
    <s v="Junior"/>
    <x v="3"/>
    <n v="1106"/>
    <n v="794"/>
    <n v="3075"/>
    <n v="881"/>
    <n v="165"/>
    <n v="166"/>
    <n v="260"/>
    <n v="23"/>
    <n v="32"/>
    <n v="135"/>
    <n v="49"/>
    <n v="34"/>
    <s v="Cash"/>
    <n v="4820"/>
    <n v="4.3580470162748641"/>
  </r>
  <r>
    <n v="23"/>
    <s v="Non-binary"/>
    <s v="Senior"/>
    <x v="3"/>
    <n v="1032"/>
    <n v="809"/>
    <n v="4359"/>
    <n v="987"/>
    <n v="364"/>
    <n v="176"/>
    <n v="67"/>
    <n v="74"/>
    <n v="52"/>
    <n v="56"/>
    <n v="166"/>
    <n v="67"/>
    <s v="Credit/Debit Card"/>
    <n v="6368"/>
    <n v="6.170542635658915"/>
  </r>
  <r>
    <n v="20"/>
    <s v="Female"/>
    <s v="Senior"/>
    <x v="4"/>
    <n v="1419"/>
    <n v="991"/>
    <n v="4647"/>
    <n v="648"/>
    <n v="261"/>
    <n v="151"/>
    <n v="78"/>
    <n v="55"/>
    <n v="31"/>
    <n v="222"/>
    <n v="135"/>
    <n v="72"/>
    <s v="Credit/Debit Card"/>
    <n v="6300"/>
    <n v="4.4397463002114161"/>
  </r>
  <r>
    <n v="22"/>
    <s v="Male"/>
    <s v="Sophomore"/>
    <x v="1"/>
    <n v="610"/>
    <n v="100"/>
    <n v="5142"/>
    <n v="473"/>
    <n v="298"/>
    <n v="164"/>
    <n v="139"/>
    <n v="45"/>
    <n v="67"/>
    <n v="77"/>
    <n v="32"/>
    <n v="113"/>
    <s v="Cash"/>
    <n v="6550"/>
    <n v="10.737704918032787"/>
  </r>
  <r>
    <n v="19"/>
    <s v="Female"/>
    <s v="Junior"/>
    <x v="1"/>
    <n v="1449"/>
    <n v="599"/>
    <n v="4790"/>
    <n v="885"/>
    <n v="109"/>
    <n v="57"/>
    <n v="293"/>
    <n v="70"/>
    <n v="90"/>
    <n v="267"/>
    <n v="164"/>
    <n v="33"/>
    <s v="Cash"/>
    <n v="6758"/>
    <n v="4.6639061421670114"/>
  </r>
  <r>
    <n v="25"/>
    <s v="Male"/>
    <s v="Senior"/>
    <x v="3"/>
    <n v="1270"/>
    <n v="504"/>
    <n v="3467"/>
    <n v="484"/>
    <n v="286"/>
    <n v="132"/>
    <n v="291"/>
    <n v="138"/>
    <n v="48"/>
    <n v="155"/>
    <n v="162"/>
    <n v="41"/>
    <s v="Credit/Debit Card"/>
    <n v="5204"/>
    <n v="4.0976377952755909"/>
  </r>
  <r>
    <n v="18"/>
    <s v="Non-binary"/>
    <s v="Freshman"/>
    <x v="2"/>
    <n v="770"/>
    <n v="637"/>
    <n v="5055"/>
    <n v="814"/>
    <n v="273"/>
    <n v="55"/>
    <n v="140"/>
    <n v="134"/>
    <n v="61"/>
    <n v="131"/>
    <n v="128"/>
    <n v="39"/>
    <s v="Mobile Payment App"/>
    <n v="6830"/>
    <n v="8.8701298701298708"/>
  </r>
  <r>
    <n v="25"/>
    <s v="Non-binary"/>
    <s v="Sophomore"/>
    <x v="0"/>
    <n v="911"/>
    <n v="929"/>
    <n v="4595"/>
    <n v="578"/>
    <n v="338"/>
    <n v="122"/>
    <n v="165"/>
    <n v="25"/>
    <n v="87"/>
    <n v="275"/>
    <n v="176"/>
    <n v="94"/>
    <s v="Credit/Debit Card"/>
    <n v="6455"/>
    <n v="7.0856201975850714"/>
  </r>
  <r>
    <n v="18"/>
    <s v="Female"/>
    <s v="Junior"/>
    <x v="4"/>
    <n v="1303"/>
    <n v="299"/>
    <n v="5031"/>
    <n v="701"/>
    <n v="242"/>
    <n v="183"/>
    <n v="249"/>
    <n v="103"/>
    <n v="79"/>
    <n v="107"/>
    <n v="74"/>
    <n v="52"/>
    <s v="Credit/Debit Card"/>
    <n v="6821"/>
    <n v="5.234842670759785"/>
  </r>
  <r>
    <n v="19"/>
    <s v="Non-binary"/>
    <s v="Junior"/>
    <x v="3"/>
    <n v="1367"/>
    <n v="688"/>
    <n v="3603"/>
    <n v="452"/>
    <n v="372"/>
    <n v="162"/>
    <n v="177"/>
    <n v="29"/>
    <n v="66"/>
    <n v="243"/>
    <n v="30"/>
    <n v="155"/>
    <s v="Credit/Debit Card"/>
    <n v="5289"/>
    <n v="3.869056327724945"/>
  </r>
  <r>
    <n v="25"/>
    <s v="Non-binary"/>
    <s v="Sophomore"/>
    <x v="2"/>
    <n v="509"/>
    <n v="664"/>
    <n v="3449"/>
    <n v="779"/>
    <n v="243"/>
    <n v="153"/>
    <n v="281"/>
    <n v="108"/>
    <n v="52"/>
    <n v="70"/>
    <n v="145"/>
    <n v="192"/>
    <s v="Credit/Debit Card"/>
    <n v="5472"/>
    <n v="10.75049115913556"/>
  </r>
  <r>
    <n v="22"/>
    <s v="Male"/>
    <s v="Junior"/>
    <x v="3"/>
    <n v="804"/>
    <n v="582"/>
    <n v="5299"/>
    <n v="892"/>
    <n v="153"/>
    <n v="173"/>
    <n v="199"/>
    <n v="32"/>
    <n v="84"/>
    <n v="289"/>
    <n v="126"/>
    <n v="46"/>
    <s v="Cash"/>
    <n v="7293"/>
    <n v="9.0708955223880601"/>
  </r>
  <r>
    <n v="23"/>
    <s v="Female"/>
    <s v="Freshman"/>
    <x v="2"/>
    <n v="1268"/>
    <n v="271"/>
    <n v="5323"/>
    <n v="898"/>
    <n v="204"/>
    <n v="187"/>
    <n v="215"/>
    <n v="113"/>
    <n v="81"/>
    <n v="212"/>
    <n v="111"/>
    <n v="57"/>
    <s v="Credit/Debit Card"/>
    <n v="7401"/>
    <n v="5.836750788643533"/>
  </r>
  <r>
    <n v="22"/>
    <s v="Non-binary"/>
    <s v="Junior"/>
    <x v="3"/>
    <n v="1492"/>
    <n v="82"/>
    <n v="3720"/>
    <n v="823"/>
    <n v="277"/>
    <n v="186"/>
    <n v="275"/>
    <n v="141"/>
    <n v="61"/>
    <n v="167"/>
    <n v="65"/>
    <n v="34"/>
    <s v="Cash"/>
    <n v="5749"/>
    <n v="3.8532171581769439"/>
  </r>
  <r>
    <n v="23"/>
    <s v="Non-binary"/>
    <s v="Senior"/>
    <x v="4"/>
    <n v="1402"/>
    <n v="461"/>
    <n v="3827"/>
    <n v="904"/>
    <n v="321"/>
    <n v="138"/>
    <n v="147"/>
    <n v="114"/>
    <n v="33"/>
    <n v="198"/>
    <n v="188"/>
    <n v="179"/>
    <s v="Cash"/>
    <n v="6049"/>
    <n v="4.3145506419400856"/>
  </r>
  <r>
    <n v="24"/>
    <s v="Non-binary"/>
    <s v="Junior"/>
    <x v="0"/>
    <n v="673"/>
    <n v="606"/>
    <n v="4035"/>
    <n v="818"/>
    <n v="355"/>
    <n v="103"/>
    <n v="257"/>
    <n v="35"/>
    <n v="47"/>
    <n v="56"/>
    <n v="149"/>
    <n v="48"/>
    <s v="Credit/Debit Card"/>
    <n v="5903"/>
    <n v="8.7711738484398225"/>
  </r>
  <r>
    <n v="22"/>
    <s v="Female"/>
    <s v="Sophomore"/>
    <x v="4"/>
    <n v="1174"/>
    <n v="962"/>
    <n v="4894"/>
    <n v="426"/>
    <n v="329"/>
    <n v="191"/>
    <n v="175"/>
    <n v="29"/>
    <n v="34"/>
    <n v="113"/>
    <n v="156"/>
    <n v="171"/>
    <s v="Cash"/>
    <n v="6518"/>
    <n v="5.5519591141396933"/>
  </r>
  <r>
    <n v="20"/>
    <s v="Female"/>
    <s v="Freshman"/>
    <x v="4"/>
    <n v="635"/>
    <n v="827"/>
    <n v="4125"/>
    <n v="969"/>
    <n v="194"/>
    <n v="196"/>
    <n v="228"/>
    <n v="81"/>
    <n v="68"/>
    <n v="120"/>
    <n v="112"/>
    <n v="185"/>
    <s v="Credit/Debit Card"/>
    <n v="6278"/>
    <n v="9.886614173228347"/>
  </r>
  <r>
    <n v="23"/>
    <s v="Male"/>
    <s v="Sophomore"/>
    <x v="3"/>
    <n v="792"/>
    <n v="584"/>
    <n v="4401"/>
    <n v="631"/>
    <n v="224"/>
    <n v="100"/>
    <n v="72"/>
    <n v="73"/>
    <n v="28"/>
    <n v="98"/>
    <n v="101"/>
    <n v="140"/>
    <s v="Credit/Debit Card"/>
    <n v="5868"/>
    <n v="7.4090909090909092"/>
  </r>
  <r>
    <n v="22"/>
    <s v="Non-binary"/>
    <s v="Sophomore"/>
    <x v="4"/>
    <n v="998"/>
    <n v="928"/>
    <n v="3199"/>
    <n v="565"/>
    <n v="151"/>
    <n v="71"/>
    <n v="270"/>
    <n v="78"/>
    <n v="98"/>
    <n v="291"/>
    <n v="124"/>
    <n v="125"/>
    <s v="Mobile Payment App"/>
    <n v="4972"/>
    <n v="4.9819639278557117"/>
  </r>
  <r>
    <n v="21"/>
    <s v="Non-binary"/>
    <s v="Junior"/>
    <x v="4"/>
    <n v="866"/>
    <n v="581"/>
    <n v="5775"/>
    <n v="773"/>
    <n v="267"/>
    <n v="100"/>
    <n v="252"/>
    <n v="32"/>
    <n v="26"/>
    <n v="97"/>
    <n v="42"/>
    <n v="82"/>
    <s v="Credit/Debit Card"/>
    <n v="7446"/>
    <n v="8.5981524249422634"/>
  </r>
  <r>
    <n v="23"/>
    <s v="Non-binary"/>
    <s v="Sophomore"/>
    <x v="4"/>
    <n v="1408"/>
    <n v="566"/>
    <n v="3714"/>
    <n v="905"/>
    <n v="223"/>
    <n v="168"/>
    <n v="262"/>
    <n v="124"/>
    <n v="31"/>
    <n v="123"/>
    <n v="58"/>
    <n v="189"/>
    <s v="Cash"/>
    <n v="5797"/>
    <n v="4.1171875"/>
  </r>
  <r>
    <n v="25"/>
    <s v="Non-binary"/>
    <s v="Freshman"/>
    <x v="4"/>
    <n v="732"/>
    <n v="103"/>
    <n v="3335"/>
    <n v="742"/>
    <n v="395"/>
    <n v="154"/>
    <n v="245"/>
    <n v="130"/>
    <n v="73"/>
    <n v="178"/>
    <n v="100"/>
    <n v="80"/>
    <s v="Credit/Debit Card"/>
    <n v="5432"/>
    <n v="7.4207650273224042"/>
  </r>
  <r>
    <n v="18"/>
    <s v="Non-binary"/>
    <s v="Junior"/>
    <x v="3"/>
    <n v="1107"/>
    <n v="511"/>
    <n v="5507"/>
    <n v="738"/>
    <n v="144"/>
    <n v="131"/>
    <n v="213"/>
    <n v="53"/>
    <n v="38"/>
    <n v="156"/>
    <n v="137"/>
    <n v="47"/>
    <s v="Cash"/>
    <n v="7164"/>
    <n v="6.4715447154471546"/>
  </r>
  <r>
    <n v="24"/>
    <s v="Female"/>
    <s v="Freshman"/>
    <x v="3"/>
    <n v="1165"/>
    <n v="68"/>
    <n v="4126"/>
    <n v="859"/>
    <n v="333"/>
    <n v="196"/>
    <n v="124"/>
    <n v="109"/>
    <n v="49"/>
    <n v="185"/>
    <n v="179"/>
    <n v="29"/>
    <s v="Cash"/>
    <n v="6189"/>
    <n v="5.3124463519313307"/>
  </r>
  <r>
    <n v="19"/>
    <s v="Female"/>
    <s v="Freshman"/>
    <x v="2"/>
    <n v="1316"/>
    <n v="867"/>
    <n v="4432"/>
    <n v="627"/>
    <n v="110"/>
    <n v="185"/>
    <n v="226"/>
    <n v="25"/>
    <n v="34"/>
    <n v="90"/>
    <n v="190"/>
    <n v="135"/>
    <s v="Credit/Debit Card"/>
    <n v="6054"/>
    <n v="4.6003039513677813"/>
  </r>
  <r>
    <n v="21"/>
    <s v="Non-binary"/>
    <s v="Junior"/>
    <x v="0"/>
    <n v="1471"/>
    <n v="280"/>
    <n v="4104"/>
    <n v="862"/>
    <n v="312"/>
    <n v="180"/>
    <n v="241"/>
    <n v="70"/>
    <n v="90"/>
    <n v="84"/>
    <n v="182"/>
    <n v="121"/>
    <s v="Cash"/>
    <n v="6246"/>
    <n v="4.2460910944935417"/>
  </r>
  <r>
    <n v="18"/>
    <s v="Non-binary"/>
    <s v="Sophomore"/>
    <x v="0"/>
    <n v="536"/>
    <n v="557"/>
    <n v="3744"/>
    <n v="498"/>
    <n v="375"/>
    <n v="128"/>
    <n v="185"/>
    <n v="63"/>
    <n v="97"/>
    <n v="298"/>
    <n v="45"/>
    <n v="36"/>
    <s v="Cash"/>
    <n v="5469"/>
    <n v="10.203358208955224"/>
  </r>
  <r>
    <n v="21"/>
    <s v="Male"/>
    <s v="Sophomore"/>
    <x v="1"/>
    <n v="1045"/>
    <n v="542"/>
    <n v="4154"/>
    <n v="937"/>
    <n v="157"/>
    <n v="164"/>
    <n v="246"/>
    <n v="25"/>
    <n v="29"/>
    <n v="99"/>
    <n v="46"/>
    <n v="77"/>
    <s v="Credit/Debit Card"/>
    <n v="5934"/>
    <n v="5.6784688995215307"/>
  </r>
  <r>
    <n v="24"/>
    <s v="Non-binary"/>
    <s v="Junior"/>
    <x v="4"/>
    <n v="609"/>
    <n v="389"/>
    <n v="4329"/>
    <n v="934"/>
    <n v="393"/>
    <n v="68"/>
    <n v="77"/>
    <n v="33"/>
    <n v="96"/>
    <n v="235"/>
    <n v="48"/>
    <n v="186"/>
    <s v="Mobile Payment App"/>
    <n v="6399"/>
    <n v="10.507389162561577"/>
  </r>
  <r>
    <n v="20"/>
    <s v="Male"/>
    <s v="Senior"/>
    <x v="0"/>
    <n v="581"/>
    <n v="964"/>
    <n v="4975"/>
    <n v="775"/>
    <n v="106"/>
    <n v="86"/>
    <n v="84"/>
    <n v="22"/>
    <n v="68"/>
    <n v="84"/>
    <n v="39"/>
    <n v="172"/>
    <s v="Mobile Payment App"/>
    <n v="6411"/>
    <n v="11.034423407917384"/>
  </r>
  <r>
    <n v="20"/>
    <s v="Female"/>
    <s v="Sophomore"/>
    <x v="4"/>
    <n v="1106"/>
    <n v="212"/>
    <n v="3376"/>
    <n v="461"/>
    <n v="130"/>
    <n v="175"/>
    <n v="231"/>
    <n v="135"/>
    <n v="37"/>
    <n v="59"/>
    <n v="197"/>
    <n v="168"/>
    <s v="Credit/Debit Card"/>
    <n v="4969"/>
    <n v="4.492766726943942"/>
  </r>
  <r>
    <n v="22"/>
    <s v="Non-binary"/>
    <s v="Freshman"/>
    <x v="0"/>
    <n v="1316"/>
    <n v="710"/>
    <n v="3548"/>
    <n v="682"/>
    <n v="382"/>
    <n v="69"/>
    <n v="268"/>
    <n v="62"/>
    <n v="95"/>
    <n v="251"/>
    <n v="118"/>
    <n v="22"/>
    <s v="Credit/Debit Card"/>
    <n v="5497"/>
    <n v="4.1770516717325226"/>
  </r>
  <r>
    <n v="19"/>
    <s v="Non-binary"/>
    <s v="Senior"/>
    <x v="2"/>
    <n v="574"/>
    <n v="103"/>
    <n v="5976"/>
    <n v="605"/>
    <n v="372"/>
    <n v="82"/>
    <n v="296"/>
    <n v="39"/>
    <n v="42"/>
    <n v="287"/>
    <n v="153"/>
    <n v="133"/>
    <s v="Credit/Debit Card"/>
    <n v="7985"/>
    <n v="13.911149825783973"/>
  </r>
  <r>
    <n v="19"/>
    <s v="Male"/>
    <s v="Sophomore"/>
    <x v="4"/>
    <n v="1115"/>
    <n v="12"/>
    <n v="3779"/>
    <n v="482"/>
    <n v="306"/>
    <n v="161"/>
    <n v="281"/>
    <n v="150"/>
    <n v="76"/>
    <n v="265"/>
    <n v="170"/>
    <n v="193"/>
    <s v="Mobile Payment App"/>
    <n v="5863"/>
    <n v="5.2582959641255602"/>
  </r>
  <r>
    <n v="25"/>
    <s v="Male"/>
    <s v="Sophomore"/>
    <x v="3"/>
    <n v="1257"/>
    <n v="45"/>
    <n v="3653"/>
    <n v="809"/>
    <n v="373"/>
    <n v="147"/>
    <n v="246"/>
    <n v="78"/>
    <n v="36"/>
    <n v="275"/>
    <n v="158"/>
    <n v="197"/>
    <s v="Credit/Debit Card"/>
    <n v="5972"/>
    <n v="4.7509944311853616"/>
  </r>
  <r>
    <n v="23"/>
    <s v="Male"/>
    <s v="Junior"/>
    <x v="1"/>
    <n v="1069"/>
    <n v="130"/>
    <n v="5452"/>
    <n v="503"/>
    <n v="218"/>
    <n v="83"/>
    <n v="93"/>
    <n v="72"/>
    <n v="65"/>
    <n v="170"/>
    <n v="89"/>
    <n v="144"/>
    <s v="Cash"/>
    <n v="6889"/>
    <n v="6.4443405051449956"/>
  </r>
  <r>
    <n v="22"/>
    <s v="Non-binary"/>
    <s v="Junior"/>
    <x v="4"/>
    <n v="757"/>
    <n v="471"/>
    <n v="3362"/>
    <n v="719"/>
    <n v="359"/>
    <n v="69"/>
    <n v="253"/>
    <n v="145"/>
    <n v="48"/>
    <n v="159"/>
    <n v="63"/>
    <n v="79"/>
    <s v="Credit/Debit Card"/>
    <n v="5256"/>
    <n v="6.9431968295904891"/>
  </r>
  <r>
    <n v="21"/>
    <s v="Non-binary"/>
    <s v="Sophomore"/>
    <x v="0"/>
    <n v="794"/>
    <n v="166"/>
    <n v="3624"/>
    <n v="908"/>
    <n v="371"/>
    <n v="73"/>
    <n v="222"/>
    <n v="103"/>
    <n v="41"/>
    <n v="283"/>
    <n v="152"/>
    <n v="109"/>
    <s v="Cash"/>
    <n v="5886"/>
    <n v="7.4130982367758183"/>
  </r>
  <r>
    <n v="22"/>
    <s v="Male"/>
    <s v="Freshman"/>
    <x v="2"/>
    <n v="1139"/>
    <n v="845"/>
    <n v="4743"/>
    <n v="893"/>
    <n v="356"/>
    <n v="126"/>
    <n v="255"/>
    <n v="20"/>
    <n v="65"/>
    <n v="62"/>
    <n v="195"/>
    <n v="25"/>
    <s v="Credit/Debit Card"/>
    <n v="6740"/>
    <n v="5.9174714661984193"/>
  </r>
  <r>
    <n v="23"/>
    <s v="Non-binary"/>
    <s v="Sophomore"/>
    <x v="3"/>
    <n v="598"/>
    <n v="125"/>
    <n v="5824"/>
    <n v="413"/>
    <n v="278"/>
    <n v="130"/>
    <n v="91"/>
    <n v="88"/>
    <n v="60"/>
    <n v="152"/>
    <n v="82"/>
    <n v="27"/>
    <s v="Cash"/>
    <n v="7145"/>
    <n v="11.948160535117056"/>
  </r>
  <r>
    <n v="21"/>
    <s v="Female"/>
    <s v="Freshman"/>
    <x v="1"/>
    <n v="514"/>
    <n v="402"/>
    <n v="4642"/>
    <n v="494"/>
    <n v="395"/>
    <n v="92"/>
    <n v="56"/>
    <n v="104"/>
    <n v="66"/>
    <n v="98"/>
    <n v="131"/>
    <n v="135"/>
    <s v="Mobile Payment App"/>
    <n v="6213"/>
    <n v="12.087548638132295"/>
  </r>
  <r>
    <n v="23"/>
    <s v="Male"/>
    <s v="Freshman"/>
    <x v="0"/>
    <n v="1479"/>
    <n v="418"/>
    <n v="3501"/>
    <n v="960"/>
    <n v="344"/>
    <n v="103"/>
    <n v="239"/>
    <n v="63"/>
    <n v="95"/>
    <n v="146"/>
    <n v="31"/>
    <n v="185"/>
    <s v="Mobile Payment App"/>
    <n v="5667"/>
    <n v="3.8316430020283976"/>
  </r>
  <r>
    <n v="24"/>
    <s v="Non-binary"/>
    <s v="Junior"/>
    <x v="4"/>
    <n v="633"/>
    <n v="361"/>
    <n v="4634"/>
    <n v="685"/>
    <n v="252"/>
    <n v="128"/>
    <n v="268"/>
    <n v="107"/>
    <n v="74"/>
    <n v="139"/>
    <n v="190"/>
    <n v="23"/>
    <s v="Credit/Debit Card"/>
    <n v="6500"/>
    <n v="10.268562401263823"/>
  </r>
  <r>
    <n v="25"/>
    <s v="Non-binary"/>
    <s v="Senior"/>
    <x v="4"/>
    <n v="1437"/>
    <n v="150"/>
    <n v="4770"/>
    <n v="941"/>
    <n v="286"/>
    <n v="104"/>
    <n v="274"/>
    <n v="100"/>
    <n v="21"/>
    <n v="199"/>
    <n v="136"/>
    <n v="188"/>
    <s v="Credit/Debit Card"/>
    <n v="7019"/>
    <n v="4.8844815588030617"/>
  </r>
  <r>
    <n v="22"/>
    <s v="Male"/>
    <s v="Sophomore"/>
    <x v="4"/>
    <n v="1135"/>
    <n v="279"/>
    <n v="4825"/>
    <n v="793"/>
    <n v="370"/>
    <n v="115"/>
    <n v="87"/>
    <n v="93"/>
    <n v="36"/>
    <n v="102"/>
    <n v="111"/>
    <n v="41"/>
    <s v="Credit/Debit Card"/>
    <n v="6573"/>
    <n v="5.7911894273127755"/>
  </r>
  <r>
    <n v="21"/>
    <s v="Female"/>
    <s v="Junior"/>
    <x v="3"/>
    <n v="1433"/>
    <n v="11"/>
    <n v="4125"/>
    <n v="832"/>
    <n v="313"/>
    <n v="123"/>
    <n v="187"/>
    <n v="134"/>
    <n v="62"/>
    <n v="61"/>
    <n v="200"/>
    <n v="102"/>
    <s v="Cash"/>
    <n v="6139"/>
    <n v="4.2840195394277742"/>
  </r>
  <r>
    <n v="20"/>
    <s v="Female"/>
    <s v="Senior"/>
    <x v="2"/>
    <n v="824"/>
    <n v="93"/>
    <n v="3471"/>
    <n v="538"/>
    <n v="249"/>
    <n v="127"/>
    <n v="224"/>
    <n v="72"/>
    <n v="76"/>
    <n v="90"/>
    <n v="169"/>
    <n v="183"/>
    <s v="Credit/Debit Card"/>
    <n v="5199"/>
    <n v="6.3094660194174761"/>
  </r>
  <r>
    <n v="24"/>
    <s v="Male"/>
    <s v="Junior"/>
    <x v="0"/>
    <n v="967"/>
    <n v="288"/>
    <n v="4629"/>
    <n v="958"/>
    <n v="284"/>
    <n v="107"/>
    <n v="256"/>
    <n v="129"/>
    <n v="85"/>
    <n v="172"/>
    <n v="46"/>
    <n v="45"/>
    <s v="Mobile Payment App"/>
    <n v="6711"/>
    <n v="6.9400206825232678"/>
  </r>
  <r>
    <n v="25"/>
    <s v="Male"/>
    <s v="Sophomore"/>
    <x v="1"/>
    <n v="1126"/>
    <n v="708"/>
    <n v="3830"/>
    <n v="405"/>
    <n v="343"/>
    <n v="159"/>
    <n v="226"/>
    <n v="98"/>
    <n v="24"/>
    <n v="197"/>
    <n v="162"/>
    <n v="160"/>
    <s v="Mobile Payment App"/>
    <n v="5604"/>
    <n v="4.9769094138543517"/>
  </r>
  <r>
    <n v="21"/>
    <s v="Female"/>
    <s v="Sophomore"/>
    <x v="0"/>
    <n v="885"/>
    <n v="513"/>
    <n v="5497"/>
    <n v="832"/>
    <n v="136"/>
    <n v="66"/>
    <n v="241"/>
    <n v="123"/>
    <n v="66"/>
    <n v="256"/>
    <n v="137"/>
    <n v="53"/>
    <s v="Credit/Debit Card"/>
    <n v="7407"/>
    <n v="8.3694915254237294"/>
  </r>
  <r>
    <n v="25"/>
    <s v="Non-binary"/>
    <s v="Sophomore"/>
    <x v="0"/>
    <n v="525"/>
    <n v="984"/>
    <n v="4547"/>
    <n v="670"/>
    <n v="359"/>
    <n v="148"/>
    <n v="192"/>
    <n v="38"/>
    <n v="56"/>
    <n v="162"/>
    <n v="31"/>
    <n v="86"/>
    <s v="Credit/Debit Card"/>
    <n v="6289"/>
    <n v="11.97904761904762"/>
  </r>
  <r>
    <n v="20"/>
    <s v="Male"/>
    <s v="Senior"/>
    <x v="0"/>
    <n v="1009"/>
    <n v="14"/>
    <n v="4309"/>
    <n v="699"/>
    <n v="262"/>
    <n v="117"/>
    <n v="136"/>
    <n v="24"/>
    <n v="67"/>
    <n v="113"/>
    <n v="93"/>
    <n v="45"/>
    <s v="Mobile Payment App"/>
    <n v="5865"/>
    <n v="5.8126858275520314"/>
  </r>
  <r>
    <n v="18"/>
    <s v="Non-binary"/>
    <s v="Senior"/>
    <x v="0"/>
    <n v="1478"/>
    <n v="46"/>
    <n v="5450"/>
    <n v="957"/>
    <n v="360"/>
    <n v="77"/>
    <n v="112"/>
    <n v="22"/>
    <n v="50"/>
    <n v="265"/>
    <n v="183"/>
    <n v="92"/>
    <s v="Mobile Payment App"/>
    <n v="7568"/>
    <n v="5.1204330175913393"/>
  </r>
  <r>
    <n v="19"/>
    <s v="Male"/>
    <s v="Sophomore"/>
    <x v="2"/>
    <n v="547"/>
    <n v="365"/>
    <n v="3465"/>
    <n v="645"/>
    <n v="316"/>
    <n v="58"/>
    <n v="186"/>
    <n v="120"/>
    <n v="54"/>
    <n v="196"/>
    <n v="135"/>
    <n v="119"/>
    <s v="Mobile Payment App"/>
    <n v="5294"/>
    <n v="9.678244972577696"/>
  </r>
  <r>
    <n v="22"/>
    <s v="Female"/>
    <s v="Freshman"/>
    <x v="0"/>
    <n v="549"/>
    <n v="410"/>
    <n v="4796"/>
    <n v="749"/>
    <n v="304"/>
    <n v="167"/>
    <n v="82"/>
    <n v="142"/>
    <n v="100"/>
    <n v="271"/>
    <n v="169"/>
    <n v="153"/>
    <s v="Credit/Debit Card"/>
    <n v="6933"/>
    <n v="12.628415300546449"/>
  </r>
  <r>
    <n v="25"/>
    <s v="Female"/>
    <s v="Junior"/>
    <x v="3"/>
    <n v="1326"/>
    <n v="611"/>
    <n v="5451"/>
    <n v="734"/>
    <n v="205"/>
    <n v="91"/>
    <n v="73"/>
    <n v="95"/>
    <n v="71"/>
    <n v="217"/>
    <n v="126"/>
    <n v="140"/>
    <s v="Mobile Payment App"/>
    <n v="7203"/>
    <n v="5.4321266968325794"/>
  </r>
  <r>
    <n v="21"/>
    <s v="Male"/>
    <s v="Junior"/>
    <x v="0"/>
    <n v="761"/>
    <n v="9"/>
    <n v="4836"/>
    <n v="594"/>
    <n v="375"/>
    <n v="53"/>
    <n v="256"/>
    <n v="55"/>
    <n v="41"/>
    <n v="50"/>
    <n v="126"/>
    <n v="35"/>
    <s v="Cash"/>
    <n v="6421"/>
    <n v="8.4375821287779242"/>
  </r>
  <r>
    <n v="25"/>
    <s v="Non-binary"/>
    <s v="Senior"/>
    <x v="2"/>
    <n v="1344"/>
    <n v="494"/>
    <n v="5885"/>
    <n v="809"/>
    <n v="233"/>
    <n v="167"/>
    <n v="171"/>
    <n v="83"/>
    <n v="60"/>
    <n v="94"/>
    <n v="61"/>
    <n v="154"/>
    <s v="Cash"/>
    <n v="7717"/>
    <n v="5.7418154761904763"/>
  </r>
  <r>
    <n v="22"/>
    <s v="Male"/>
    <s v="Junior"/>
    <x v="4"/>
    <n v="895"/>
    <n v="885"/>
    <n v="5489"/>
    <n v="456"/>
    <n v="343"/>
    <n v="157"/>
    <n v="177"/>
    <n v="123"/>
    <n v="75"/>
    <n v="77"/>
    <n v="156"/>
    <n v="139"/>
    <s v="Credit/Debit Card"/>
    <n v="7192"/>
    <n v="8.035754189944134"/>
  </r>
  <r>
    <n v="23"/>
    <s v="Non-binary"/>
    <s v="Junior"/>
    <x v="1"/>
    <n v="1036"/>
    <n v="811"/>
    <n v="4911"/>
    <n v="437"/>
    <n v="398"/>
    <n v="134"/>
    <n v="299"/>
    <n v="69"/>
    <n v="55"/>
    <n v="156"/>
    <n v="35"/>
    <n v="123"/>
    <s v="Mobile Payment App"/>
    <n v="6617"/>
    <n v="6.3870656370656373"/>
  </r>
  <r>
    <n v="22"/>
    <s v="Non-binary"/>
    <s v="Senior"/>
    <x v="2"/>
    <n v="664"/>
    <n v="538"/>
    <n v="3008"/>
    <n v="417"/>
    <n v="236"/>
    <n v="75"/>
    <n v="136"/>
    <n v="131"/>
    <n v="60"/>
    <n v="243"/>
    <n v="156"/>
    <n v="116"/>
    <s v="Credit/Debit Card"/>
    <n v="4578"/>
    <n v="6.8945783132530121"/>
  </r>
  <r>
    <n v="22"/>
    <s v="Non-binary"/>
    <s v="Senior"/>
    <x v="2"/>
    <n v="1403"/>
    <n v="789"/>
    <n v="5886"/>
    <n v="962"/>
    <n v="163"/>
    <n v="129"/>
    <n v="149"/>
    <n v="35"/>
    <n v="92"/>
    <n v="251"/>
    <n v="166"/>
    <n v="114"/>
    <s v="Cash"/>
    <n v="7947"/>
    <n v="5.6642908054169636"/>
  </r>
  <r>
    <n v="23"/>
    <s v="Male"/>
    <s v="Senior"/>
    <x v="3"/>
    <n v="1094"/>
    <n v="360"/>
    <n v="4651"/>
    <n v="622"/>
    <n v="242"/>
    <n v="90"/>
    <n v="98"/>
    <n v="103"/>
    <n v="77"/>
    <n v="138"/>
    <n v="111"/>
    <n v="190"/>
    <s v="Cash"/>
    <n v="6322"/>
    <n v="5.7787934186471661"/>
  </r>
  <r>
    <n v="24"/>
    <s v="Female"/>
    <s v="Sophomore"/>
    <x v="2"/>
    <n v="789"/>
    <n v="413"/>
    <n v="3482"/>
    <n v="835"/>
    <n v="206"/>
    <n v="128"/>
    <n v="153"/>
    <n v="137"/>
    <n v="77"/>
    <n v="115"/>
    <n v="67"/>
    <n v="135"/>
    <s v="Mobile Payment App"/>
    <n v="5335"/>
    <n v="6.7617237008871989"/>
  </r>
  <r>
    <n v="25"/>
    <s v="Non-binary"/>
    <s v="Sophomore"/>
    <x v="4"/>
    <n v="587"/>
    <n v="756"/>
    <n v="5035"/>
    <n v="797"/>
    <n v="291"/>
    <n v="171"/>
    <n v="283"/>
    <n v="89"/>
    <n v="26"/>
    <n v="238"/>
    <n v="74"/>
    <n v="119"/>
    <s v="Cash"/>
    <n v="7123"/>
    <n v="12.13458262350937"/>
  </r>
  <r>
    <n v="23"/>
    <s v="Male"/>
    <s v="Junior"/>
    <x v="4"/>
    <n v="509"/>
    <n v="395"/>
    <n v="3729"/>
    <n v="607"/>
    <n v="326"/>
    <n v="156"/>
    <n v="251"/>
    <n v="138"/>
    <n v="45"/>
    <n v="204"/>
    <n v="30"/>
    <n v="59"/>
    <s v="Mobile Payment App"/>
    <n v="5545"/>
    <n v="10.893909626719058"/>
  </r>
  <r>
    <n v="19"/>
    <s v="Male"/>
    <s v="Junior"/>
    <x v="2"/>
    <n v="1382"/>
    <n v="935"/>
    <n v="4650"/>
    <n v="853"/>
    <n v="203"/>
    <n v="180"/>
    <n v="230"/>
    <n v="33"/>
    <n v="55"/>
    <n v="297"/>
    <n v="43"/>
    <n v="122"/>
    <s v="Credit/Debit Card"/>
    <n v="6666"/>
    <n v="4.8234442836468885"/>
  </r>
  <r>
    <n v="25"/>
    <s v="Non-binary"/>
    <s v="Senior"/>
    <x v="3"/>
    <n v="1301"/>
    <n v="757"/>
    <n v="3811"/>
    <n v="664"/>
    <n v="121"/>
    <n v="115"/>
    <n v="239"/>
    <n v="126"/>
    <n v="48"/>
    <n v="121"/>
    <n v="172"/>
    <n v="114"/>
    <s v="Mobile Payment App"/>
    <n v="5531"/>
    <n v="4.2513451191391241"/>
  </r>
  <r>
    <n v="23"/>
    <s v="Non-binary"/>
    <s v="Senior"/>
    <x v="3"/>
    <n v="777"/>
    <n v="53"/>
    <n v="4935"/>
    <n v="505"/>
    <n v="268"/>
    <n v="181"/>
    <n v="194"/>
    <n v="79"/>
    <n v="60"/>
    <n v="71"/>
    <n v="54"/>
    <n v="65"/>
    <s v="Mobile Payment App"/>
    <n v="6412"/>
    <n v="8.2522522522522515"/>
  </r>
  <r>
    <n v="19"/>
    <s v="Male"/>
    <s v="Sophomore"/>
    <x v="0"/>
    <n v="505"/>
    <n v="646"/>
    <n v="4935"/>
    <n v="688"/>
    <n v="129"/>
    <n v="143"/>
    <n v="112"/>
    <n v="130"/>
    <n v="89"/>
    <n v="209"/>
    <n v="197"/>
    <n v="81"/>
    <s v="Cash"/>
    <n v="6713"/>
    <n v="13.293069306930693"/>
  </r>
  <r>
    <n v="24"/>
    <s v="Female"/>
    <s v="Junior"/>
    <x v="3"/>
    <n v="866"/>
    <n v="796"/>
    <n v="4865"/>
    <n v="756"/>
    <n v="274"/>
    <n v="181"/>
    <n v="260"/>
    <n v="141"/>
    <n v="47"/>
    <n v="237"/>
    <n v="125"/>
    <n v="67"/>
    <s v="Cash"/>
    <n v="6953"/>
    <n v="8.0288683602771371"/>
  </r>
  <r>
    <n v="19"/>
    <s v="Male"/>
    <s v="Freshman"/>
    <x v="4"/>
    <n v="1329"/>
    <n v="127"/>
    <n v="3321"/>
    <n v="836"/>
    <n v="277"/>
    <n v="92"/>
    <n v="108"/>
    <n v="27"/>
    <n v="67"/>
    <n v="251"/>
    <n v="87"/>
    <n v="87"/>
    <s v="Mobile Payment App"/>
    <n v="5153"/>
    <n v="3.8773513920240781"/>
  </r>
  <r>
    <n v="20"/>
    <s v="Non-binary"/>
    <s v="Freshman"/>
    <x v="1"/>
    <n v="1372"/>
    <n v="297"/>
    <n v="4227"/>
    <n v="505"/>
    <n v="142"/>
    <n v="144"/>
    <n v="264"/>
    <n v="20"/>
    <n v="64"/>
    <n v="195"/>
    <n v="34"/>
    <n v="74"/>
    <s v="Cash"/>
    <n v="5669"/>
    <n v="4.1319241982507284"/>
  </r>
  <r>
    <n v="24"/>
    <s v="Male"/>
    <s v="Junior"/>
    <x v="1"/>
    <n v="1004"/>
    <n v="883"/>
    <n v="5084"/>
    <n v="773"/>
    <n v="335"/>
    <n v="118"/>
    <n v="297"/>
    <n v="83"/>
    <n v="88"/>
    <n v="100"/>
    <n v="133"/>
    <n v="159"/>
    <s v="Credit/Debit Card"/>
    <n v="7170"/>
    <n v="7.1414342629482075"/>
  </r>
  <r>
    <n v="23"/>
    <s v="Non-binary"/>
    <s v="Freshman"/>
    <x v="4"/>
    <n v="1415"/>
    <n v="153"/>
    <n v="4526"/>
    <n v="880"/>
    <n v="111"/>
    <n v="167"/>
    <n v="171"/>
    <n v="90"/>
    <n v="78"/>
    <n v="205"/>
    <n v="113"/>
    <n v="125"/>
    <s v="Cash"/>
    <n v="6466"/>
    <n v="4.5696113074204945"/>
  </r>
  <r>
    <n v="20"/>
    <s v="Female"/>
    <s v="Junior"/>
    <x v="0"/>
    <n v="639"/>
    <n v="13"/>
    <n v="4097"/>
    <n v="780"/>
    <n v="226"/>
    <n v="120"/>
    <n v="86"/>
    <n v="56"/>
    <n v="23"/>
    <n v="75"/>
    <n v="147"/>
    <n v="143"/>
    <s v="Mobile Payment App"/>
    <n v="5753"/>
    <n v="9.0031298904538346"/>
  </r>
  <r>
    <n v="19"/>
    <s v="Male"/>
    <s v="Sophomore"/>
    <x v="1"/>
    <n v="1397"/>
    <n v="854"/>
    <n v="3186"/>
    <n v="552"/>
    <n v="258"/>
    <n v="123"/>
    <n v="127"/>
    <n v="61"/>
    <n v="21"/>
    <n v="127"/>
    <n v="71"/>
    <n v="186"/>
    <s v="Credit/Debit Card"/>
    <n v="4712"/>
    <n v="3.3729420186113099"/>
  </r>
  <r>
    <n v="18"/>
    <s v="Female"/>
    <s v="Freshman"/>
    <x v="1"/>
    <n v="935"/>
    <n v="918"/>
    <n v="3901"/>
    <n v="724"/>
    <n v="128"/>
    <n v="122"/>
    <n v="56"/>
    <n v="39"/>
    <n v="53"/>
    <n v="152"/>
    <n v="108"/>
    <n v="134"/>
    <s v="Mobile Payment App"/>
    <n v="5417"/>
    <n v="5.7935828877005351"/>
  </r>
  <r>
    <n v="18"/>
    <s v="Non-binary"/>
    <s v="Senior"/>
    <x v="2"/>
    <n v="882"/>
    <n v="524"/>
    <n v="4983"/>
    <n v="502"/>
    <n v="196"/>
    <n v="153"/>
    <n v="63"/>
    <n v="131"/>
    <n v="80"/>
    <n v="274"/>
    <n v="140"/>
    <n v="86"/>
    <s v="Credit/Debit Card"/>
    <n v="6608"/>
    <n v="7.4920634920634921"/>
  </r>
  <r>
    <n v="20"/>
    <s v="Female"/>
    <s v="Freshman"/>
    <x v="0"/>
    <n v="1398"/>
    <n v="912"/>
    <n v="4709"/>
    <n v="864"/>
    <n v="267"/>
    <n v="181"/>
    <n v="165"/>
    <n v="149"/>
    <n v="62"/>
    <n v="64"/>
    <n v="92"/>
    <n v="194"/>
    <s v="Mobile Payment App"/>
    <n v="6747"/>
    <n v="4.82618025751073"/>
  </r>
  <r>
    <n v="24"/>
    <s v="Non-binary"/>
    <s v="Sophomore"/>
    <x v="4"/>
    <n v="1461"/>
    <n v="403"/>
    <n v="3664"/>
    <n v="519"/>
    <n v="137"/>
    <n v="127"/>
    <n v="286"/>
    <n v="115"/>
    <n v="29"/>
    <n v="84"/>
    <n v="121"/>
    <n v="127"/>
    <s v="Cash"/>
    <n v="5209"/>
    <n v="3.5653661875427791"/>
  </r>
  <r>
    <n v="24"/>
    <s v="Male"/>
    <s v="Senior"/>
    <x v="3"/>
    <n v="1430"/>
    <n v="928"/>
    <n v="4968"/>
    <n v="682"/>
    <n v="336"/>
    <n v="89"/>
    <n v="135"/>
    <n v="76"/>
    <n v="66"/>
    <n v="289"/>
    <n v="82"/>
    <n v="95"/>
    <s v="Mobile Payment App"/>
    <n v="6818"/>
    <n v="4.767832167832168"/>
  </r>
  <r>
    <n v="22"/>
    <s v="Non-binary"/>
    <s v="Junior"/>
    <x v="4"/>
    <n v="953"/>
    <n v="925"/>
    <n v="5135"/>
    <n v="924"/>
    <n v="148"/>
    <n v="56"/>
    <n v="61"/>
    <n v="33"/>
    <n v="70"/>
    <n v="156"/>
    <n v="126"/>
    <n v="33"/>
    <s v="Credit/Debit Card"/>
    <n v="6742"/>
    <n v="7.0745015739769146"/>
  </r>
  <r>
    <n v="19"/>
    <s v="Male"/>
    <s v="Junior"/>
    <x v="0"/>
    <n v="1456"/>
    <n v="803"/>
    <n v="3431"/>
    <n v="636"/>
    <n v="136"/>
    <n v="177"/>
    <n v="131"/>
    <n v="112"/>
    <n v="28"/>
    <n v="249"/>
    <n v="116"/>
    <n v="128"/>
    <s v="Mobile Payment App"/>
    <n v="5144"/>
    <n v="3.5329670329670328"/>
  </r>
  <r>
    <n v="22"/>
    <s v="Female"/>
    <s v="Junior"/>
    <x v="2"/>
    <n v="892"/>
    <n v="563"/>
    <n v="5529"/>
    <n v="437"/>
    <n v="230"/>
    <n v="85"/>
    <n v="57"/>
    <n v="49"/>
    <n v="27"/>
    <n v="151"/>
    <n v="44"/>
    <n v="199"/>
    <s v="Credit/Debit Card"/>
    <n v="6808"/>
    <n v="7.6322869955156953"/>
  </r>
  <r>
    <n v="20"/>
    <s v="Non-binary"/>
    <s v="Sophomore"/>
    <x v="0"/>
    <n v="539"/>
    <n v="494"/>
    <n v="4349"/>
    <n v="450"/>
    <n v="398"/>
    <n v="107"/>
    <n v="215"/>
    <n v="51"/>
    <n v="52"/>
    <n v="89"/>
    <n v="191"/>
    <n v="158"/>
    <s v="Mobile Payment App"/>
    <n v="6060"/>
    <n v="11.2430426716141"/>
  </r>
  <r>
    <n v="25"/>
    <s v="Non-binary"/>
    <s v="Junior"/>
    <x v="1"/>
    <n v="1024"/>
    <n v="756"/>
    <n v="4532"/>
    <n v="798"/>
    <n v="328"/>
    <n v="112"/>
    <n v="159"/>
    <n v="69"/>
    <n v="24"/>
    <n v="275"/>
    <n v="31"/>
    <n v="87"/>
    <s v="Cash"/>
    <n v="6415"/>
    <n v="6.2646484375"/>
  </r>
  <r>
    <n v="22"/>
    <s v="Female"/>
    <s v="Senior"/>
    <x v="4"/>
    <n v="1405"/>
    <n v="544"/>
    <n v="5276"/>
    <n v="782"/>
    <n v="281"/>
    <n v="52"/>
    <n v="67"/>
    <n v="69"/>
    <n v="77"/>
    <n v="270"/>
    <n v="141"/>
    <n v="196"/>
    <s v="Mobile Payment App"/>
    <n v="7211"/>
    <n v="5.1323843416370103"/>
  </r>
  <r>
    <n v="21"/>
    <s v="Male"/>
    <s v="Sophomore"/>
    <x v="4"/>
    <n v="691"/>
    <n v="710"/>
    <n v="3636"/>
    <n v="478"/>
    <n v="342"/>
    <n v="58"/>
    <n v="136"/>
    <n v="65"/>
    <n v="75"/>
    <n v="277"/>
    <n v="170"/>
    <n v="136"/>
    <s v="Credit/Debit Card"/>
    <n v="5373"/>
    <n v="7.7756874095513746"/>
  </r>
  <r>
    <n v="19"/>
    <s v="Female"/>
    <s v="Junior"/>
    <x v="4"/>
    <n v="1157"/>
    <n v="333"/>
    <n v="3509"/>
    <n v="987"/>
    <n v="281"/>
    <n v="77"/>
    <n v="170"/>
    <n v="27"/>
    <n v="87"/>
    <n v="151"/>
    <n v="108"/>
    <n v="68"/>
    <s v="Mobile Payment App"/>
    <n v="5465"/>
    <n v="4.7234226447709595"/>
  </r>
  <r>
    <n v="21"/>
    <s v="Non-binary"/>
    <s v="Junior"/>
    <x v="2"/>
    <n v="555"/>
    <n v="980"/>
    <n v="5657"/>
    <n v="707"/>
    <n v="302"/>
    <n v="195"/>
    <n v="207"/>
    <n v="141"/>
    <n v="91"/>
    <n v="126"/>
    <n v="180"/>
    <n v="67"/>
    <s v="Credit/Debit Card"/>
    <n v="7673"/>
    <n v="13.825225225225225"/>
  </r>
  <r>
    <n v="25"/>
    <s v="Non-binary"/>
    <s v="Senior"/>
    <x v="4"/>
    <n v="1245"/>
    <n v="803"/>
    <n v="4743"/>
    <n v="899"/>
    <n v="285"/>
    <n v="99"/>
    <n v="193"/>
    <n v="106"/>
    <n v="76"/>
    <n v="270"/>
    <n v="200"/>
    <n v="58"/>
    <s v="Credit/Debit Card"/>
    <n v="6929"/>
    <n v="5.5654618473895585"/>
  </r>
  <r>
    <n v="25"/>
    <s v="Male"/>
    <s v="Senior"/>
    <x v="4"/>
    <n v="1227"/>
    <n v="408"/>
    <n v="5607"/>
    <n v="759"/>
    <n v="365"/>
    <n v="137"/>
    <n v="247"/>
    <n v="97"/>
    <n v="56"/>
    <n v="162"/>
    <n v="136"/>
    <n v="173"/>
    <s v="Credit/Debit Card"/>
    <n v="7739"/>
    <n v="6.3072534637326809"/>
  </r>
  <r>
    <n v="18"/>
    <s v="Female"/>
    <s v="Freshman"/>
    <x v="4"/>
    <n v="825"/>
    <n v="403"/>
    <n v="5204"/>
    <n v="401"/>
    <n v="293"/>
    <n v="75"/>
    <n v="268"/>
    <n v="24"/>
    <n v="36"/>
    <n v="105"/>
    <n v="197"/>
    <n v="125"/>
    <s v="Mobile Payment App"/>
    <n v="6728"/>
    <n v="8.1551515151515144"/>
  </r>
  <r>
    <n v="18"/>
    <s v="Female"/>
    <s v="Freshman"/>
    <x v="1"/>
    <n v="1359"/>
    <n v="468"/>
    <n v="3900"/>
    <n v="401"/>
    <n v="283"/>
    <n v="190"/>
    <n v="183"/>
    <n v="60"/>
    <n v="78"/>
    <n v="153"/>
    <n v="64"/>
    <n v="195"/>
    <s v="Credit/Debit Card"/>
    <n v="5507"/>
    <n v="4.0522442972774098"/>
  </r>
  <r>
    <n v="22"/>
    <s v="Male"/>
    <s v="Junior"/>
    <x v="1"/>
    <n v="556"/>
    <n v="317"/>
    <n v="4429"/>
    <n v="834"/>
    <n v="166"/>
    <n v="130"/>
    <n v="174"/>
    <n v="86"/>
    <n v="46"/>
    <n v="222"/>
    <n v="33"/>
    <n v="145"/>
    <s v="Mobile Payment App"/>
    <n v="6265"/>
    <n v="11.267985611510792"/>
  </r>
  <r>
    <n v="20"/>
    <s v="Non-binary"/>
    <s v="Sophomore"/>
    <x v="4"/>
    <n v="1110"/>
    <n v="400"/>
    <n v="5325"/>
    <n v="586"/>
    <n v="400"/>
    <n v="62"/>
    <n v="120"/>
    <n v="54"/>
    <n v="30"/>
    <n v="294"/>
    <n v="125"/>
    <n v="167"/>
    <s v="Mobile Payment App"/>
    <n v="7163"/>
    <n v="6.4531531531531527"/>
  </r>
  <r>
    <n v="21"/>
    <s v="Non-binary"/>
    <s v="Sophomore"/>
    <x v="3"/>
    <n v="518"/>
    <n v="565"/>
    <n v="4940"/>
    <n v="783"/>
    <n v="157"/>
    <n v="97"/>
    <n v="129"/>
    <n v="122"/>
    <n v="20"/>
    <n v="71"/>
    <n v="175"/>
    <n v="115"/>
    <s v="Mobile Payment App"/>
    <n v="6609"/>
    <n v="12.758687258687258"/>
  </r>
  <r>
    <n v="19"/>
    <s v="Male"/>
    <s v="Senior"/>
    <x v="3"/>
    <n v="932"/>
    <n v="611"/>
    <n v="4386"/>
    <n v="833"/>
    <n v="159"/>
    <n v="84"/>
    <n v="184"/>
    <n v="63"/>
    <n v="80"/>
    <n v="223"/>
    <n v="73"/>
    <n v="179"/>
    <s v="Mobile Payment App"/>
    <n v="6264"/>
    <n v="6.7210300429184553"/>
  </r>
  <r>
    <n v="22"/>
    <s v="Female"/>
    <s v="Senior"/>
    <x v="2"/>
    <n v="683"/>
    <n v="651"/>
    <n v="5671"/>
    <n v="866"/>
    <n v="101"/>
    <n v="155"/>
    <n v="274"/>
    <n v="131"/>
    <n v="81"/>
    <n v="183"/>
    <n v="49"/>
    <n v="21"/>
    <s v="Mobile Payment App"/>
    <n v="7532"/>
    <n v="11.027818448023426"/>
  </r>
  <r>
    <n v="24"/>
    <s v="Male"/>
    <s v="Sophomore"/>
    <x v="1"/>
    <n v="1397"/>
    <n v="375"/>
    <n v="5325"/>
    <n v="637"/>
    <n v="139"/>
    <n v="83"/>
    <n v="217"/>
    <n v="55"/>
    <n v="48"/>
    <n v="293"/>
    <n v="195"/>
    <n v="71"/>
    <s v="Cash"/>
    <n v="7063"/>
    <n v="5.0558339298496779"/>
  </r>
  <r>
    <n v="24"/>
    <s v="Non-binary"/>
    <s v="Freshman"/>
    <x v="4"/>
    <n v="1201"/>
    <n v="441"/>
    <n v="4212"/>
    <n v="864"/>
    <n v="140"/>
    <n v="83"/>
    <n v="97"/>
    <n v="85"/>
    <n v="89"/>
    <n v="90"/>
    <n v="115"/>
    <n v="141"/>
    <s v="Credit/Debit Card"/>
    <n v="5916"/>
    <n v="4.9258950874271443"/>
  </r>
  <r>
    <n v="22"/>
    <s v="Non-binary"/>
    <s v="Junior"/>
    <x v="0"/>
    <n v="1402"/>
    <n v="519"/>
    <n v="3124"/>
    <n v="886"/>
    <n v="381"/>
    <n v="193"/>
    <n v="120"/>
    <n v="64"/>
    <n v="68"/>
    <n v="153"/>
    <n v="151"/>
    <n v="118"/>
    <s v="Mobile Payment App"/>
    <n v="5258"/>
    <n v="3.7503566333808847"/>
  </r>
  <r>
    <n v="25"/>
    <s v="Male"/>
    <s v="Senior"/>
    <x v="1"/>
    <n v="844"/>
    <n v="18"/>
    <n v="5452"/>
    <n v="910"/>
    <n v="220"/>
    <n v="71"/>
    <n v="109"/>
    <n v="75"/>
    <n v="91"/>
    <n v="244"/>
    <n v="105"/>
    <n v="123"/>
    <s v="Credit/Debit Card"/>
    <n v="7400"/>
    <n v="8.7677725118483405"/>
  </r>
  <r>
    <n v="19"/>
    <s v="Female"/>
    <s v="Senior"/>
    <x v="4"/>
    <n v="1366"/>
    <n v="142"/>
    <n v="5925"/>
    <n v="614"/>
    <n v="304"/>
    <n v="163"/>
    <n v="240"/>
    <n v="127"/>
    <n v="83"/>
    <n v="108"/>
    <n v="163"/>
    <n v="152"/>
    <s v="Credit/Debit Card"/>
    <n v="7879"/>
    <n v="5.767935578330893"/>
  </r>
  <r>
    <n v="19"/>
    <s v="Male"/>
    <s v="Senior"/>
    <x v="4"/>
    <n v="923"/>
    <n v="734"/>
    <n v="4576"/>
    <n v="519"/>
    <n v="383"/>
    <n v="110"/>
    <n v="255"/>
    <n v="36"/>
    <n v="31"/>
    <n v="225"/>
    <n v="126"/>
    <n v="123"/>
    <s v="Credit/Debit Card"/>
    <n v="6384"/>
    <n v="6.9165763813651138"/>
  </r>
  <r>
    <n v="21"/>
    <s v="Non-binary"/>
    <s v="Freshman"/>
    <x v="4"/>
    <n v="542"/>
    <n v="905"/>
    <n v="3434"/>
    <n v="987"/>
    <n v="297"/>
    <n v="160"/>
    <n v="189"/>
    <n v="150"/>
    <n v="26"/>
    <n v="286"/>
    <n v="185"/>
    <n v="86"/>
    <s v="Cash"/>
    <n v="5800"/>
    <n v="10.701107011070111"/>
  </r>
  <r>
    <n v="23"/>
    <s v="Female"/>
    <s v="Junior"/>
    <x v="4"/>
    <n v="1130"/>
    <n v="49"/>
    <n v="4833"/>
    <n v="415"/>
    <n v="100"/>
    <n v="160"/>
    <n v="262"/>
    <n v="98"/>
    <n v="32"/>
    <n v="99"/>
    <n v="117"/>
    <n v="149"/>
    <s v="Credit/Debit Card"/>
    <n v="6265"/>
    <n v="5.5442477876106198"/>
  </r>
  <r>
    <n v="23"/>
    <s v="Non-binary"/>
    <s v="Junior"/>
    <x v="4"/>
    <n v="848"/>
    <n v="420"/>
    <n v="4663"/>
    <n v="950"/>
    <n v="173"/>
    <n v="167"/>
    <n v="101"/>
    <n v="108"/>
    <n v="29"/>
    <n v="54"/>
    <n v="159"/>
    <n v="128"/>
    <s v="Mobile Payment App"/>
    <n v="6532"/>
    <n v="7.7028301886792452"/>
  </r>
  <r>
    <n v="19"/>
    <s v="Female"/>
    <s v="Junior"/>
    <x v="3"/>
    <n v="1022"/>
    <n v="227"/>
    <n v="4305"/>
    <n v="982"/>
    <n v="296"/>
    <n v="73"/>
    <n v="252"/>
    <n v="149"/>
    <n v="79"/>
    <n v="206"/>
    <n v="152"/>
    <n v="162"/>
    <s v="Cash"/>
    <n v="6656"/>
    <n v="6.5127201565557726"/>
  </r>
  <r>
    <n v="23"/>
    <s v="Non-binary"/>
    <s v="Junior"/>
    <x v="1"/>
    <n v="1189"/>
    <n v="980"/>
    <n v="4230"/>
    <n v="607"/>
    <n v="190"/>
    <n v="52"/>
    <n v="250"/>
    <n v="140"/>
    <n v="63"/>
    <n v="190"/>
    <n v="125"/>
    <n v="186"/>
    <s v="Credit/Debit Card"/>
    <n v="6033"/>
    <n v="5.0740117746005042"/>
  </r>
  <r>
    <n v="18"/>
    <s v="Female"/>
    <s v="Sophomore"/>
    <x v="1"/>
    <n v="771"/>
    <n v="45"/>
    <n v="3719"/>
    <n v="821"/>
    <n v="189"/>
    <n v="173"/>
    <n v="295"/>
    <n v="60"/>
    <n v="38"/>
    <n v="258"/>
    <n v="107"/>
    <n v="187"/>
    <s v="Mobile Payment App"/>
    <n v="5847"/>
    <n v="7.5836575875486378"/>
  </r>
  <r>
    <n v="25"/>
    <s v="Non-binary"/>
    <s v="Sophomore"/>
    <x v="2"/>
    <n v="1280"/>
    <n v="483"/>
    <n v="5743"/>
    <n v="678"/>
    <n v="206"/>
    <n v="54"/>
    <n v="82"/>
    <n v="49"/>
    <n v="85"/>
    <n v="256"/>
    <n v="187"/>
    <n v="29"/>
    <s v="Credit/Debit Card"/>
    <n v="7369"/>
    <n v="5.7570312499999998"/>
  </r>
  <r>
    <n v="21"/>
    <s v="Male"/>
    <s v="Senior"/>
    <x v="4"/>
    <n v="933"/>
    <n v="988"/>
    <n v="4414"/>
    <n v="731"/>
    <n v="298"/>
    <n v="123"/>
    <n v="273"/>
    <n v="22"/>
    <n v="20"/>
    <n v="147"/>
    <n v="41"/>
    <n v="128"/>
    <s v="Cash"/>
    <n v="6197"/>
    <n v="6.642015005359057"/>
  </r>
  <r>
    <n v="24"/>
    <s v="Female"/>
    <s v="Sophomore"/>
    <x v="2"/>
    <n v="1257"/>
    <n v="795"/>
    <n v="5913"/>
    <n v="480"/>
    <n v="120"/>
    <n v="107"/>
    <n v="300"/>
    <n v="34"/>
    <n v="46"/>
    <n v="219"/>
    <n v="193"/>
    <n v="195"/>
    <s v="Mobile Payment App"/>
    <n v="7607"/>
    <n v="6.0517104216388224"/>
  </r>
  <r>
    <n v="24"/>
    <s v="Female"/>
    <s v="Junior"/>
    <x v="2"/>
    <n v="1313"/>
    <n v="818"/>
    <n v="3335"/>
    <n v="845"/>
    <n v="363"/>
    <n v="190"/>
    <n v="212"/>
    <n v="69"/>
    <n v="37"/>
    <n v="103"/>
    <n v="186"/>
    <n v="79"/>
    <s v="Cash"/>
    <n v="5419"/>
    <n v="4.1271896420411274"/>
  </r>
  <r>
    <n v="21"/>
    <s v="Male"/>
    <s v="Senior"/>
    <x v="3"/>
    <n v="1034"/>
    <n v="927"/>
    <n v="4084"/>
    <n v="758"/>
    <n v="330"/>
    <n v="179"/>
    <n v="136"/>
    <n v="149"/>
    <n v="63"/>
    <n v="242"/>
    <n v="190"/>
    <n v="36"/>
    <s v="Mobile Payment App"/>
    <n v="6167"/>
    <n v="5.9642166344294001"/>
  </r>
  <r>
    <n v="19"/>
    <s v="Male"/>
    <s v="Sophomore"/>
    <x v="0"/>
    <n v="669"/>
    <n v="153"/>
    <n v="5509"/>
    <n v="741"/>
    <n v="335"/>
    <n v="78"/>
    <n v="170"/>
    <n v="69"/>
    <n v="68"/>
    <n v="296"/>
    <n v="73"/>
    <n v="166"/>
    <s v="Mobile Payment App"/>
    <n v="7505"/>
    <n v="11.218236173393125"/>
  </r>
  <r>
    <n v="19"/>
    <s v="Non-binary"/>
    <s v="Senior"/>
    <x v="2"/>
    <n v="728"/>
    <n v="814"/>
    <n v="3380"/>
    <n v="970"/>
    <n v="183"/>
    <n v="178"/>
    <n v="139"/>
    <n v="29"/>
    <n v="63"/>
    <n v="193"/>
    <n v="64"/>
    <n v="175"/>
    <s v="Mobile Payment App"/>
    <n v="5374"/>
    <n v="7.3818681318681323"/>
  </r>
  <r>
    <n v="18"/>
    <s v="Male"/>
    <s v="Sophomore"/>
    <x v="1"/>
    <n v="569"/>
    <n v="513"/>
    <n v="5429"/>
    <n v="730"/>
    <n v="375"/>
    <n v="118"/>
    <n v="195"/>
    <n v="96"/>
    <n v="27"/>
    <n v="280"/>
    <n v="65"/>
    <n v="136"/>
    <s v="Mobile Payment App"/>
    <n v="7451"/>
    <n v="13.094903339191564"/>
  </r>
  <r>
    <n v="19"/>
    <s v="Male"/>
    <s v="Freshman"/>
    <x v="3"/>
    <n v="960"/>
    <n v="179"/>
    <n v="5253"/>
    <n v="671"/>
    <n v="161"/>
    <n v="128"/>
    <n v="273"/>
    <n v="40"/>
    <n v="89"/>
    <n v="233"/>
    <n v="163"/>
    <n v="172"/>
    <s v="Cash"/>
    <n v="7183"/>
    <n v="7.4822916666666668"/>
  </r>
  <r>
    <n v="18"/>
    <s v="Male"/>
    <s v="Freshman"/>
    <x v="2"/>
    <n v="1288"/>
    <n v="879"/>
    <n v="3829"/>
    <n v="982"/>
    <n v="191"/>
    <n v="65"/>
    <n v="86"/>
    <n v="107"/>
    <n v="80"/>
    <n v="97"/>
    <n v="137"/>
    <n v="134"/>
    <s v="Cash"/>
    <n v="5708"/>
    <n v="4.4316770186335406"/>
  </r>
  <r>
    <n v="22"/>
    <s v="Female"/>
    <s v="Freshman"/>
    <x v="3"/>
    <n v="556"/>
    <n v="904"/>
    <n v="3548"/>
    <n v="689"/>
    <n v="105"/>
    <n v="145"/>
    <n v="165"/>
    <n v="133"/>
    <n v="71"/>
    <n v="110"/>
    <n v="183"/>
    <n v="98"/>
    <s v="Cash"/>
    <n v="5247"/>
    <n v="9.4370503597122308"/>
  </r>
  <r>
    <n v="23"/>
    <s v="Male"/>
    <s v="Senior"/>
    <x v="3"/>
    <n v="1413"/>
    <n v="80"/>
    <n v="5976"/>
    <n v="836"/>
    <n v="386"/>
    <n v="194"/>
    <n v="266"/>
    <n v="29"/>
    <n v="99"/>
    <n v="213"/>
    <n v="109"/>
    <n v="158"/>
    <s v="Cash"/>
    <n v="8266"/>
    <n v="5.8499646142958248"/>
  </r>
  <r>
    <n v="25"/>
    <s v="Non-binary"/>
    <s v="Senior"/>
    <x v="4"/>
    <n v="957"/>
    <n v="114"/>
    <n v="4956"/>
    <n v="923"/>
    <n v="326"/>
    <n v="150"/>
    <n v="199"/>
    <n v="49"/>
    <n v="88"/>
    <n v="246"/>
    <n v="118"/>
    <n v="78"/>
    <s v="Cash"/>
    <n v="7133"/>
    <n v="7.4535005224660393"/>
  </r>
  <r>
    <n v="24"/>
    <s v="Non-binary"/>
    <s v="Freshman"/>
    <x v="3"/>
    <n v="1084"/>
    <n v="582"/>
    <n v="3305"/>
    <n v="520"/>
    <n v="353"/>
    <n v="89"/>
    <n v="279"/>
    <n v="20"/>
    <n v="68"/>
    <n v="173"/>
    <n v="151"/>
    <n v="128"/>
    <s v="Mobile Payment App"/>
    <n v="5086"/>
    <n v="4.6918819188191883"/>
  </r>
  <r>
    <n v="22"/>
    <s v="Male"/>
    <s v="Freshman"/>
    <x v="0"/>
    <n v="1270"/>
    <n v="546"/>
    <n v="4425"/>
    <n v="559"/>
    <n v="304"/>
    <n v="160"/>
    <n v="79"/>
    <n v="95"/>
    <n v="99"/>
    <n v="191"/>
    <n v="70"/>
    <n v="189"/>
    <s v="Mobile Payment App"/>
    <n v="6171"/>
    <n v="4.8590551181102359"/>
  </r>
  <r>
    <n v="24"/>
    <s v="Female"/>
    <s v="Sophomore"/>
    <x v="2"/>
    <n v="845"/>
    <n v="484"/>
    <n v="5594"/>
    <n v="793"/>
    <n v="130"/>
    <n v="51"/>
    <n v="153"/>
    <n v="77"/>
    <n v="47"/>
    <n v="89"/>
    <n v="151"/>
    <n v="63"/>
    <s v="Mobile Payment App"/>
    <n v="7148"/>
    <n v="8.4591715976331354"/>
  </r>
  <r>
    <n v="21"/>
    <s v="Female"/>
    <s v="Freshman"/>
    <x v="1"/>
    <n v="1423"/>
    <n v="298"/>
    <n v="4484"/>
    <n v="439"/>
    <n v="312"/>
    <n v="157"/>
    <n v="118"/>
    <n v="56"/>
    <n v="43"/>
    <n v="235"/>
    <n v="188"/>
    <n v="129"/>
    <s v="Cash"/>
    <n v="6161"/>
    <n v="4.3295853829936757"/>
  </r>
  <r>
    <n v="19"/>
    <s v="Male"/>
    <s v="Sophomore"/>
    <x v="3"/>
    <n v="683"/>
    <n v="614"/>
    <n v="4718"/>
    <n v="643"/>
    <n v="132"/>
    <n v="186"/>
    <n v="83"/>
    <n v="31"/>
    <n v="68"/>
    <n v="85"/>
    <n v="181"/>
    <n v="96"/>
    <s v="Cash"/>
    <n v="6223"/>
    <n v="9.111273792093705"/>
  </r>
  <r>
    <n v="21"/>
    <s v="Non-binary"/>
    <s v="Freshman"/>
    <x v="0"/>
    <n v="1309"/>
    <n v="561"/>
    <n v="5639"/>
    <n v="973"/>
    <n v="303"/>
    <n v="197"/>
    <n v="117"/>
    <n v="37"/>
    <n v="64"/>
    <n v="101"/>
    <n v="37"/>
    <n v="142"/>
    <s v="Mobile Payment App"/>
    <n v="7610"/>
    <n v="5.813598166539343"/>
  </r>
  <r>
    <n v="25"/>
    <s v="Male"/>
    <s v="Senior"/>
    <x v="1"/>
    <n v="888"/>
    <n v="218"/>
    <n v="4433"/>
    <n v="806"/>
    <n v="166"/>
    <n v="121"/>
    <n v="75"/>
    <n v="148"/>
    <n v="69"/>
    <n v="120"/>
    <n v="128"/>
    <n v="71"/>
    <s v="Credit/Debit Card"/>
    <n v="6137"/>
    <n v="6.9110360360360357"/>
  </r>
  <r>
    <n v="24"/>
    <s v="Male"/>
    <s v="Sophomore"/>
    <x v="0"/>
    <n v="1496"/>
    <n v="522"/>
    <n v="4678"/>
    <n v="640"/>
    <n v="212"/>
    <n v="140"/>
    <n v="200"/>
    <n v="22"/>
    <n v="69"/>
    <n v="98"/>
    <n v="162"/>
    <n v="70"/>
    <s v="Credit/Debit Card"/>
    <n v="6291"/>
    <n v="4.2052139037433154"/>
  </r>
  <r>
    <n v="25"/>
    <s v="Male"/>
    <s v="Junior"/>
    <x v="1"/>
    <n v="965"/>
    <n v="465"/>
    <n v="4599"/>
    <n v="737"/>
    <n v="291"/>
    <n v="88"/>
    <n v="70"/>
    <n v="70"/>
    <n v="34"/>
    <n v="170"/>
    <n v="195"/>
    <n v="64"/>
    <s v="Cash"/>
    <n v="6318"/>
    <n v="6.5471502590673571"/>
  </r>
  <r>
    <n v="20"/>
    <s v="Female"/>
    <s v="Junior"/>
    <x v="4"/>
    <n v="1329"/>
    <n v="533"/>
    <n v="3509"/>
    <n v="826"/>
    <n v="234"/>
    <n v="131"/>
    <n v="262"/>
    <n v="142"/>
    <n v="30"/>
    <n v="157"/>
    <n v="141"/>
    <n v="40"/>
    <s v="Cash"/>
    <n v="5472"/>
    <n v="4.1173814898419865"/>
  </r>
  <r>
    <n v="21"/>
    <s v="Female"/>
    <s v="Sophomore"/>
    <x v="3"/>
    <n v="1021"/>
    <n v="789"/>
    <n v="5681"/>
    <n v="844"/>
    <n v="235"/>
    <n v="99"/>
    <n v="167"/>
    <n v="115"/>
    <n v="53"/>
    <n v="127"/>
    <n v="131"/>
    <n v="190"/>
    <s v="Mobile Payment App"/>
    <n v="7642"/>
    <n v="7.4848188050930462"/>
  </r>
  <r>
    <n v="18"/>
    <s v="Male"/>
    <s v="Freshman"/>
    <x v="4"/>
    <n v="501"/>
    <n v="422"/>
    <n v="5257"/>
    <n v="612"/>
    <n v="149"/>
    <n v="142"/>
    <n v="72"/>
    <n v="58"/>
    <n v="36"/>
    <n v="230"/>
    <n v="73"/>
    <n v="44"/>
    <s v="Mobile Payment App"/>
    <n v="6673"/>
    <n v="13.319361277445109"/>
  </r>
  <r>
    <n v="21"/>
    <s v="Female"/>
    <s v="Sophomore"/>
    <x v="3"/>
    <n v="1223"/>
    <n v="302"/>
    <n v="3930"/>
    <n v="801"/>
    <n v="128"/>
    <n v="157"/>
    <n v="242"/>
    <n v="135"/>
    <n v="36"/>
    <n v="226"/>
    <n v="193"/>
    <n v="52"/>
    <s v="Mobile Payment App"/>
    <n v="5900"/>
    <n v="4.8242027800490597"/>
  </r>
  <r>
    <n v="19"/>
    <s v="Male"/>
    <s v="Senior"/>
    <x v="0"/>
    <n v="1495"/>
    <n v="1000"/>
    <n v="5857"/>
    <n v="980"/>
    <n v="228"/>
    <n v="126"/>
    <n v="82"/>
    <n v="39"/>
    <n v="72"/>
    <n v="144"/>
    <n v="78"/>
    <n v="190"/>
    <s v="Cash"/>
    <n v="7796"/>
    <n v="5.2147157190635456"/>
  </r>
  <r>
    <n v="25"/>
    <s v="Male"/>
    <s v="Sophomore"/>
    <x v="3"/>
    <n v="862"/>
    <n v="674"/>
    <n v="5473"/>
    <n v="575"/>
    <n v="338"/>
    <n v="54"/>
    <n v="264"/>
    <n v="39"/>
    <n v="60"/>
    <n v="262"/>
    <n v="180"/>
    <n v="196"/>
    <s v="Cash"/>
    <n v="7441"/>
    <n v="8.6322505800464029"/>
  </r>
  <r>
    <n v="25"/>
    <s v="Male"/>
    <s v="Senior"/>
    <x v="1"/>
    <n v="1037"/>
    <n v="844"/>
    <n v="4320"/>
    <n v="894"/>
    <n v="393"/>
    <n v="176"/>
    <n v="280"/>
    <n v="73"/>
    <n v="21"/>
    <n v="241"/>
    <n v="44"/>
    <n v="196"/>
    <s v="Credit/Debit Card"/>
    <n v="6638"/>
    <n v="6.4011571841851493"/>
  </r>
  <r>
    <n v="19"/>
    <s v="Male"/>
    <s v="Freshman"/>
    <x v="3"/>
    <n v="505"/>
    <n v="293"/>
    <n v="5861"/>
    <n v="835"/>
    <n v="387"/>
    <n v="181"/>
    <n v="250"/>
    <n v="93"/>
    <n v="91"/>
    <n v="113"/>
    <n v="81"/>
    <n v="171"/>
    <s v="Cash"/>
    <n v="8063"/>
    <n v="15.966336633663367"/>
  </r>
  <r>
    <n v="24"/>
    <s v="Female"/>
    <s v="Senior"/>
    <x v="0"/>
    <n v="1193"/>
    <n v="397"/>
    <n v="4234"/>
    <n v="761"/>
    <n v="120"/>
    <n v="75"/>
    <n v="92"/>
    <n v="104"/>
    <n v="28"/>
    <n v="216"/>
    <n v="101"/>
    <n v="116"/>
    <s v="Credit/Debit Card"/>
    <n v="5847"/>
    <n v="4.9010896898575025"/>
  </r>
  <r>
    <n v="18"/>
    <s v="Non-binary"/>
    <s v="Sophomore"/>
    <x v="0"/>
    <n v="1452"/>
    <n v="683"/>
    <n v="3275"/>
    <n v="586"/>
    <n v="327"/>
    <n v="65"/>
    <n v="176"/>
    <n v="32"/>
    <n v="40"/>
    <n v="205"/>
    <n v="160"/>
    <n v="58"/>
    <s v="Credit/Debit Card"/>
    <n v="4924"/>
    <n v="3.391184573002755"/>
  </r>
  <r>
    <n v="24"/>
    <s v="Non-binary"/>
    <s v="Sophomore"/>
    <x v="0"/>
    <n v="1422"/>
    <n v="860"/>
    <n v="4913"/>
    <n v="892"/>
    <n v="149"/>
    <n v="115"/>
    <n v="159"/>
    <n v="133"/>
    <n v="90"/>
    <n v="227"/>
    <n v="92"/>
    <n v="147"/>
    <s v="Cash"/>
    <n v="6917"/>
    <n v="4.8642756680731365"/>
  </r>
  <r>
    <n v="25"/>
    <s v="Male"/>
    <s v="Sophomore"/>
    <x v="4"/>
    <n v="717"/>
    <n v="197"/>
    <n v="5618"/>
    <n v="696"/>
    <n v="354"/>
    <n v="105"/>
    <n v="102"/>
    <n v="26"/>
    <n v="95"/>
    <n v="300"/>
    <n v="110"/>
    <n v="78"/>
    <s v="Cash"/>
    <n v="7484"/>
    <n v="10.437935843793584"/>
  </r>
  <r>
    <n v="24"/>
    <s v="Female"/>
    <s v="Junior"/>
    <x v="1"/>
    <n v="1333"/>
    <n v="538"/>
    <n v="5187"/>
    <n v="467"/>
    <n v="237"/>
    <n v="183"/>
    <n v="192"/>
    <n v="114"/>
    <n v="79"/>
    <n v="248"/>
    <n v="95"/>
    <n v="41"/>
    <s v="Credit/Debit Card"/>
    <n v="6843"/>
    <n v="5.1335333833458368"/>
  </r>
  <r>
    <n v="24"/>
    <s v="Female"/>
    <s v="Sophomore"/>
    <x v="0"/>
    <n v="978"/>
    <n v="974"/>
    <n v="4420"/>
    <n v="642"/>
    <n v="241"/>
    <n v="146"/>
    <n v="183"/>
    <n v="30"/>
    <n v="76"/>
    <n v="130"/>
    <n v="79"/>
    <n v="21"/>
    <s v="Cash"/>
    <n v="5968"/>
    <n v="6.1022494887525562"/>
  </r>
  <r>
    <n v="25"/>
    <s v="Male"/>
    <s v="Freshman"/>
    <x v="4"/>
    <n v="1141"/>
    <n v="362"/>
    <n v="3197"/>
    <n v="926"/>
    <n v="397"/>
    <n v="121"/>
    <n v="150"/>
    <n v="122"/>
    <n v="69"/>
    <n v="258"/>
    <n v="173"/>
    <n v="120"/>
    <s v="Mobile Payment App"/>
    <n v="5533"/>
    <n v="4.8492550394390888"/>
  </r>
  <r>
    <n v="22"/>
    <s v="Male"/>
    <s v="Sophomore"/>
    <x v="4"/>
    <n v="1399"/>
    <n v="611"/>
    <n v="4995"/>
    <n v="678"/>
    <n v="220"/>
    <n v="93"/>
    <n v="84"/>
    <n v="144"/>
    <n v="49"/>
    <n v="200"/>
    <n v="189"/>
    <n v="90"/>
    <s v="Mobile Payment App"/>
    <n v="6742"/>
    <n v="4.8191565403859897"/>
  </r>
  <r>
    <n v="24"/>
    <s v="Male"/>
    <s v="Freshman"/>
    <x v="0"/>
    <n v="1200"/>
    <n v="341"/>
    <n v="4547"/>
    <n v="778"/>
    <n v="330"/>
    <n v="51"/>
    <n v="129"/>
    <n v="24"/>
    <n v="75"/>
    <n v="238"/>
    <n v="192"/>
    <n v="153"/>
    <s v="Cash"/>
    <n v="6517"/>
    <n v="5.4308333333333332"/>
  </r>
  <r>
    <n v="21"/>
    <s v="Non-binary"/>
    <s v="Sophomore"/>
    <x v="1"/>
    <n v="1053"/>
    <n v="64"/>
    <n v="4305"/>
    <n v="444"/>
    <n v="142"/>
    <n v="139"/>
    <n v="280"/>
    <n v="34"/>
    <n v="56"/>
    <n v="176"/>
    <n v="38"/>
    <n v="147"/>
    <s v="Mobile Payment App"/>
    <n v="5761"/>
    <n v="5.4710351377018043"/>
  </r>
  <r>
    <n v="25"/>
    <s v="Non-binary"/>
    <s v="Junior"/>
    <x v="4"/>
    <n v="1118"/>
    <n v="584"/>
    <n v="4423"/>
    <n v="592"/>
    <n v="126"/>
    <n v="149"/>
    <n v="134"/>
    <n v="74"/>
    <n v="48"/>
    <n v="109"/>
    <n v="114"/>
    <n v="131"/>
    <s v="Cash"/>
    <n v="5900"/>
    <n v="5.2772808586762077"/>
  </r>
  <r>
    <n v="21"/>
    <s v="Male"/>
    <s v="Junior"/>
    <x v="4"/>
    <n v="1094"/>
    <n v="321"/>
    <n v="3758"/>
    <n v="741"/>
    <n v="137"/>
    <n v="172"/>
    <n v="50"/>
    <n v="147"/>
    <n v="96"/>
    <n v="134"/>
    <n v="192"/>
    <n v="56"/>
    <s v="Mobile Payment App"/>
    <n v="5483"/>
    <n v="5.0118829981718465"/>
  </r>
  <r>
    <n v="21"/>
    <s v="Non-binary"/>
    <s v="Freshman"/>
    <x v="0"/>
    <n v="1252"/>
    <n v="226"/>
    <n v="4206"/>
    <n v="530"/>
    <n v="245"/>
    <n v="126"/>
    <n v="69"/>
    <n v="147"/>
    <n v="52"/>
    <n v="64"/>
    <n v="183"/>
    <n v="24"/>
    <s v="Credit/Debit Card"/>
    <n v="5646"/>
    <n v="4.5095846645367414"/>
  </r>
  <r>
    <n v="18"/>
    <s v="Male"/>
    <s v="Junior"/>
    <x v="0"/>
    <n v="686"/>
    <n v="252"/>
    <n v="5848"/>
    <n v="720"/>
    <n v="238"/>
    <n v="191"/>
    <n v="265"/>
    <n v="39"/>
    <n v="58"/>
    <n v="104"/>
    <n v="142"/>
    <n v="82"/>
    <s v="Mobile Payment App"/>
    <n v="7687"/>
    <n v="11.205539358600584"/>
  </r>
  <r>
    <n v="18"/>
    <s v="Male"/>
    <s v="Junior"/>
    <x v="1"/>
    <n v="513"/>
    <n v="123"/>
    <n v="5909"/>
    <n v="807"/>
    <n v="168"/>
    <n v="161"/>
    <n v="181"/>
    <n v="48"/>
    <n v="26"/>
    <n v="124"/>
    <n v="46"/>
    <n v="58"/>
    <s v="Cash"/>
    <n v="7528"/>
    <n v="14.674463937621832"/>
  </r>
  <r>
    <n v="25"/>
    <s v="Male"/>
    <s v="Junior"/>
    <x v="4"/>
    <n v="1174"/>
    <n v="75"/>
    <n v="4909"/>
    <n v="799"/>
    <n v="149"/>
    <n v="163"/>
    <n v="151"/>
    <n v="138"/>
    <n v="30"/>
    <n v="298"/>
    <n v="115"/>
    <n v="43"/>
    <s v="Cash"/>
    <n v="6795"/>
    <n v="5.7879045996592842"/>
  </r>
  <r>
    <n v="24"/>
    <s v="Non-binary"/>
    <s v="Freshman"/>
    <x v="0"/>
    <n v="1224"/>
    <n v="235"/>
    <n v="4645"/>
    <n v="913"/>
    <n v="209"/>
    <n v="101"/>
    <n v="77"/>
    <n v="85"/>
    <n v="97"/>
    <n v="78"/>
    <n v="80"/>
    <n v="111"/>
    <s v="Cash"/>
    <n v="6396"/>
    <n v="5.2254901960784315"/>
  </r>
  <r>
    <n v="23"/>
    <s v="Non-binary"/>
    <s v="Junior"/>
    <x v="4"/>
    <n v="975"/>
    <n v="211"/>
    <n v="3952"/>
    <n v="769"/>
    <n v="131"/>
    <n v="134"/>
    <n v="283"/>
    <n v="65"/>
    <n v="91"/>
    <n v="127"/>
    <n v="151"/>
    <n v="79"/>
    <s v="Credit/Debit Card"/>
    <n v="5782"/>
    <n v="5.9302564102564101"/>
  </r>
  <r>
    <n v="18"/>
    <s v="Male"/>
    <s v="Sophomore"/>
    <x v="3"/>
    <n v="1435"/>
    <n v="950"/>
    <n v="3626"/>
    <n v="842"/>
    <n v="221"/>
    <n v="139"/>
    <n v="87"/>
    <n v="136"/>
    <n v="68"/>
    <n v="54"/>
    <n v="129"/>
    <n v="54"/>
    <s v="Mobile Payment App"/>
    <n v="5356"/>
    <n v="3.7324041811846689"/>
  </r>
  <r>
    <n v="22"/>
    <s v="Male"/>
    <s v="Senior"/>
    <x v="3"/>
    <n v="894"/>
    <n v="27"/>
    <n v="4496"/>
    <n v="718"/>
    <n v="373"/>
    <n v="144"/>
    <n v="254"/>
    <n v="139"/>
    <n v="82"/>
    <n v="286"/>
    <n v="134"/>
    <n v="198"/>
    <s v="Credit/Debit Card"/>
    <n v="6824"/>
    <n v="7.6331096196868007"/>
  </r>
  <r>
    <n v="21"/>
    <s v="Non-binary"/>
    <s v="Junior"/>
    <x v="1"/>
    <n v="1168"/>
    <n v="81"/>
    <n v="5292"/>
    <n v="637"/>
    <n v="175"/>
    <n v="196"/>
    <n v="193"/>
    <n v="52"/>
    <n v="90"/>
    <n v="217"/>
    <n v="48"/>
    <n v="178"/>
    <s v="Cash"/>
    <n v="7078"/>
    <n v="6.0599315068493151"/>
  </r>
  <r>
    <n v="25"/>
    <s v="Male"/>
    <s v="Freshman"/>
    <x v="2"/>
    <n v="1482"/>
    <n v="92"/>
    <n v="3987"/>
    <n v="540"/>
    <n v="194"/>
    <n v="125"/>
    <n v="193"/>
    <n v="143"/>
    <n v="78"/>
    <n v="268"/>
    <n v="63"/>
    <n v="199"/>
    <s v="Credit/Debit Card"/>
    <n v="5790"/>
    <n v="3.9068825910931175"/>
  </r>
  <r>
    <n v="19"/>
    <s v="Non-binary"/>
    <s v="Sophomore"/>
    <x v="0"/>
    <n v="1385"/>
    <n v="249"/>
    <n v="5745"/>
    <n v="452"/>
    <n v="399"/>
    <n v="170"/>
    <n v="71"/>
    <n v="145"/>
    <n v="37"/>
    <n v="231"/>
    <n v="114"/>
    <n v="154"/>
    <s v="Mobile Payment App"/>
    <n v="7518"/>
    <n v="5.4281588447653428"/>
  </r>
  <r>
    <n v="20"/>
    <s v="Male"/>
    <s v="Sophomore"/>
    <x v="2"/>
    <n v="1476"/>
    <n v="832"/>
    <n v="5745"/>
    <n v="808"/>
    <n v="225"/>
    <n v="73"/>
    <n v="251"/>
    <n v="22"/>
    <n v="95"/>
    <n v="123"/>
    <n v="78"/>
    <n v="178"/>
    <s v="Mobile Payment App"/>
    <n v="7598"/>
    <n v="5.1476964769647697"/>
  </r>
  <r>
    <n v="22"/>
    <s v="Female"/>
    <s v="Senior"/>
    <x v="1"/>
    <n v="812"/>
    <n v="101"/>
    <n v="4840"/>
    <n v="777"/>
    <n v="195"/>
    <n v="87"/>
    <n v="51"/>
    <n v="71"/>
    <n v="48"/>
    <n v="162"/>
    <n v="188"/>
    <n v="58"/>
    <s v="Mobile Payment App"/>
    <n v="6477"/>
    <n v="7.9766009852216753"/>
  </r>
  <r>
    <n v="18"/>
    <s v="Male"/>
    <s v="Freshman"/>
    <x v="0"/>
    <n v="1191"/>
    <n v="611"/>
    <n v="3373"/>
    <n v="673"/>
    <n v="327"/>
    <n v="62"/>
    <n v="164"/>
    <n v="133"/>
    <n v="26"/>
    <n v="229"/>
    <n v="107"/>
    <n v="152"/>
    <s v="Cash"/>
    <n v="5246"/>
    <n v="4.404701931150294"/>
  </r>
  <r>
    <n v="20"/>
    <s v="Male"/>
    <s v="Senior"/>
    <x v="1"/>
    <n v="1440"/>
    <n v="1000"/>
    <n v="3823"/>
    <n v="525"/>
    <n v="135"/>
    <n v="142"/>
    <n v="131"/>
    <n v="34"/>
    <n v="27"/>
    <n v="90"/>
    <n v="200"/>
    <n v="122"/>
    <s v="Cash"/>
    <n v="5229"/>
    <n v="3.6312500000000001"/>
  </r>
  <r>
    <n v="24"/>
    <s v="Female"/>
    <s v="Sophomore"/>
    <x v="4"/>
    <n v="1447"/>
    <n v="246"/>
    <n v="4038"/>
    <n v="406"/>
    <n v="235"/>
    <n v="113"/>
    <n v="98"/>
    <n v="113"/>
    <n v="50"/>
    <n v="71"/>
    <n v="37"/>
    <n v="33"/>
    <s v="Credit/Debit Card"/>
    <n v="5194"/>
    <n v="3.5894955079474777"/>
  </r>
  <r>
    <n v="21"/>
    <s v="Female"/>
    <s v="Freshman"/>
    <x v="2"/>
    <n v="1030"/>
    <n v="357"/>
    <n v="4883"/>
    <n v="806"/>
    <n v="100"/>
    <n v="99"/>
    <n v="87"/>
    <n v="46"/>
    <n v="38"/>
    <n v="155"/>
    <n v="169"/>
    <n v="91"/>
    <s v="Mobile Payment App"/>
    <n v="6474"/>
    <n v="6.2854368932038831"/>
  </r>
  <r>
    <n v="23"/>
    <s v="Female"/>
    <s v="Senior"/>
    <x v="3"/>
    <n v="1034"/>
    <n v="202"/>
    <n v="5347"/>
    <n v="558"/>
    <n v="381"/>
    <n v="116"/>
    <n v="271"/>
    <n v="67"/>
    <n v="44"/>
    <n v="228"/>
    <n v="124"/>
    <n v="184"/>
    <s v="Credit/Debit Card"/>
    <n v="7320"/>
    <n v="7.0793036750483562"/>
  </r>
  <r>
    <n v="20"/>
    <s v="Female"/>
    <s v="Junior"/>
    <x v="1"/>
    <n v="1406"/>
    <n v="10"/>
    <n v="3674"/>
    <n v="967"/>
    <n v="303"/>
    <n v="94"/>
    <n v="286"/>
    <n v="61"/>
    <n v="61"/>
    <n v="121"/>
    <n v="181"/>
    <n v="62"/>
    <s v="Mobile Payment App"/>
    <n v="5810"/>
    <n v="4.1322901849217635"/>
  </r>
  <r>
    <n v="21"/>
    <s v="Non-binary"/>
    <s v="Senior"/>
    <x v="4"/>
    <n v="1086"/>
    <n v="38"/>
    <n v="3425"/>
    <n v="605"/>
    <n v="381"/>
    <n v="53"/>
    <n v="171"/>
    <n v="129"/>
    <n v="24"/>
    <n v="165"/>
    <n v="136"/>
    <n v="67"/>
    <s v="Credit/Debit Card"/>
    <n v="5156"/>
    <n v="4.7476979742173109"/>
  </r>
  <r>
    <n v="25"/>
    <s v="Female"/>
    <s v="Sophomore"/>
    <x v="0"/>
    <n v="1334"/>
    <n v="320"/>
    <n v="4772"/>
    <n v="794"/>
    <n v="204"/>
    <n v="129"/>
    <n v="160"/>
    <n v="139"/>
    <n v="37"/>
    <n v="228"/>
    <n v="106"/>
    <n v="67"/>
    <s v="Mobile Payment App"/>
    <n v="6636"/>
    <n v="4.9745127436281855"/>
  </r>
  <r>
    <n v="25"/>
    <s v="Female"/>
    <s v="Senior"/>
    <x v="3"/>
    <n v="507"/>
    <n v="474"/>
    <n v="4996"/>
    <n v="750"/>
    <n v="181"/>
    <n v="107"/>
    <n v="156"/>
    <n v="79"/>
    <n v="27"/>
    <n v="122"/>
    <n v="39"/>
    <n v="87"/>
    <s v="Cash"/>
    <n v="6544"/>
    <n v="12.907297830374754"/>
  </r>
  <r>
    <n v="21"/>
    <s v="Male"/>
    <s v="Senior"/>
    <x v="3"/>
    <n v="1483"/>
    <n v="892"/>
    <n v="4014"/>
    <n v="458"/>
    <n v="400"/>
    <n v="90"/>
    <n v="217"/>
    <n v="134"/>
    <n v="50"/>
    <n v="142"/>
    <n v="60"/>
    <n v="42"/>
    <s v="Mobile Payment App"/>
    <n v="5607"/>
    <n v="3.7808496291301417"/>
  </r>
  <r>
    <n v="20"/>
    <s v="Non-binary"/>
    <s v="Sophomore"/>
    <x v="1"/>
    <n v="888"/>
    <n v="228"/>
    <n v="3253"/>
    <n v="539"/>
    <n v="207"/>
    <n v="182"/>
    <n v="241"/>
    <n v="71"/>
    <n v="41"/>
    <n v="254"/>
    <n v="125"/>
    <n v="48"/>
    <s v="Credit/Debit Card"/>
    <n v="4961"/>
    <n v="5.586711711711712"/>
  </r>
  <r>
    <n v="23"/>
    <s v="Non-binary"/>
    <s v="Freshman"/>
    <x v="1"/>
    <n v="1204"/>
    <n v="815"/>
    <n v="4350"/>
    <n v="871"/>
    <n v="166"/>
    <n v="120"/>
    <n v="275"/>
    <n v="87"/>
    <n v="77"/>
    <n v="237"/>
    <n v="85"/>
    <n v="21"/>
    <s v="Credit/Debit Card"/>
    <n v="6289"/>
    <n v="5.2234219269102988"/>
  </r>
  <r>
    <n v="23"/>
    <s v="Male"/>
    <s v="Junior"/>
    <x v="1"/>
    <n v="1047"/>
    <n v="207"/>
    <n v="5892"/>
    <n v="667"/>
    <n v="161"/>
    <n v="197"/>
    <n v="255"/>
    <n v="53"/>
    <n v="96"/>
    <n v="168"/>
    <n v="105"/>
    <n v="168"/>
    <s v="Cash"/>
    <n v="7762"/>
    <n v="7.4135625596943653"/>
  </r>
  <r>
    <n v="21"/>
    <s v="Male"/>
    <s v="Freshman"/>
    <x v="0"/>
    <n v="1279"/>
    <n v="900"/>
    <n v="5478"/>
    <n v="815"/>
    <n v="336"/>
    <n v="136"/>
    <n v="154"/>
    <n v="145"/>
    <n v="81"/>
    <n v="236"/>
    <n v="108"/>
    <n v="186"/>
    <s v="Credit/Debit Card"/>
    <n v="7675"/>
    <n v="6.0007818608287726"/>
  </r>
  <r>
    <n v="19"/>
    <s v="Female"/>
    <s v="Sophomore"/>
    <x v="1"/>
    <n v="613"/>
    <n v="543"/>
    <n v="5947"/>
    <n v="622"/>
    <n v="309"/>
    <n v="99"/>
    <n v="151"/>
    <n v="94"/>
    <n v="36"/>
    <n v="83"/>
    <n v="199"/>
    <n v="141"/>
    <s v="Mobile Payment App"/>
    <n v="7681"/>
    <n v="12.530179445350734"/>
  </r>
  <r>
    <n v="18"/>
    <s v="Male"/>
    <s v="Senior"/>
    <x v="2"/>
    <n v="1280"/>
    <n v="550"/>
    <n v="4843"/>
    <n v="500"/>
    <n v="112"/>
    <n v="99"/>
    <n v="119"/>
    <n v="67"/>
    <n v="70"/>
    <n v="141"/>
    <n v="97"/>
    <n v="109"/>
    <s v="Credit/Debit Card"/>
    <n v="6157"/>
    <n v="4.8101562500000004"/>
  </r>
  <r>
    <n v="25"/>
    <s v="Male"/>
    <s v="Sophomore"/>
    <x v="1"/>
    <n v="696"/>
    <n v="976"/>
    <n v="5246"/>
    <n v="475"/>
    <n v="258"/>
    <n v="162"/>
    <n v="87"/>
    <n v="67"/>
    <n v="68"/>
    <n v="232"/>
    <n v="72"/>
    <n v="132"/>
    <s v="Mobile Payment App"/>
    <n v="6799"/>
    <n v="9.7686781609195403"/>
  </r>
  <r>
    <n v="20"/>
    <s v="Female"/>
    <s v="Senior"/>
    <x v="1"/>
    <n v="1191"/>
    <n v="315"/>
    <n v="4490"/>
    <n v="476"/>
    <n v="270"/>
    <n v="152"/>
    <n v="169"/>
    <n v="129"/>
    <n v="100"/>
    <n v="75"/>
    <n v="193"/>
    <n v="157"/>
    <s v="Credit/Debit Card"/>
    <n v="6211"/>
    <n v="5.2149454240134343"/>
  </r>
  <r>
    <n v="24"/>
    <s v="Female"/>
    <s v="Freshman"/>
    <x v="4"/>
    <n v="1287"/>
    <n v="239"/>
    <n v="3301"/>
    <n v="493"/>
    <n v="252"/>
    <n v="98"/>
    <n v="246"/>
    <n v="36"/>
    <n v="70"/>
    <n v="282"/>
    <n v="134"/>
    <n v="114"/>
    <s v="Mobile Payment App"/>
    <n v="5026"/>
    <n v="3.9052059052059054"/>
  </r>
  <r>
    <n v="23"/>
    <s v="Female"/>
    <s v="Junior"/>
    <x v="3"/>
    <n v="1391"/>
    <n v="362"/>
    <n v="4261"/>
    <n v="697"/>
    <n v="269"/>
    <n v="108"/>
    <n v="105"/>
    <n v="145"/>
    <n v="43"/>
    <n v="100"/>
    <n v="39"/>
    <n v="144"/>
    <s v="Cash"/>
    <n v="5911"/>
    <n v="4.2494608195542778"/>
  </r>
  <r>
    <n v="23"/>
    <s v="Non-binary"/>
    <s v="Sophomore"/>
    <x v="1"/>
    <n v="1345"/>
    <n v="291"/>
    <n v="4809"/>
    <n v="686"/>
    <n v="173"/>
    <n v="132"/>
    <n v="229"/>
    <n v="115"/>
    <n v="40"/>
    <n v="207"/>
    <n v="63"/>
    <n v="57"/>
    <s v="Credit/Debit Card"/>
    <n v="6511"/>
    <n v="4.8408921933085498"/>
  </r>
  <r>
    <n v="19"/>
    <s v="Non-binary"/>
    <s v="Junior"/>
    <x v="2"/>
    <n v="1344"/>
    <n v="825"/>
    <n v="3106"/>
    <n v="563"/>
    <n v="333"/>
    <n v="142"/>
    <n v="129"/>
    <n v="111"/>
    <n v="47"/>
    <n v="96"/>
    <n v="94"/>
    <n v="153"/>
    <s v="Cash"/>
    <n v="4774"/>
    <n v="3.5520833333333335"/>
  </r>
  <r>
    <n v="23"/>
    <s v="Non-binary"/>
    <s v="Junior"/>
    <x v="1"/>
    <n v="779"/>
    <n v="708"/>
    <n v="3808"/>
    <n v="876"/>
    <n v="391"/>
    <n v="94"/>
    <n v="298"/>
    <n v="34"/>
    <n v="34"/>
    <n v="192"/>
    <n v="87"/>
    <n v="107"/>
    <s v="Mobile Payment App"/>
    <n v="5921"/>
    <n v="7.6007702182284982"/>
  </r>
  <r>
    <n v="23"/>
    <s v="Female"/>
    <s v="Senior"/>
    <x v="1"/>
    <n v="1123"/>
    <n v="490"/>
    <n v="5507"/>
    <n v="932"/>
    <n v="370"/>
    <n v="141"/>
    <n v="233"/>
    <n v="91"/>
    <n v="61"/>
    <n v="258"/>
    <n v="139"/>
    <n v="187"/>
    <s v="Mobile Payment App"/>
    <n v="7919"/>
    <n v="7.0516473731077474"/>
  </r>
  <r>
    <n v="22"/>
    <s v="Male"/>
    <s v="Senior"/>
    <x v="1"/>
    <n v="1038"/>
    <n v="686"/>
    <n v="4766"/>
    <n v="929"/>
    <n v="366"/>
    <n v="133"/>
    <n v="70"/>
    <n v="93"/>
    <n v="90"/>
    <n v="74"/>
    <n v="118"/>
    <n v="106"/>
    <s v="Credit/Debit Card"/>
    <n v="6745"/>
    <n v="6.4980732177263967"/>
  </r>
  <r>
    <n v="22"/>
    <s v="Female"/>
    <s v="Senior"/>
    <x v="2"/>
    <n v="595"/>
    <n v="995"/>
    <n v="3971"/>
    <n v="572"/>
    <n v="111"/>
    <n v="79"/>
    <n v="291"/>
    <n v="24"/>
    <n v="71"/>
    <n v="244"/>
    <n v="61"/>
    <n v="198"/>
    <s v="Mobile Payment App"/>
    <n v="5622"/>
    <n v="9.4487394957983195"/>
  </r>
  <r>
    <n v="25"/>
    <s v="Non-binary"/>
    <s v="Freshman"/>
    <x v="3"/>
    <n v="1345"/>
    <n v="295"/>
    <n v="4585"/>
    <n v="621"/>
    <n v="285"/>
    <n v="101"/>
    <n v="270"/>
    <n v="115"/>
    <n v="55"/>
    <n v="211"/>
    <n v="55"/>
    <n v="107"/>
    <s v="Cash"/>
    <n v="6405"/>
    <n v="4.7620817843866172"/>
  </r>
  <r>
    <n v="19"/>
    <s v="Non-binary"/>
    <s v="Junior"/>
    <x v="2"/>
    <n v="534"/>
    <n v="546"/>
    <n v="4102"/>
    <n v="520"/>
    <n v="371"/>
    <n v="196"/>
    <n v="106"/>
    <n v="75"/>
    <n v="56"/>
    <n v="239"/>
    <n v="45"/>
    <n v="122"/>
    <s v="Cash"/>
    <n v="5832"/>
    <n v="10.921348314606741"/>
  </r>
  <r>
    <n v="24"/>
    <s v="Non-binary"/>
    <s v="Senior"/>
    <x v="2"/>
    <n v="1176"/>
    <n v="326"/>
    <n v="4890"/>
    <n v="837"/>
    <n v="245"/>
    <n v="93"/>
    <n v="134"/>
    <n v="78"/>
    <n v="81"/>
    <n v="54"/>
    <n v="107"/>
    <n v="40"/>
    <s v="Cash"/>
    <n v="6559"/>
    <n v="5.5773809523809526"/>
  </r>
  <r>
    <n v="20"/>
    <s v="Non-binary"/>
    <s v="Sophomore"/>
    <x v="4"/>
    <n v="836"/>
    <n v="105"/>
    <n v="5807"/>
    <n v="419"/>
    <n v="243"/>
    <n v="149"/>
    <n v="89"/>
    <n v="72"/>
    <n v="52"/>
    <n v="71"/>
    <n v="74"/>
    <n v="143"/>
    <s v="Mobile Payment App"/>
    <n v="7119"/>
    <n v="8.5155502392344502"/>
  </r>
  <r>
    <n v="18"/>
    <s v="Female"/>
    <s v="Freshman"/>
    <x v="4"/>
    <n v="1047"/>
    <n v="15"/>
    <n v="4342"/>
    <n v="620"/>
    <n v="359"/>
    <n v="195"/>
    <n v="212"/>
    <n v="63"/>
    <n v="94"/>
    <n v="193"/>
    <n v="141"/>
    <n v="48"/>
    <s v="Credit/Debit Card"/>
    <n v="6267"/>
    <n v="5.9856733524355299"/>
  </r>
  <r>
    <n v="24"/>
    <s v="Female"/>
    <s v="Sophomore"/>
    <x v="3"/>
    <n v="865"/>
    <n v="907"/>
    <n v="5189"/>
    <n v="936"/>
    <n v="161"/>
    <n v="115"/>
    <n v="284"/>
    <n v="61"/>
    <n v="100"/>
    <n v="234"/>
    <n v="129"/>
    <n v="163"/>
    <s v="Mobile Payment App"/>
    <n v="7372"/>
    <n v="8.522543352601156"/>
  </r>
  <r>
    <n v="18"/>
    <s v="Non-binary"/>
    <s v="Junior"/>
    <x v="0"/>
    <n v="1148"/>
    <n v="565"/>
    <n v="3353"/>
    <n v="613"/>
    <n v="218"/>
    <n v="159"/>
    <n v="271"/>
    <n v="92"/>
    <n v="67"/>
    <n v="235"/>
    <n v="122"/>
    <n v="186"/>
    <s v="Credit/Debit Card"/>
    <n v="5316"/>
    <n v="4.6306620209059233"/>
  </r>
  <r>
    <n v="21"/>
    <s v="Female"/>
    <s v="Senior"/>
    <x v="3"/>
    <n v="696"/>
    <n v="715"/>
    <n v="5238"/>
    <n v="710"/>
    <n v="195"/>
    <n v="133"/>
    <n v="98"/>
    <n v="54"/>
    <n v="66"/>
    <n v="294"/>
    <n v="41"/>
    <n v="197"/>
    <s v="Credit/Debit Card"/>
    <n v="7026"/>
    <n v="10.094827586206897"/>
  </r>
  <r>
    <n v="19"/>
    <s v="Female"/>
    <s v="Freshman"/>
    <x v="1"/>
    <n v="778"/>
    <n v="741"/>
    <n v="5664"/>
    <n v="558"/>
    <n v="398"/>
    <n v="171"/>
    <n v="183"/>
    <n v="71"/>
    <n v="52"/>
    <n v="148"/>
    <n v="83"/>
    <n v="138"/>
    <s v="Credit/Debit Card"/>
    <n v="7466"/>
    <n v="9.5964010282776346"/>
  </r>
  <r>
    <n v="22"/>
    <s v="Non-binary"/>
    <s v="Senior"/>
    <x v="0"/>
    <n v="1140"/>
    <n v="598"/>
    <n v="5623"/>
    <n v="665"/>
    <n v="278"/>
    <n v="183"/>
    <n v="236"/>
    <n v="110"/>
    <n v="22"/>
    <n v="238"/>
    <n v="194"/>
    <n v="22"/>
    <s v="Credit/Debit Card"/>
    <n v="7571"/>
    <n v="6.6412280701754387"/>
  </r>
  <r>
    <n v="22"/>
    <s v="Female"/>
    <s v="Sophomore"/>
    <x v="2"/>
    <n v="557"/>
    <n v="351"/>
    <n v="3510"/>
    <n v="857"/>
    <n v="112"/>
    <n v="158"/>
    <n v="269"/>
    <n v="40"/>
    <n v="78"/>
    <n v="267"/>
    <n v="31"/>
    <n v="146"/>
    <s v="Cash"/>
    <n v="5468"/>
    <n v="9.8168761220825846"/>
  </r>
  <r>
    <n v="24"/>
    <s v="Male"/>
    <s v="Sophomore"/>
    <x v="2"/>
    <n v="948"/>
    <n v="741"/>
    <n v="5923"/>
    <n v="954"/>
    <n v="265"/>
    <n v="181"/>
    <n v="81"/>
    <n v="59"/>
    <n v="71"/>
    <n v="216"/>
    <n v="157"/>
    <n v="33"/>
    <s v="Mobile Payment App"/>
    <n v="7940"/>
    <n v="8.3755274261603372"/>
  </r>
  <r>
    <n v="24"/>
    <s v="Female"/>
    <s v="Freshman"/>
    <x v="3"/>
    <n v="1249"/>
    <n v="574"/>
    <n v="4477"/>
    <n v="653"/>
    <n v="111"/>
    <n v="182"/>
    <n v="112"/>
    <n v="92"/>
    <n v="84"/>
    <n v="241"/>
    <n v="112"/>
    <n v="196"/>
    <s v="Mobile Payment App"/>
    <n v="6260"/>
    <n v="5.0120096076861493"/>
  </r>
  <r>
    <n v="24"/>
    <s v="Non-binary"/>
    <s v="Sophomore"/>
    <x v="1"/>
    <n v="1092"/>
    <n v="988"/>
    <n v="4819"/>
    <n v="768"/>
    <n v="240"/>
    <n v="158"/>
    <n v="109"/>
    <n v="111"/>
    <n v="33"/>
    <n v="236"/>
    <n v="137"/>
    <n v="58"/>
    <s v="Credit/Debit Card"/>
    <n v="6669"/>
    <n v="6.1071428571428568"/>
  </r>
  <r>
    <n v="20"/>
    <s v="Female"/>
    <s v="Junior"/>
    <x v="2"/>
    <n v="717"/>
    <n v="958"/>
    <n v="5667"/>
    <n v="447"/>
    <n v="304"/>
    <n v="194"/>
    <n v="95"/>
    <n v="71"/>
    <n v="49"/>
    <n v="193"/>
    <n v="94"/>
    <n v="103"/>
    <s v="Mobile Payment App"/>
    <n v="7217"/>
    <n v="10.065550906555091"/>
  </r>
  <r>
    <n v="19"/>
    <s v="Female"/>
    <s v="Sophomore"/>
    <x v="2"/>
    <n v="857"/>
    <n v="615"/>
    <n v="3851"/>
    <n v="487"/>
    <n v="255"/>
    <n v="95"/>
    <n v="287"/>
    <n v="31"/>
    <n v="46"/>
    <n v="299"/>
    <n v="93"/>
    <n v="74"/>
    <s v="Cash"/>
    <n v="5518"/>
    <n v="6.4387397899649939"/>
  </r>
  <r>
    <n v="18"/>
    <s v="Non-binary"/>
    <s v="Senior"/>
    <x v="4"/>
    <n v="1021"/>
    <n v="581"/>
    <n v="4690"/>
    <n v="502"/>
    <n v="222"/>
    <n v="161"/>
    <n v="98"/>
    <n v="80"/>
    <n v="73"/>
    <n v="56"/>
    <n v="188"/>
    <n v="85"/>
    <s v="Credit/Debit Card"/>
    <n v="6155"/>
    <n v="6.0284035259549462"/>
  </r>
  <r>
    <n v="22"/>
    <s v="Female"/>
    <s v="Sophomore"/>
    <x v="0"/>
    <n v="1056"/>
    <n v="669"/>
    <n v="5378"/>
    <n v="596"/>
    <n v="278"/>
    <n v="179"/>
    <n v="223"/>
    <n v="47"/>
    <n v="87"/>
    <n v="135"/>
    <n v="55"/>
    <n v="51"/>
    <s v="Mobile Payment App"/>
    <n v="7029"/>
    <n v="6.65625"/>
  </r>
  <r>
    <n v="25"/>
    <s v="Male"/>
    <s v="Freshman"/>
    <x v="1"/>
    <n v="758"/>
    <n v="387"/>
    <n v="4974"/>
    <n v="534"/>
    <n v="101"/>
    <n v="76"/>
    <n v="62"/>
    <n v="65"/>
    <n v="27"/>
    <n v="120"/>
    <n v="160"/>
    <n v="26"/>
    <s v="Credit/Debit Card"/>
    <n v="6145"/>
    <n v="8.1068601583113455"/>
  </r>
  <r>
    <n v="21"/>
    <s v="Non-binary"/>
    <s v="Freshman"/>
    <x v="1"/>
    <n v="653"/>
    <n v="639"/>
    <n v="5045"/>
    <n v="496"/>
    <n v="336"/>
    <n v="84"/>
    <n v="236"/>
    <n v="115"/>
    <n v="34"/>
    <n v="220"/>
    <n v="169"/>
    <n v="125"/>
    <s v="Cash"/>
    <n v="6860"/>
    <n v="10.505359877488514"/>
  </r>
  <r>
    <n v="21"/>
    <s v="Male"/>
    <s v="Sophomore"/>
    <x v="2"/>
    <n v="643"/>
    <n v="218"/>
    <n v="4138"/>
    <n v="793"/>
    <n v="271"/>
    <n v="182"/>
    <n v="52"/>
    <n v="55"/>
    <n v="99"/>
    <n v="79"/>
    <n v="45"/>
    <n v="91"/>
    <s v="Credit/Debit Card"/>
    <n v="5805"/>
    <n v="9.0279937791601874"/>
  </r>
  <r>
    <n v="25"/>
    <s v="Male"/>
    <s v="Freshman"/>
    <x v="3"/>
    <n v="668"/>
    <n v="893"/>
    <n v="3446"/>
    <n v="653"/>
    <n v="347"/>
    <n v="88"/>
    <n v="276"/>
    <n v="73"/>
    <n v="95"/>
    <n v="73"/>
    <n v="152"/>
    <n v="35"/>
    <s v="Cash"/>
    <n v="5238"/>
    <n v="7.841317365269461"/>
  </r>
  <r>
    <n v="25"/>
    <s v="Female"/>
    <s v="Sophomore"/>
    <x v="0"/>
    <n v="645"/>
    <n v="79"/>
    <n v="3830"/>
    <n v="940"/>
    <n v="249"/>
    <n v="63"/>
    <n v="69"/>
    <n v="61"/>
    <n v="40"/>
    <n v="74"/>
    <n v="76"/>
    <n v="75"/>
    <s v="Mobile Payment App"/>
    <n v="5477"/>
    <n v="8.4914728682170537"/>
  </r>
  <r>
    <n v="20"/>
    <s v="Female"/>
    <s v="Senior"/>
    <x v="0"/>
    <n v="1020"/>
    <n v="522"/>
    <n v="3874"/>
    <n v="408"/>
    <n v="150"/>
    <n v="162"/>
    <n v="168"/>
    <n v="129"/>
    <n v="98"/>
    <n v="255"/>
    <n v="138"/>
    <n v="174"/>
    <s v="Credit/Debit Card"/>
    <n v="5556"/>
    <n v="5.447058823529412"/>
  </r>
  <r>
    <n v="20"/>
    <s v="Non-binary"/>
    <s v="Junior"/>
    <x v="2"/>
    <n v="1128"/>
    <n v="458"/>
    <n v="5302"/>
    <n v="602"/>
    <n v="270"/>
    <n v="65"/>
    <n v="299"/>
    <n v="143"/>
    <n v="58"/>
    <n v="218"/>
    <n v="138"/>
    <n v="142"/>
    <s v="Cash"/>
    <n v="7237"/>
    <n v="6.4157801418439719"/>
  </r>
  <r>
    <n v="22"/>
    <s v="Male"/>
    <s v="Senior"/>
    <x v="1"/>
    <n v="1186"/>
    <n v="650"/>
    <n v="4387"/>
    <n v="798"/>
    <n v="139"/>
    <n v="59"/>
    <n v="160"/>
    <n v="109"/>
    <n v="21"/>
    <n v="275"/>
    <n v="119"/>
    <n v="32"/>
    <s v="Mobile Payment App"/>
    <n v="6099"/>
    <n v="5.142495784148398"/>
  </r>
  <r>
    <n v="23"/>
    <s v="Female"/>
    <s v="Senior"/>
    <x v="0"/>
    <n v="528"/>
    <n v="573"/>
    <n v="4286"/>
    <n v="889"/>
    <n v="209"/>
    <n v="136"/>
    <n v="149"/>
    <n v="105"/>
    <n v="80"/>
    <n v="151"/>
    <n v="46"/>
    <n v="73"/>
    <s v="Mobile Payment App"/>
    <n v="6124"/>
    <n v="11.598484848484848"/>
  </r>
  <r>
    <n v="25"/>
    <s v="Male"/>
    <s v="Senior"/>
    <x v="2"/>
    <n v="774"/>
    <n v="799"/>
    <n v="4397"/>
    <n v="629"/>
    <n v="163"/>
    <n v="75"/>
    <n v="183"/>
    <n v="39"/>
    <n v="33"/>
    <n v="54"/>
    <n v="136"/>
    <n v="125"/>
    <s v="Cash"/>
    <n v="5834"/>
    <n v="7.5374677002583983"/>
  </r>
  <r>
    <n v="22"/>
    <s v="Male"/>
    <s v="Senior"/>
    <x v="1"/>
    <n v="1236"/>
    <n v="255"/>
    <n v="3954"/>
    <n v="600"/>
    <n v="274"/>
    <n v="115"/>
    <n v="84"/>
    <n v="55"/>
    <n v="23"/>
    <n v="297"/>
    <n v="31"/>
    <n v="39"/>
    <s v="Credit/Debit Card"/>
    <n v="5472"/>
    <n v="4.4271844660194173"/>
  </r>
  <r>
    <n v="24"/>
    <s v="Non-binary"/>
    <s v="Sophomore"/>
    <x v="4"/>
    <n v="938"/>
    <n v="612"/>
    <n v="3797"/>
    <n v="928"/>
    <n v="190"/>
    <n v="65"/>
    <n v="79"/>
    <n v="111"/>
    <n v="45"/>
    <n v="196"/>
    <n v="113"/>
    <n v="171"/>
    <s v="Mobile Payment App"/>
    <n v="5695"/>
    <n v="6.0714285714285712"/>
  </r>
  <r>
    <n v="22"/>
    <s v="Non-binary"/>
    <s v="Senior"/>
    <x v="2"/>
    <n v="1169"/>
    <n v="588"/>
    <n v="4110"/>
    <n v="508"/>
    <n v="104"/>
    <n v="159"/>
    <n v="242"/>
    <n v="30"/>
    <n v="78"/>
    <n v="105"/>
    <n v="163"/>
    <n v="195"/>
    <s v="Mobile Payment App"/>
    <n v="5694"/>
    <n v="4.870829769033362"/>
  </r>
  <r>
    <n v="25"/>
    <s v="Male"/>
    <s v="Freshman"/>
    <x v="2"/>
    <n v="1061"/>
    <n v="333"/>
    <n v="5826"/>
    <n v="949"/>
    <n v="250"/>
    <n v="138"/>
    <n v="158"/>
    <n v="57"/>
    <n v="20"/>
    <n v="265"/>
    <n v="193"/>
    <n v="103"/>
    <s v="Mobile Payment App"/>
    <n v="7959"/>
    <n v="7.5014137606032048"/>
  </r>
  <r>
    <n v="24"/>
    <s v="Non-binary"/>
    <s v="Sophomore"/>
    <x v="1"/>
    <n v="514"/>
    <n v="158"/>
    <n v="3039"/>
    <n v="506"/>
    <n v="361"/>
    <n v="84"/>
    <n v="158"/>
    <n v="132"/>
    <n v="49"/>
    <n v="104"/>
    <n v="159"/>
    <n v="99"/>
    <s v="Cash"/>
    <n v="4691"/>
    <n v="9.1264591439688711"/>
  </r>
  <r>
    <n v="19"/>
    <s v="Male"/>
    <s v="Junior"/>
    <x v="3"/>
    <n v="1015"/>
    <n v="493"/>
    <n v="5435"/>
    <n v="827"/>
    <n v="369"/>
    <n v="147"/>
    <n v="121"/>
    <n v="87"/>
    <n v="49"/>
    <n v="289"/>
    <n v="121"/>
    <n v="74"/>
    <s v="Mobile Payment App"/>
    <n v="7519"/>
    <n v="7.4078817733990148"/>
  </r>
  <r>
    <n v="18"/>
    <s v="Male"/>
    <s v="Junior"/>
    <x v="2"/>
    <n v="743"/>
    <n v="104"/>
    <n v="3493"/>
    <n v="726"/>
    <n v="223"/>
    <n v="105"/>
    <n v="96"/>
    <n v="73"/>
    <n v="37"/>
    <n v="275"/>
    <n v="158"/>
    <n v="75"/>
    <s v="Mobile Payment App"/>
    <n v="5261"/>
    <n v="7.0807537012113055"/>
  </r>
  <r>
    <n v="21"/>
    <s v="Male"/>
    <s v="Sophomore"/>
    <x v="3"/>
    <n v="913"/>
    <n v="70"/>
    <n v="4183"/>
    <n v="714"/>
    <n v="268"/>
    <n v="88"/>
    <n v="198"/>
    <n v="87"/>
    <n v="31"/>
    <n v="69"/>
    <n v="39"/>
    <n v="177"/>
    <s v="Cash"/>
    <n v="5854"/>
    <n v="6.4118291347207013"/>
  </r>
  <r>
    <n v="24"/>
    <s v="Non-binary"/>
    <s v="Junior"/>
    <x v="3"/>
    <n v="1142"/>
    <n v="946"/>
    <n v="4748"/>
    <n v="867"/>
    <n v="264"/>
    <n v="166"/>
    <n v="125"/>
    <n v="99"/>
    <n v="69"/>
    <n v="287"/>
    <n v="84"/>
    <n v="135"/>
    <s v="Credit/Debit Card"/>
    <n v="6844"/>
    <n v="5.9929947460595443"/>
  </r>
  <r>
    <n v="25"/>
    <s v="Female"/>
    <s v="Senior"/>
    <x v="0"/>
    <n v="868"/>
    <n v="670"/>
    <n v="3274"/>
    <n v="443"/>
    <n v="308"/>
    <n v="120"/>
    <n v="61"/>
    <n v="70"/>
    <n v="96"/>
    <n v="86"/>
    <n v="199"/>
    <n v="127"/>
    <s v="Mobile Payment App"/>
    <n v="4784"/>
    <n v="5.5115207373271886"/>
  </r>
  <r>
    <n v="19"/>
    <s v="Non-binary"/>
    <s v="Sophomore"/>
    <x v="3"/>
    <n v="1464"/>
    <n v="17"/>
    <n v="3939"/>
    <n v="490"/>
    <n v="357"/>
    <n v="87"/>
    <n v="131"/>
    <n v="97"/>
    <n v="67"/>
    <n v="168"/>
    <n v="87"/>
    <n v="135"/>
    <s v="Credit/Debit Card"/>
    <n v="5558"/>
    <n v="3.7964480874316942"/>
  </r>
  <r>
    <n v="21"/>
    <s v="Female"/>
    <s v="Senior"/>
    <x v="0"/>
    <n v="1260"/>
    <n v="617"/>
    <n v="4060"/>
    <n v="799"/>
    <n v="244"/>
    <n v="62"/>
    <n v="193"/>
    <n v="107"/>
    <n v="62"/>
    <n v="285"/>
    <n v="180"/>
    <n v="130"/>
    <s v="Cash"/>
    <n v="6122"/>
    <n v="4.8587301587301583"/>
  </r>
  <r>
    <n v="19"/>
    <s v="Male"/>
    <s v="Junior"/>
    <x v="2"/>
    <n v="1326"/>
    <n v="817"/>
    <n v="5451"/>
    <n v="453"/>
    <n v="172"/>
    <n v="87"/>
    <n v="62"/>
    <n v="112"/>
    <n v="70"/>
    <n v="220"/>
    <n v="93"/>
    <n v="32"/>
    <s v="Cash"/>
    <n v="6752"/>
    <n v="5.0920060331825034"/>
  </r>
  <r>
    <n v="18"/>
    <s v="Female"/>
    <s v="Senior"/>
    <x v="2"/>
    <n v="1219"/>
    <n v="671"/>
    <n v="4152"/>
    <n v="700"/>
    <n v="335"/>
    <n v="152"/>
    <n v="296"/>
    <n v="98"/>
    <n v="86"/>
    <n v="77"/>
    <n v="82"/>
    <n v="27"/>
    <s v="Cash"/>
    <n v="6005"/>
    <n v="4.9261689909762101"/>
  </r>
  <r>
    <n v="19"/>
    <s v="Non-binary"/>
    <s v="Freshman"/>
    <x v="2"/>
    <n v="1038"/>
    <n v="823"/>
    <n v="5211"/>
    <n v="576"/>
    <n v="207"/>
    <n v="92"/>
    <n v="263"/>
    <n v="54"/>
    <n v="26"/>
    <n v="270"/>
    <n v="123"/>
    <n v="165"/>
    <s v="Credit/Debit Card"/>
    <n v="6987"/>
    <n v="6.7312138728323703"/>
  </r>
  <r>
    <n v="25"/>
    <s v="Male"/>
    <s v="Junior"/>
    <x v="4"/>
    <n v="1418"/>
    <n v="510"/>
    <n v="3832"/>
    <n v="976"/>
    <n v="370"/>
    <n v="117"/>
    <n v="218"/>
    <n v="89"/>
    <n v="89"/>
    <n v="283"/>
    <n v="185"/>
    <n v="60"/>
    <s v="Mobile Payment App"/>
    <n v="6219"/>
    <n v="4.3857545839210159"/>
  </r>
  <r>
    <n v="18"/>
    <s v="Female"/>
    <s v="Junior"/>
    <x v="3"/>
    <n v="1385"/>
    <n v="13"/>
    <n v="4384"/>
    <n v="678"/>
    <n v="253"/>
    <n v="119"/>
    <n v="76"/>
    <n v="113"/>
    <n v="50"/>
    <n v="229"/>
    <n v="74"/>
    <n v="169"/>
    <s v="Mobile Payment App"/>
    <n v="6145"/>
    <n v="4.4368231046931408"/>
  </r>
  <r>
    <n v="23"/>
    <s v="Female"/>
    <s v="Freshman"/>
    <x v="2"/>
    <n v="553"/>
    <n v="118"/>
    <n v="5030"/>
    <n v="960"/>
    <n v="304"/>
    <n v="135"/>
    <n v="212"/>
    <n v="105"/>
    <n v="54"/>
    <n v="147"/>
    <n v="118"/>
    <n v="183"/>
    <s v="Mobile Payment App"/>
    <n v="7248"/>
    <n v="13.106690777576853"/>
  </r>
  <r>
    <n v="20"/>
    <s v="Male"/>
    <s v="Senior"/>
    <x v="1"/>
    <n v="1013"/>
    <n v="227"/>
    <n v="4119"/>
    <n v="805"/>
    <n v="366"/>
    <n v="62"/>
    <n v="191"/>
    <n v="135"/>
    <n v="60"/>
    <n v="84"/>
    <n v="151"/>
    <n v="172"/>
    <s v="Mobile Payment App"/>
    <n v="6145"/>
    <n v="6.0661401776900297"/>
  </r>
  <r>
    <n v="18"/>
    <s v="Non-binary"/>
    <s v="Senior"/>
    <x v="3"/>
    <n v="1019"/>
    <n v="589"/>
    <n v="5357"/>
    <n v="828"/>
    <n v="247"/>
    <n v="65"/>
    <n v="112"/>
    <n v="58"/>
    <n v="92"/>
    <n v="170"/>
    <n v="30"/>
    <n v="126"/>
    <s v="Mobile Payment App"/>
    <n v="7085"/>
    <n v="6.9528949950932288"/>
  </r>
  <r>
    <n v="24"/>
    <s v="Non-binary"/>
    <s v="Junior"/>
    <x v="2"/>
    <n v="669"/>
    <n v="7"/>
    <n v="4461"/>
    <n v="828"/>
    <n v="266"/>
    <n v="59"/>
    <n v="60"/>
    <n v="129"/>
    <n v="27"/>
    <n v="131"/>
    <n v="75"/>
    <n v="165"/>
    <s v="Credit/Debit Card"/>
    <n v="6201"/>
    <n v="9.2690582959641254"/>
  </r>
  <r>
    <n v="19"/>
    <s v="Female"/>
    <s v="Freshman"/>
    <x v="2"/>
    <n v="933"/>
    <n v="698"/>
    <n v="4156"/>
    <n v="780"/>
    <n v="371"/>
    <n v="80"/>
    <n v="235"/>
    <n v="84"/>
    <n v="82"/>
    <n v="269"/>
    <n v="50"/>
    <n v="170"/>
    <s v="Mobile Payment App"/>
    <n v="6277"/>
    <n v="6.727759914255091"/>
  </r>
  <r>
    <n v="20"/>
    <s v="Female"/>
    <s v="Junior"/>
    <x v="0"/>
    <n v="1166"/>
    <n v="671"/>
    <n v="3244"/>
    <n v="528"/>
    <n v="164"/>
    <n v="117"/>
    <n v="238"/>
    <n v="127"/>
    <n v="56"/>
    <n v="243"/>
    <n v="84"/>
    <n v="108"/>
    <s v="Cash"/>
    <n v="4909"/>
    <n v="4.2101200686106344"/>
  </r>
  <r>
    <n v="25"/>
    <s v="Non-binary"/>
    <s v="Freshman"/>
    <x v="1"/>
    <n v="1197"/>
    <n v="652"/>
    <n v="4424"/>
    <n v="637"/>
    <n v="248"/>
    <n v="186"/>
    <n v="186"/>
    <n v="82"/>
    <n v="58"/>
    <n v="254"/>
    <n v="116"/>
    <n v="27"/>
    <s v="Mobile Payment App"/>
    <n v="6218"/>
    <n v="5.1946532999164576"/>
  </r>
  <r>
    <n v="19"/>
    <s v="Female"/>
    <s v="Senior"/>
    <x v="4"/>
    <n v="973"/>
    <n v="695"/>
    <n v="4709"/>
    <n v="555"/>
    <n v="114"/>
    <n v="93"/>
    <n v="190"/>
    <n v="121"/>
    <n v="70"/>
    <n v="190"/>
    <n v="129"/>
    <n v="178"/>
    <s v="Cash"/>
    <n v="6349"/>
    <n v="6.5251798561151082"/>
  </r>
  <r>
    <n v="23"/>
    <s v="Female"/>
    <s v="Junior"/>
    <x v="2"/>
    <n v="1381"/>
    <n v="696"/>
    <n v="4387"/>
    <n v="646"/>
    <n v="171"/>
    <n v="142"/>
    <n v="97"/>
    <n v="109"/>
    <n v="83"/>
    <n v="216"/>
    <n v="88"/>
    <n v="190"/>
    <s v="Cash"/>
    <n v="6129"/>
    <n v="4.4380883417813175"/>
  </r>
  <r>
    <n v="22"/>
    <s v="Male"/>
    <s v="Junior"/>
    <x v="0"/>
    <n v="1082"/>
    <n v="221"/>
    <n v="4524"/>
    <n v="533"/>
    <n v="276"/>
    <n v="131"/>
    <n v="242"/>
    <n v="109"/>
    <n v="21"/>
    <n v="217"/>
    <n v="49"/>
    <n v="182"/>
    <s v="Credit/Debit Card"/>
    <n v="6284"/>
    <n v="5.8077634011090575"/>
  </r>
  <r>
    <n v="23"/>
    <s v="Male"/>
    <s v="Senior"/>
    <x v="3"/>
    <n v="1160"/>
    <n v="168"/>
    <n v="3395"/>
    <n v="810"/>
    <n v="105"/>
    <n v="182"/>
    <n v="51"/>
    <n v="26"/>
    <n v="64"/>
    <n v="279"/>
    <n v="74"/>
    <n v="105"/>
    <s v="Cash"/>
    <n v="5091"/>
    <n v="4.3887931034482754"/>
  </r>
  <r>
    <n v="22"/>
    <s v="Female"/>
    <s v="Junior"/>
    <x v="2"/>
    <n v="1011"/>
    <n v="753"/>
    <n v="3523"/>
    <n v="475"/>
    <n v="392"/>
    <n v="187"/>
    <n v="298"/>
    <n v="99"/>
    <n v="73"/>
    <n v="125"/>
    <n v="93"/>
    <n v="31"/>
    <s v="Cash"/>
    <n v="5296"/>
    <n v="5.23837784371909"/>
  </r>
  <r>
    <n v="20"/>
    <s v="Non-binary"/>
    <s v="Senior"/>
    <x v="0"/>
    <n v="1412"/>
    <n v="155"/>
    <n v="5576"/>
    <n v="443"/>
    <n v="305"/>
    <n v="119"/>
    <n v="136"/>
    <n v="120"/>
    <n v="41"/>
    <n v="290"/>
    <n v="30"/>
    <n v="91"/>
    <s v="Mobile Payment App"/>
    <n v="7151"/>
    <n v="5.0644475920679888"/>
  </r>
  <r>
    <n v="24"/>
    <s v="Non-binary"/>
    <s v="Junior"/>
    <x v="0"/>
    <n v="1391"/>
    <n v="259"/>
    <n v="3572"/>
    <n v="755"/>
    <n v="136"/>
    <n v="55"/>
    <n v="86"/>
    <n v="62"/>
    <n v="66"/>
    <n v="187"/>
    <n v="153"/>
    <n v="23"/>
    <s v="Cash"/>
    <n v="5095"/>
    <n v="3.6628324946081956"/>
  </r>
  <r>
    <n v="20"/>
    <s v="Male"/>
    <s v="Freshman"/>
    <x v="1"/>
    <n v="1293"/>
    <n v="672"/>
    <n v="5635"/>
    <n v="435"/>
    <n v="389"/>
    <n v="192"/>
    <n v="87"/>
    <n v="23"/>
    <n v="64"/>
    <n v="67"/>
    <n v="77"/>
    <n v="137"/>
    <s v="Credit/Debit Card"/>
    <n v="7106"/>
    <n v="5.4957463263727764"/>
  </r>
  <r>
    <n v="20"/>
    <s v="Male"/>
    <s v="Freshman"/>
    <x v="0"/>
    <n v="1380"/>
    <n v="594"/>
    <n v="3658"/>
    <n v="739"/>
    <n v="277"/>
    <n v="187"/>
    <n v="92"/>
    <n v="144"/>
    <n v="69"/>
    <n v="283"/>
    <n v="68"/>
    <n v="21"/>
    <s v="Mobile Payment App"/>
    <n v="5538"/>
    <n v="4.0130434782608697"/>
  </r>
  <r>
    <n v="22"/>
    <s v="Male"/>
    <s v="Senior"/>
    <x v="0"/>
    <n v="764"/>
    <n v="286"/>
    <n v="5430"/>
    <n v="589"/>
    <n v="387"/>
    <n v="61"/>
    <n v="68"/>
    <n v="46"/>
    <n v="96"/>
    <n v="86"/>
    <n v="46"/>
    <n v="85"/>
    <s v="Mobile Payment App"/>
    <n v="6894"/>
    <n v="9.0235602094240832"/>
  </r>
  <r>
    <n v="22"/>
    <s v="Female"/>
    <s v="Senior"/>
    <x v="4"/>
    <n v="1346"/>
    <n v="520"/>
    <n v="3688"/>
    <n v="969"/>
    <n v="152"/>
    <n v="194"/>
    <n v="151"/>
    <n v="42"/>
    <n v="38"/>
    <n v="252"/>
    <n v="65"/>
    <n v="163"/>
    <s v="Cash"/>
    <n v="5714"/>
    <n v="4.2451708766716196"/>
  </r>
  <r>
    <n v="19"/>
    <s v="Female"/>
    <s v="Senior"/>
    <x v="4"/>
    <n v="1407"/>
    <n v="560"/>
    <n v="3380"/>
    <n v="508"/>
    <n v="265"/>
    <n v="52"/>
    <n v="206"/>
    <n v="40"/>
    <n v="98"/>
    <n v="274"/>
    <n v="84"/>
    <n v="135"/>
    <s v="Mobile Payment App"/>
    <n v="5042"/>
    <n v="3.5835110163468373"/>
  </r>
  <r>
    <n v="20"/>
    <s v="Male"/>
    <s v="Junior"/>
    <x v="1"/>
    <n v="957"/>
    <n v="393"/>
    <n v="3497"/>
    <n v="723"/>
    <n v="339"/>
    <n v="139"/>
    <n v="69"/>
    <n v="112"/>
    <n v="46"/>
    <n v="284"/>
    <n v="57"/>
    <n v="28"/>
    <s v="Mobile Payment App"/>
    <n v="5294"/>
    <n v="5.5318704284221525"/>
  </r>
  <r>
    <n v="22"/>
    <s v="Non-binary"/>
    <s v="Senior"/>
    <x v="1"/>
    <n v="1174"/>
    <n v="612"/>
    <n v="3649"/>
    <n v="543"/>
    <n v="237"/>
    <n v="123"/>
    <n v="200"/>
    <n v="129"/>
    <n v="90"/>
    <n v="190"/>
    <n v="101"/>
    <n v="65"/>
    <s v="Mobile Payment App"/>
    <n v="5327"/>
    <n v="4.5374787052810905"/>
  </r>
  <r>
    <n v="24"/>
    <s v="Non-binary"/>
    <s v="Sophomore"/>
    <x v="2"/>
    <n v="541"/>
    <n v="640"/>
    <n v="5965"/>
    <n v="609"/>
    <n v="270"/>
    <n v="191"/>
    <n v="215"/>
    <n v="139"/>
    <n v="43"/>
    <n v="281"/>
    <n v="88"/>
    <n v="145"/>
    <s v="Cash"/>
    <n v="7946"/>
    <n v="14.687615526802219"/>
  </r>
</pivotCacheRecords>
</file>

<file path=xl/pivotCache/pivotCacheRecords2.xml><?xml version="1.0" encoding="utf-8"?>
<pivotCacheRecords xmlns="http://schemas.openxmlformats.org/spreadsheetml/2006/main" xmlns:r="http://schemas.openxmlformats.org/officeDocument/2006/relationships" count="1000">
  <r>
    <x v="0"/>
    <s v="Non-binary"/>
    <s v="Freshman"/>
    <x v="0"/>
    <n v="958"/>
    <n v="270"/>
    <n v="5939"/>
    <n v="709"/>
    <n v="296"/>
    <n v="123"/>
    <n v="188"/>
    <n v="41"/>
    <n v="78"/>
    <n v="134"/>
    <n v="127"/>
    <n v="72"/>
    <s v="Credit/Debit Card"/>
    <n v="7707"/>
  </r>
  <r>
    <x v="1"/>
    <s v="Female"/>
    <s v="Junior"/>
    <x v="1"/>
    <n v="1006"/>
    <n v="875"/>
    <n v="4908"/>
    <n v="557"/>
    <n v="365"/>
    <n v="85"/>
    <n v="252"/>
    <n v="74"/>
    <n v="92"/>
    <n v="226"/>
    <n v="129"/>
    <n v="68"/>
    <s v="Credit/Debit Card"/>
    <n v="6756"/>
  </r>
  <r>
    <x v="1"/>
    <s v="Non-binary"/>
    <s v="Junior"/>
    <x v="1"/>
    <n v="734"/>
    <n v="928"/>
    <n v="3051"/>
    <n v="666"/>
    <n v="220"/>
    <n v="137"/>
    <n v="99"/>
    <n v="130"/>
    <n v="23"/>
    <n v="239"/>
    <n v="112"/>
    <n v="133"/>
    <s v="Cash"/>
    <n v="4810"/>
  </r>
  <r>
    <x v="2"/>
    <s v="Female"/>
    <s v="Senior"/>
    <x v="2"/>
    <n v="617"/>
    <n v="265"/>
    <n v="4935"/>
    <n v="652"/>
    <n v="289"/>
    <n v="114"/>
    <n v="223"/>
    <n v="99"/>
    <n v="30"/>
    <n v="163"/>
    <n v="105"/>
    <n v="55"/>
    <s v="Mobile Payment App"/>
    <n v="6665"/>
  </r>
  <r>
    <x v="3"/>
    <s v="Female"/>
    <s v="Senior"/>
    <x v="2"/>
    <n v="810"/>
    <n v="522"/>
    <n v="3887"/>
    <n v="825"/>
    <n v="372"/>
    <n v="168"/>
    <n v="194"/>
    <n v="48"/>
    <n v="71"/>
    <n v="88"/>
    <n v="71"/>
    <n v="104"/>
    <s v="Credit/Debit Card"/>
    <n v="5828"/>
  </r>
  <r>
    <x v="4"/>
    <s v="Non-binary"/>
    <s v="Sophomore"/>
    <x v="2"/>
    <n v="523"/>
    <n v="790"/>
    <n v="3151"/>
    <n v="413"/>
    <n v="386"/>
    <n v="122"/>
    <n v="131"/>
    <n v="73"/>
    <n v="38"/>
    <n v="234"/>
    <n v="108"/>
    <n v="99"/>
    <s v="Mobile Payment App"/>
    <n v="4755"/>
  </r>
  <r>
    <x v="2"/>
    <s v="Female"/>
    <s v="Freshman"/>
    <x v="3"/>
    <n v="1354"/>
    <n v="69"/>
    <n v="4973"/>
    <n v="812"/>
    <n v="398"/>
    <n v="101"/>
    <n v="213"/>
    <n v="21"/>
    <n v="38"/>
    <n v="157"/>
    <n v="117"/>
    <n v="48"/>
    <s v="Credit/Debit Card"/>
    <n v="6878"/>
  </r>
  <r>
    <x v="2"/>
    <s v="Female"/>
    <s v="Junior"/>
    <x v="1"/>
    <n v="631"/>
    <n v="748"/>
    <n v="3966"/>
    <n v="571"/>
    <n v="269"/>
    <n v="92"/>
    <n v="251"/>
    <n v="37"/>
    <n v="90"/>
    <n v="152"/>
    <n v="56"/>
    <n v="62"/>
    <s v="Mobile Payment App"/>
    <n v="5546"/>
  </r>
  <r>
    <x v="5"/>
    <s v="Non-binary"/>
    <s v="Senior"/>
    <x v="2"/>
    <n v="1402"/>
    <n v="248"/>
    <n v="5638"/>
    <n v="599"/>
    <n v="354"/>
    <n v="82"/>
    <n v="155"/>
    <n v="123"/>
    <n v="41"/>
    <n v="162"/>
    <n v="172"/>
    <n v="194"/>
    <s v="Credit/Debit Card"/>
    <n v="7520"/>
  </r>
  <r>
    <x v="6"/>
    <s v="Female"/>
    <s v="Junior"/>
    <x v="2"/>
    <n v="1423"/>
    <n v="74"/>
    <n v="3977"/>
    <n v="626"/>
    <n v="249"/>
    <n v="117"/>
    <n v="123"/>
    <n v="51"/>
    <n v="74"/>
    <n v="243"/>
    <n v="34"/>
    <n v="196"/>
    <s v="Mobile Payment App"/>
    <n v="5690"/>
  </r>
  <r>
    <x v="2"/>
    <s v="Male"/>
    <s v="Junior"/>
    <x v="4"/>
    <n v="762"/>
    <n v="615"/>
    <n v="4093"/>
    <n v="660"/>
    <n v="262"/>
    <n v="58"/>
    <n v="183"/>
    <n v="98"/>
    <n v="21"/>
    <n v="274"/>
    <n v="66"/>
    <n v="50"/>
    <s v="Credit/Debit Card"/>
    <n v="5765"/>
  </r>
  <r>
    <x v="4"/>
    <s v="Male"/>
    <s v="Freshman"/>
    <x v="3"/>
    <n v="1068"/>
    <n v="19"/>
    <n v="5138"/>
    <n v="734"/>
    <n v="243"/>
    <n v="200"/>
    <n v="228"/>
    <n v="57"/>
    <n v="57"/>
    <n v="209"/>
    <n v="193"/>
    <n v="146"/>
    <s v="Credit/Debit Card"/>
    <n v="7205"/>
  </r>
  <r>
    <x v="7"/>
    <s v="Male"/>
    <s v="Sophomore"/>
    <x v="1"/>
    <n v="719"/>
    <n v="540"/>
    <n v="4863"/>
    <n v="894"/>
    <n v="280"/>
    <n v="120"/>
    <n v="126"/>
    <n v="41"/>
    <n v="50"/>
    <n v="78"/>
    <n v="113"/>
    <n v="114"/>
    <s v="Credit/Debit Card"/>
    <n v="6679"/>
  </r>
  <r>
    <x v="0"/>
    <s v="Female"/>
    <s v="Junior"/>
    <x v="4"/>
    <n v="1176"/>
    <n v="859"/>
    <n v="5201"/>
    <n v="626"/>
    <n v="234"/>
    <n v="50"/>
    <n v="274"/>
    <n v="20"/>
    <n v="77"/>
    <n v="125"/>
    <n v="199"/>
    <n v="103"/>
    <s v="Mobile Payment App"/>
    <n v="6909"/>
  </r>
  <r>
    <x v="1"/>
    <s v="Non-binary"/>
    <s v="Freshman"/>
    <x v="1"/>
    <n v="1496"/>
    <n v="75"/>
    <n v="5301"/>
    <n v="657"/>
    <n v="151"/>
    <n v="63"/>
    <n v="92"/>
    <n v="124"/>
    <n v="64"/>
    <n v="196"/>
    <n v="50"/>
    <n v="117"/>
    <s v="Cash"/>
    <n v="6815"/>
  </r>
  <r>
    <x v="5"/>
    <s v="Non-binary"/>
    <s v="Sophomore"/>
    <x v="2"/>
    <n v="1227"/>
    <n v="26"/>
    <n v="4175"/>
    <n v="884"/>
    <n v="328"/>
    <n v="167"/>
    <n v="175"/>
    <n v="111"/>
    <n v="96"/>
    <n v="73"/>
    <n v="154"/>
    <n v="109"/>
    <s v="Cash"/>
    <n v="6272"/>
  </r>
  <r>
    <x v="2"/>
    <s v="Female"/>
    <s v="Freshman"/>
    <x v="0"/>
    <n v="1419"/>
    <n v="237"/>
    <n v="5450"/>
    <n v="883"/>
    <n v="361"/>
    <n v="200"/>
    <n v="141"/>
    <n v="76"/>
    <n v="22"/>
    <n v="285"/>
    <n v="185"/>
    <n v="76"/>
    <s v="Cash"/>
    <n v="7679"/>
  </r>
  <r>
    <x v="7"/>
    <s v="Female"/>
    <s v="Freshman"/>
    <x v="2"/>
    <n v="1454"/>
    <n v="851"/>
    <n v="3538"/>
    <n v="754"/>
    <n v="357"/>
    <n v="110"/>
    <n v="188"/>
    <n v="33"/>
    <n v="24"/>
    <n v="50"/>
    <n v="74"/>
    <n v="46"/>
    <s v="Mobile Payment App"/>
    <n v="5174"/>
  </r>
  <r>
    <x v="0"/>
    <s v="Female"/>
    <s v="Sophomore"/>
    <x v="0"/>
    <n v="1487"/>
    <n v="311"/>
    <n v="4401"/>
    <n v="883"/>
    <n v="292"/>
    <n v="69"/>
    <n v="51"/>
    <n v="75"/>
    <n v="60"/>
    <n v="105"/>
    <n v="181"/>
    <n v="164"/>
    <s v="Credit/Debit Card"/>
    <n v="6281"/>
  </r>
  <r>
    <x v="3"/>
    <s v="Female"/>
    <s v="Senior"/>
    <x v="3"/>
    <n v="1157"/>
    <n v="401"/>
    <n v="3131"/>
    <n v="886"/>
    <n v="196"/>
    <n v="131"/>
    <n v="216"/>
    <n v="57"/>
    <n v="39"/>
    <n v="264"/>
    <n v="39"/>
    <n v="174"/>
    <s v="Mobile Payment App"/>
    <n v="5133"/>
  </r>
  <r>
    <x v="0"/>
    <s v="Male"/>
    <s v="Junior"/>
    <x v="0"/>
    <n v="1180"/>
    <n v="732"/>
    <n v="4206"/>
    <n v="597"/>
    <n v="254"/>
    <n v="195"/>
    <n v="67"/>
    <n v="51"/>
    <n v="21"/>
    <n v="97"/>
    <n v="185"/>
    <n v="46"/>
    <s v="Credit/Debit Card"/>
    <n v="5719"/>
  </r>
  <r>
    <x v="1"/>
    <s v="Male"/>
    <s v="Sophomore"/>
    <x v="2"/>
    <n v="516"/>
    <n v="549"/>
    <n v="4878"/>
    <n v="814"/>
    <n v="286"/>
    <n v="180"/>
    <n v="282"/>
    <n v="55"/>
    <n v="25"/>
    <n v="77"/>
    <n v="73"/>
    <n v="184"/>
    <s v="Mobile Payment App"/>
    <n v="6854"/>
  </r>
  <r>
    <x v="6"/>
    <s v="Non-binary"/>
    <s v="Sophomore"/>
    <x v="4"/>
    <n v="1225"/>
    <n v="610"/>
    <n v="4998"/>
    <n v="473"/>
    <n v="159"/>
    <n v="134"/>
    <n v="294"/>
    <n v="37"/>
    <n v="86"/>
    <n v="159"/>
    <n v="60"/>
    <n v="43"/>
    <s v="Cash"/>
    <n v="6443"/>
  </r>
  <r>
    <x v="1"/>
    <s v="Non-binary"/>
    <s v="Senior"/>
    <x v="1"/>
    <n v="582"/>
    <n v="285"/>
    <n v="4210"/>
    <n v="421"/>
    <n v="348"/>
    <n v="138"/>
    <n v="143"/>
    <n v="62"/>
    <n v="85"/>
    <n v="218"/>
    <n v="113"/>
    <n v="60"/>
    <s v="Credit/Debit Card"/>
    <n v="5798"/>
  </r>
  <r>
    <x v="0"/>
    <s v="Female"/>
    <s v="Senior"/>
    <x v="1"/>
    <n v="1062"/>
    <n v="56"/>
    <n v="4500"/>
    <n v="731"/>
    <n v="238"/>
    <n v="103"/>
    <n v="76"/>
    <n v="111"/>
    <n v="95"/>
    <n v="238"/>
    <n v="74"/>
    <n v="83"/>
    <s v="Mobile Payment App"/>
    <n v="6249"/>
  </r>
  <r>
    <x v="4"/>
    <s v="Female"/>
    <s v="Junior"/>
    <x v="4"/>
    <n v="1054"/>
    <n v="528"/>
    <n v="5486"/>
    <n v="789"/>
    <n v="400"/>
    <n v="81"/>
    <n v="211"/>
    <n v="95"/>
    <n v="74"/>
    <n v="237"/>
    <n v="140"/>
    <n v="136"/>
    <s v="Mobile Payment App"/>
    <n v="7649"/>
  </r>
  <r>
    <x v="3"/>
    <s v="Male"/>
    <s v="Senior"/>
    <x v="1"/>
    <n v="667"/>
    <n v="690"/>
    <n v="3541"/>
    <n v="762"/>
    <n v="173"/>
    <n v="185"/>
    <n v="288"/>
    <n v="53"/>
    <n v="38"/>
    <n v="84"/>
    <n v="159"/>
    <n v="137"/>
    <s v="Credit/Debit Card"/>
    <n v="5420"/>
  </r>
  <r>
    <x v="3"/>
    <s v="Female"/>
    <s v="Junior"/>
    <x v="0"/>
    <n v="796"/>
    <n v="705"/>
    <n v="5616"/>
    <n v="664"/>
    <n v="291"/>
    <n v="179"/>
    <n v="260"/>
    <n v="127"/>
    <n v="21"/>
    <n v="113"/>
    <n v="194"/>
    <n v="80"/>
    <s v="Credit/Debit Card"/>
    <n v="7545"/>
  </r>
  <r>
    <x v="1"/>
    <s v="Non-binary"/>
    <s v="Sophomore"/>
    <x v="0"/>
    <n v="905"/>
    <n v="671"/>
    <n v="4156"/>
    <n v="444"/>
    <n v="163"/>
    <n v="131"/>
    <n v="141"/>
    <n v="132"/>
    <n v="31"/>
    <n v="156"/>
    <n v="95"/>
    <n v="128"/>
    <s v="Credit/Debit Card"/>
    <n v="5577"/>
  </r>
  <r>
    <x v="2"/>
    <s v="Non-binary"/>
    <s v="Junior"/>
    <x v="3"/>
    <n v="531"/>
    <n v="448"/>
    <n v="3099"/>
    <n v="742"/>
    <n v="394"/>
    <n v="179"/>
    <n v="95"/>
    <n v="64"/>
    <n v="62"/>
    <n v="73"/>
    <n v="104"/>
    <n v="173"/>
    <s v="Mobile Payment App"/>
    <n v="4985"/>
  </r>
  <r>
    <x v="2"/>
    <s v="Non-binary"/>
    <s v="Freshman"/>
    <x v="1"/>
    <n v="1426"/>
    <n v="3"/>
    <n v="5943"/>
    <n v="677"/>
    <n v="296"/>
    <n v="110"/>
    <n v="137"/>
    <n v="146"/>
    <n v="21"/>
    <n v="155"/>
    <n v="105"/>
    <n v="26"/>
    <s v="Mobile Payment App"/>
    <n v="7616"/>
  </r>
  <r>
    <x v="2"/>
    <s v="Male"/>
    <s v="Sophomore"/>
    <x v="0"/>
    <n v="1465"/>
    <n v="302"/>
    <n v="5417"/>
    <n v="468"/>
    <n v="113"/>
    <n v="190"/>
    <n v="134"/>
    <n v="119"/>
    <n v="82"/>
    <n v="276"/>
    <n v="165"/>
    <n v="191"/>
    <s v="Mobile Payment App"/>
    <n v="7155"/>
  </r>
  <r>
    <x v="1"/>
    <s v="Non-binary"/>
    <s v="Junior"/>
    <x v="2"/>
    <n v="522"/>
    <n v="555"/>
    <n v="5236"/>
    <n v="860"/>
    <n v="169"/>
    <n v="133"/>
    <n v="147"/>
    <n v="123"/>
    <n v="48"/>
    <n v="138"/>
    <n v="89"/>
    <n v="150"/>
    <s v="Credit/Debit Card"/>
    <n v="7093"/>
  </r>
  <r>
    <x v="4"/>
    <s v="Female"/>
    <s v="Freshman"/>
    <x v="1"/>
    <n v="1338"/>
    <n v="110"/>
    <n v="5615"/>
    <n v="468"/>
    <n v="325"/>
    <n v="158"/>
    <n v="244"/>
    <n v="98"/>
    <n v="46"/>
    <n v="231"/>
    <n v="183"/>
    <n v="80"/>
    <s v="Cash"/>
    <n v="7448"/>
  </r>
  <r>
    <x v="2"/>
    <s v="Male"/>
    <s v="Junior"/>
    <x v="4"/>
    <n v="1363"/>
    <n v="365"/>
    <n v="3222"/>
    <n v="695"/>
    <n v="185"/>
    <n v="166"/>
    <n v="99"/>
    <n v="116"/>
    <n v="68"/>
    <n v="77"/>
    <n v="31"/>
    <n v="161"/>
    <s v="Mobile Payment App"/>
    <n v="4820"/>
  </r>
  <r>
    <x v="7"/>
    <s v="Male"/>
    <s v="Freshman"/>
    <x v="4"/>
    <n v="1328"/>
    <n v="320"/>
    <n v="3090"/>
    <n v="718"/>
    <n v="254"/>
    <n v="93"/>
    <n v="204"/>
    <n v="74"/>
    <n v="30"/>
    <n v="228"/>
    <n v="60"/>
    <n v="179"/>
    <s v="Cash"/>
    <n v="4930"/>
  </r>
  <r>
    <x v="5"/>
    <s v="Male"/>
    <s v="Sophomore"/>
    <x v="3"/>
    <n v="1350"/>
    <n v="675"/>
    <n v="3931"/>
    <n v="462"/>
    <n v="372"/>
    <n v="147"/>
    <n v="282"/>
    <n v="149"/>
    <n v="92"/>
    <n v="269"/>
    <n v="105"/>
    <n v="190"/>
    <s v="Cash"/>
    <n v="5999"/>
  </r>
  <r>
    <x v="2"/>
    <s v="Non-binary"/>
    <s v="Senior"/>
    <x v="2"/>
    <n v="1309"/>
    <n v="265"/>
    <n v="5160"/>
    <n v="600"/>
    <n v="178"/>
    <n v="148"/>
    <n v="186"/>
    <n v="88"/>
    <n v="78"/>
    <n v="242"/>
    <n v="54"/>
    <n v="172"/>
    <s v="Cash"/>
    <n v="6906"/>
  </r>
  <r>
    <x v="7"/>
    <s v="Female"/>
    <s v="Senior"/>
    <x v="4"/>
    <n v="965"/>
    <n v="251"/>
    <n v="5344"/>
    <n v="695"/>
    <n v="249"/>
    <n v="88"/>
    <n v="249"/>
    <n v="49"/>
    <n v="29"/>
    <n v="298"/>
    <n v="96"/>
    <n v="31"/>
    <s v="Cash"/>
    <n v="7128"/>
  </r>
  <r>
    <x v="3"/>
    <s v="Female"/>
    <s v="Senior"/>
    <x v="3"/>
    <n v="600"/>
    <n v="392"/>
    <n v="5733"/>
    <n v="791"/>
    <n v="309"/>
    <n v="178"/>
    <n v="67"/>
    <n v="22"/>
    <n v="29"/>
    <n v="142"/>
    <n v="74"/>
    <n v="105"/>
    <s v="Mobile Payment App"/>
    <n v="7450"/>
  </r>
  <r>
    <x v="1"/>
    <s v="Female"/>
    <s v="Freshman"/>
    <x v="3"/>
    <n v="605"/>
    <n v="118"/>
    <n v="5696"/>
    <n v="653"/>
    <n v="165"/>
    <n v="189"/>
    <n v="151"/>
    <n v="86"/>
    <n v="82"/>
    <n v="117"/>
    <n v="83"/>
    <n v="156"/>
    <s v="Mobile Payment App"/>
    <n v="7378"/>
  </r>
  <r>
    <x v="4"/>
    <s v="Male"/>
    <s v="Sophomore"/>
    <x v="1"/>
    <n v="804"/>
    <n v="140"/>
    <n v="5332"/>
    <n v="517"/>
    <n v="289"/>
    <n v="147"/>
    <n v="153"/>
    <n v="125"/>
    <n v="43"/>
    <n v="159"/>
    <n v="44"/>
    <n v="127"/>
    <s v="Cash"/>
    <n v="6936"/>
  </r>
  <r>
    <x v="2"/>
    <s v="Female"/>
    <s v="Sophomore"/>
    <x v="1"/>
    <n v="1274"/>
    <n v="449"/>
    <n v="4639"/>
    <n v="755"/>
    <n v="137"/>
    <n v="55"/>
    <n v="249"/>
    <n v="103"/>
    <n v="50"/>
    <n v="176"/>
    <n v="67"/>
    <n v="175"/>
    <s v="Cash"/>
    <n v="6406"/>
  </r>
  <r>
    <x v="2"/>
    <s v="Male"/>
    <s v="Junior"/>
    <x v="0"/>
    <n v="509"/>
    <n v="942"/>
    <n v="3958"/>
    <n v="511"/>
    <n v="391"/>
    <n v="192"/>
    <n v="264"/>
    <n v="57"/>
    <n v="85"/>
    <n v="108"/>
    <n v="115"/>
    <n v="141"/>
    <s v="Credit/Debit Card"/>
    <n v="5822"/>
  </r>
  <r>
    <x v="2"/>
    <s v="Female"/>
    <s v="Senior"/>
    <x v="1"/>
    <n v="1285"/>
    <n v="881"/>
    <n v="3823"/>
    <n v="740"/>
    <n v="253"/>
    <n v="182"/>
    <n v="230"/>
    <n v="32"/>
    <n v="92"/>
    <n v="118"/>
    <n v="34"/>
    <n v="39"/>
    <s v="Credit/Debit Card"/>
    <n v="5543"/>
  </r>
  <r>
    <x v="6"/>
    <s v="Male"/>
    <s v="Freshman"/>
    <x v="2"/>
    <n v="929"/>
    <n v="348"/>
    <n v="3854"/>
    <n v="590"/>
    <n v="204"/>
    <n v="196"/>
    <n v="183"/>
    <n v="129"/>
    <n v="80"/>
    <n v="163"/>
    <n v="116"/>
    <n v="55"/>
    <s v="Credit/Debit Card"/>
    <n v="5570"/>
  </r>
  <r>
    <x v="4"/>
    <s v="Non-binary"/>
    <s v="Freshman"/>
    <x v="0"/>
    <n v="1163"/>
    <n v="235"/>
    <n v="4951"/>
    <n v="549"/>
    <n v="261"/>
    <n v="86"/>
    <n v="185"/>
    <n v="102"/>
    <n v="21"/>
    <n v="252"/>
    <n v="31"/>
    <n v="88"/>
    <s v="Cash"/>
    <n v="6526"/>
  </r>
  <r>
    <x v="0"/>
    <s v="Male"/>
    <s v="Senior"/>
    <x v="0"/>
    <n v="1195"/>
    <n v="745"/>
    <n v="5269"/>
    <n v="920"/>
    <n v="167"/>
    <n v="57"/>
    <n v="88"/>
    <n v="113"/>
    <n v="60"/>
    <n v="242"/>
    <n v="35"/>
    <n v="106"/>
    <s v="Mobile Payment App"/>
    <n v="7057"/>
  </r>
  <r>
    <x v="4"/>
    <s v="Male"/>
    <s v="Junior"/>
    <x v="0"/>
    <n v="1036"/>
    <n v="260"/>
    <n v="4141"/>
    <n v="918"/>
    <n v="122"/>
    <n v="86"/>
    <n v="105"/>
    <n v="62"/>
    <n v="88"/>
    <n v="90"/>
    <n v="169"/>
    <n v="137"/>
    <s v="Cash"/>
    <n v="5918"/>
  </r>
  <r>
    <x v="1"/>
    <s v="Female"/>
    <s v="Junior"/>
    <x v="1"/>
    <n v="588"/>
    <n v="211"/>
    <n v="4875"/>
    <n v="604"/>
    <n v="163"/>
    <n v="101"/>
    <n v="198"/>
    <n v="89"/>
    <n v="23"/>
    <n v="128"/>
    <n v="62"/>
    <n v="42"/>
    <s v="Mobile Payment App"/>
    <n v="6285"/>
  </r>
  <r>
    <x v="3"/>
    <s v="Female"/>
    <s v="Junior"/>
    <x v="3"/>
    <n v="1377"/>
    <n v="723"/>
    <n v="5414"/>
    <n v="786"/>
    <n v="355"/>
    <n v="137"/>
    <n v="187"/>
    <n v="45"/>
    <n v="90"/>
    <n v="145"/>
    <n v="200"/>
    <n v="27"/>
    <s v="Cash"/>
    <n v="7386"/>
  </r>
  <r>
    <x v="7"/>
    <s v="Non-binary"/>
    <s v="Freshman"/>
    <x v="1"/>
    <n v="1451"/>
    <n v="479"/>
    <n v="5481"/>
    <n v="661"/>
    <n v="140"/>
    <n v="67"/>
    <n v="128"/>
    <n v="31"/>
    <n v="48"/>
    <n v="293"/>
    <n v="37"/>
    <n v="128"/>
    <s v="Credit/Debit Card"/>
    <n v="7014"/>
  </r>
  <r>
    <x v="0"/>
    <s v="Male"/>
    <s v="Senior"/>
    <x v="2"/>
    <n v="669"/>
    <n v="660"/>
    <n v="3823"/>
    <n v="837"/>
    <n v="193"/>
    <n v="115"/>
    <n v="75"/>
    <n v="121"/>
    <n v="65"/>
    <n v="150"/>
    <n v="96"/>
    <n v="58"/>
    <s v="Cash"/>
    <n v="5533"/>
  </r>
  <r>
    <x v="6"/>
    <s v="Male"/>
    <s v="Freshman"/>
    <x v="0"/>
    <n v="1294"/>
    <n v="818"/>
    <n v="4079"/>
    <n v="806"/>
    <n v="115"/>
    <n v="97"/>
    <n v="71"/>
    <n v="24"/>
    <n v="31"/>
    <n v="79"/>
    <n v="107"/>
    <n v="63"/>
    <s v="Mobile Payment App"/>
    <n v="5472"/>
  </r>
  <r>
    <x v="1"/>
    <s v="Non-binary"/>
    <s v="Senior"/>
    <x v="3"/>
    <n v="941"/>
    <n v="90"/>
    <n v="3688"/>
    <n v="963"/>
    <n v="372"/>
    <n v="197"/>
    <n v="146"/>
    <n v="32"/>
    <n v="86"/>
    <n v="109"/>
    <n v="45"/>
    <n v="198"/>
    <s v="Mobile Payment App"/>
    <n v="5836"/>
  </r>
  <r>
    <x v="5"/>
    <s v="Female"/>
    <s v="Sophomore"/>
    <x v="3"/>
    <n v="1131"/>
    <n v="312"/>
    <n v="4244"/>
    <n v="926"/>
    <n v="339"/>
    <n v="142"/>
    <n v="237"/>
    <n v="145"/>
    <n v="93"/>
    <n v="121"/>
    <n v="91"/>
    <n v="158"/>
    <s v="Cash"/>
    <n v="6496"/>
  </r>
  <r>
    <x v="1"/>
    <s v="Non-binary"/>
    <s v="Freshman"/>
    <x v="2"/>
    <n v="854"/>
    <n v="700"/>
    <n v="4824"/>
    <n v="525"/>
    <n v="223"/>
    <n v="145"/>
    <n v="133"/>
    <n v="47"/>
    <n v="91"/>
    <n v="294"/>
    <n v="191"/>
    <n v="170"/>
    <s v="Cash"/>
    <n v="6643"/>
  </r>
  <r>
    <x v="3"/>
    <s v="Male"/>
    <s v="Sophomore"/>
    <x v="1"/>
    <n v="1158"/>
    <n v="653"/>
    <n v="3017"/>
    <n v="960"/>
    <n v="216"/>
    <n v="193"/>
    <n v="299"/>
    <n v="40"/>
    <n v="61"/>
    <n v="263"/>
    <n v="55"/>
    <n v="141"/>
    <s v="Mobile Payment App"/>
    <n v="5245"/>
  </r>
  <r>
    <x v="4"/>
    <s v="Non-binary"/>
    <s v="Sophomore"/>
    <x v="4"/>
    <n v="668"/>
    <n v="50"/>
    <n v="3650"/>
    <n v="466"/>
    <n v="377"/>
    <n v="161"/>
    <n v="221"/>
    <n v="60"/>
    <n v="80"/>
    <n v="180"/>
    <n v="142"/>
    <n v="86"/>
    <s v="Mobile Payment App"/>
    <n v="5423"/>
  </r>
  <r>
    <x v="3"/>
    <s v="Female"/>
    <s v="Junior"/>
    <x v="4"/>
    <n v="695"/>
    <n v="970"/>
    <n v="4694"/>
    <n v="626"/>
    <n v="304"/>
    <n v="104"/>
    <n v="200"/>
    <n v="47"/>
    <n v="71"/>
    <n v="223"/>
    <n v="93"/>
    <n v="191"/>
    <s v="Mobile Payment App"/>
    <n v="6553"/>
  </r>
  <r>
    <x v="3"/>
    <s v="Male"/>
    <s v="Junior"/>
    <x v="3"/>
    <n v="1375"/>
    <n v="722"/>
    <n v="5389"/>
    <n v="416"/>
    <n v="132"/>
    <n v="193"/>
    <n v="149"/>
    <n v="67"/>
    <n v="27"/>
    <n v="261"/>
    <n v="46"/>
    <n v="43"/>
    <s v="Mobile Payment App"/>
    <n v="6723"/>
  </r>
  <r>
    <x v="2"/>
    <s v="Female"/>
    <s v="Junior"/>
    <x v="3"/>
    <n v="1084"/>
    <n v="315"/>
    <n v="5205"/>
    <n v="721"/>
    <n v="230"/>
    <n v="76"/>
    <n v="141"/>
    <n v="86"/>
    <n v="34"/>
    <n v="187"/>
    <n v="159"/>
    <n v="144"/>
    <s v="Mobile Payment App"/>
    <n v="6983"/>
  </r>
  <r>
    <x v="6"/>
    <s v="Female"/>
    <s v="Senior"/>
    <x v="4"/>
    <n v="733"/>
    <n v="838"/>
    <n v="5248"/>
    <n v="977"/>
    <n v="298"/>
    <n v="164"/>
    <n v="241"/>
    <n v="85"/>
    <n v="78"/>
    <n v="281"/>
    <n v="121"/>
    <n v="168"/>
    <s v="Cash"/>
    <n v="7661"/>
  </r>
  <r>
    <x v="3"/>
    <s v="Non-binary"/>
    <s v="Freshman"/>
    <x v="1"/>
    <n v="1061"/>
    <n v="989"/>
    <n v="5194"/>
    <n v="464"/>
    <n v="370"/>
    <n v="58"/>
    <n v="77"/>
    <n v="135"/>
    <n v="34"/>
    <n v="124"/>
    <n v="40"/>
    <n v="171"/>
    <s v="Mobile Payment App"/>
    <n v="6667"/>
  </r>
  <r>
    <x v="0"/>
    <s v="Female"/>
    <s v="Junior"/>
    <x v="2"/>
    <n v="1352"/>
    <n v="13"/>
    <n v="3403"/>
    <n v="477"/>
    <n v="144"/>
    <n v="82"/>
    <n v="190"/>
    <n v="109"/>
    <n v="84"/>
    <n v="81"/>
    <n v="56"/>
    <n v="80"/>
    <s v="Mobile Payment App"/>
    <n v="4706"/>
  </r>
  <r>
    <x v="0"/>
    <s v="Male"/>
    <s v="Freshman"/>
    <x v="4"/>
    <n v="1092"/>
    <n v="550"/>
    <n v="5841"/>
    <n v="916"/>
    <n v="150"/>
    <n v="143"/>
    <n v="257"/>
    <n v="90"/>
    <n v="29"/>
    <n v="262"/>
    <n v="192"/>
    <n v="177"/>
    <s v="Mobile Payment App"/>
    <n v="8057"/>
  </r>
  <r>
    <x v="1"/>
    <s v="Male"/>
    <s v="Freshman"/>
    <x v="1"/>
    <n v="963"/>
    <n v="367"/>
    <n v="3830"/>
    <n v="883"/>
    <n v="260"/>
    <n v="79"/>
    <n v="139"/>
    <n v="135"/>
    <n v="64"/>
    <n v="54"/>
    <n v="81"/>
    <n v="74"/>
    <s v="Mobile Payment App"/>
    <n v="5599"/>
  </r>
  <r>
    <x v="7"/>
    <s v="Female"/>
    <s v="Junior"/>
    <x v="3"/>
    <n v="1204"/>
    <n v="121"/>
    <n v="4261"/>
    <n v="488"/>
    <n v="283"/>
    <n v="111"/>
    <n v="287"/>
    <n v="115"/>
    <n v="56"/>
    <n v="230"/>
    <n v="85"/>
    <n v="24"/>
    <s v="Credit/Debit Card"/>
    <n v="5940"/>
  </r>
  <r>
    <x v="2"/>
    <s v="Male"/>
    <s v="Senior"/>
    <x v="3"/>
    <n v="1184"/>
    <n v="104"/>
    <n v="5380"/>
    <n v="940"/>
    <n v="115"/>
    <n v="185"/>
    <n v="171"/>
    <n v="58"/>
    <n v="45"/>
    <n v="111"/>
    <n v="30"/>
    <n v="169"/>
    <s v="Mobile Payment App"/>
    <n v="7204"/>
  </r>
  <r>
    <x v="5"/>
    <s v="Male"/>
    <s v="Junior"/>
    <x v="1"/>
    <n v="562"/>
    <n v="728"/>
    <n v="4560"/>
    <n v="986"/>
    <n v="306"/>
    <n v="105"/>
    <n v="109"/>
    <n v="90"/>
    <n v="99"/>
    <n v="187"/>
    <n v="195"/>
    <n v="34"/>
    <s v="Mobile Payment App"/>
    <n v="6671"/>
  </r>
  <r>
    <x v="0"/>
    <s v="Male"/>
    <s v="Freshman"/>
    <x v="1"/>
    <n v="1218"/>
    <n v="878"/>
    <n v="4643"/>
    <n v="451"/>
    <n v="234"/>
    <n v="169"/>
    <n v="240"/>
    <n v="105"/>
    <n v="21"/>
    <n v="238"/>
    <n v="101"/>
    <n v="38"/>
    <s v="Mobile Payment App"/>
    <n v="6240"/>
  </r>
  <r>
    <x v="7"/>
    <s v="Non-binary"/>
    <s v="Sophomore"/>
    <x v="2"/>
    <n v="1235"/>
    <n v="805"/>
    <n v="5442"/>
    <n v="745"/>
    <n v="390"/>
    <n v="150"/>
    <n v="228"/>
    <n v="96"/>
    <n v="80"/>
    <n v="104"/>
    <n v="35"/>
    <n v="131"/>
    <s v="Cash"/>
    <n v="7401"/>
  </r>
  <r>
    <x v="2"/>
    <s v="Non-binary"/>
    <s v="Sophomore"/>
    <x v="1"/>
    <n v="1424"/>
    <n v="367"/>
    <n v="3220"/>
    <n v="684"/>
    <n v="328"/>
    <n v="118"/>
    <n v="91"/>
    <n v="143"/>
    <n v="88"/>
    <n v="98"/>
    <n v="159"/>
    <n v="54"/>
    <s v="Cash"/>
    <n v="4983"/>
  </r>
  <r>
    <x v="5"/>
    <s v="Female"/>
    <s v="Freshman"/>
    <x v="4"/>
    <n v="1176"/>
    <n v="804"/>
    <n v="4272"/>
    <n v="861"/>
    <n v="305"/>
    <n v="97"/>
    <n v="106"/>
    <n v="103"/>
    <n v="43"/>
    <n v="185"/>
    <n v="104"/>
    <n v="67"/>
    <s v="Mobile Payment App"/>
    <n v="6143"/>
  </r>
  <r>
    <x v="4"/>
    <s v="Female"/>
    <s v="Sophomore"/>
    <x v="3"/>
    <n v="1334"/>
    <n v="81"/>
    <n v="3986"/>
    <n v="873"/>
    <n v="180"/>
    <n v="186"/>
    <n v="236"/>
    <n v="23"/>
    <n v="61"/>
    <n v="88"/>
    <n v="87"/>
    <n v="33"/>
    <s v="Credit/Debit Card"/>
    <n v="5753"/>
  </r>
  <r>
    <x v="0"/>
    <s v="Female"/>
    <s v="Senior"/>
    <x v="2"/>
    <n v="1442"/>
    <n v="354"/>
    <n v="5371"/>
    <n v="733"/>
    <n v="153"/>
    <n v="166"/>
    <n v="105"/>
    <n v="29"/>
    <n v="80"/>
    <n v="86"/>
    <n v="137"/>
    <n v="109"/>
    <s v="Cash"/>
    <n v="6969"/>
  </r>
  <r>
    <x v="5"/>
    <s v="Male"/>
    <s v="Sophomore"/>
    <x v="2"/>
    <n v="983"/>
    <n v="862"/>
    <n v="5650"/>
    <n v="648"/>
    <n v="159"/>
    <n v="128"/>
    <n v="259"/>
    <n v="124"/>
    <n v="97"/>
    <n v="96"/>
    <n v="150"/>
    <n v="134"/>
    <s v="Cash"/>
    <n v="7445"/>
  </r>
  <r>
    <x v="1"/>
    <s v="Female"/>
    <s v="Sophomore"/>
    <x v="2"/>
    <n v="914"/>
    <n v="24"/>
    <n v="4881"/>
    <n v="564"/>
    <n v="149"/>
    <n v="55"/>
    <n v="61"/>
    <n v="129"/>
    <n v="79"/>
    <n v="180"/>
    <n v="94"/>
    <n v="33"/>
    <s v="Credit/Debit Card"/>
    <n v="6225"/>
  </r>
  <r>
    <x v="5"/>
    <s v="Non-binary"/>
    <s v="Senior"/>
    <x v="1"/>
    <n v="898"/>
    <n v="155"/>
    <n v="5428"/>
    <n v="868"/>
    <n v="175"/>
    <n v="129"/>
    <n v="148"/>
    <n v="114"/>
    <n v="74"/>
    <n v="196"/>
    <n v="104"/>
    <n v="77"/>
    <s v="Cash"/>
    <n v="7313"/>
  </r>
  <r>
    <x v="2"/>
    <s v="Non-binary"/>
    <s v="Junior"/>
    <x v="1"/>
    <n v="1164"/>
    <n v="357"/>
    <n v="5212"/>
    <n v="631"/>
    <n v="331"/>
    <n v="125"/>
    <n v="199"/>
    <n v="115"/>
    <n v="48"/>
    <n v="130"/>
    <n v="107"/>
    <n v="196"/>
    <s v="Cash"/>
    <n v="7094"/>
  </r>
  <r>
    <x v="6"/>
    <s v="Female"/>
    <s v="Freshman"/>
    <x v="4"/>
    <n v="1484"/>
    <n v="594"/>
    <n v="4636"/>
    <n v="518"/>
    <n v="299"/>
    <n v="74"/>
    <n v="55"/>
    <n v="104"/>
    <n v="87"/>
    <n v="122"/>
    <n v="171"/>
    <n v="193"/>
    <s v="Mobile Payment App"/>
    <n v="6259"/>
  </r>
  <r>
    <x v="0"/>
    <s v="Female"/>
    <s v="Junior"/>
    <x v="4"/>
    <n v="1127"/>
    <n v="850"/>
    <n v="5104"/>
    <n v="623"/>
    <n v="385"/>
    <n v="94"/>
    <n v="193"/>
    <n v="29"/>
    <n v="57"/>
    <n v="259"/>
    <n v="113"/>
    <n v="31"/>
    <s v="Mobile Payment App"/>
    <n v="6888"/>
  </r>
  <r>
    <x v="1"/>
    <s v="Non-binary"/>
    <s v="Senior"/>
    <x v="4"/>
    <n v="1105"/>
    <n v="671"/>
    <n v="5501"/>
    <n v="841"/>
    <n v="235"/>
    <n v="164"/>
    <n v="109"/>
    <n v="144"/>
    <n v="100"/>
    <n v="252"/>
    <n v="198"/>
    <n v="36"/>
    <s v="Cash"/>
    <n v="7580"/>
  </r>
  <r>
    <x v="0"/>
    <s v="Male"/>
    <s v="Freshman"/>
    <x v="2"/>
    <n v="1351"/>
    <n v="156"/>
    <n v="4529"/>
    <n v="678"/>
    <n v="186"/>
    <n v="178"/>
    <n v="75"/>
    <n v="34"/>
    <n v="95"/>
    <n v="97"/>
    <n v="140"/>
    <n v="75"/>
    <s v="Mobile Payment App"/>
    <n v="6087"/>
  </r>
  <r>
    <x v="5"/>
    <s v="Female"/>
    <s v="Freshman"/>
    <x v="4"/>
    <n v="930"/>
    <n v="768"/>
    <n v="3050"/>
    <n v="490"/>
    <n v="349"/>
    <n v="54"/>
    <n v="174"/>
    <n v="80"/>
    <n v="51"/>
    <n v="278"/>
    <n v="143"/>
    <n v="41"/>
    <s v="Mobile Payment App"/>
    <n v="4710"/>
  </r>
  <r>
    <x v="4"/>
    <s v="Non-binary"/>
    <s v="Senior"/>
    <x v="2"/>
    <n v="1346"/>
    <n v="932"/>
    <n v="5683"/>
    <n v="718"/>
    <n v="376"/>
    <n v="152"/>
    <n v="156"/>
    <n v="94"/>
    <n v="81"/>
    <n v="220"/>
    <n v="145"/>
    <n v="83"/>
    <s v="Credit/Debit Card"/>
    <n v="7708"/>
  </r>
  <r>
    <x v="4"/>
    <s v="Non-binary"/>
    <s v="Sophomore"/>
    <x v="2"/>
    <n v="1240"/>
    <n v="44"/>
    <n v="3901"/>
    <n v="618"/>
    <n v="315"/>
    <n v="177"/>
    <n v="180"/>
    <n v="41"/>
    <n v="63"/>
    <n v="247"/>
    <n v="112"/>
    <n v="138"/>
    <s v="Credit/Debit Card"/>
    <n v="5792"/>
  </r>
  <r>
    <x v="4"/>
    <s v="Female"/>
    <s v="Junior"/>
    <x v="2"/>
    <n v="727"/>
    <n v="143"/>
    <n v="4051"/>
    <n v="840"/>
    <n v="269"/>
    <n v="119"/>
    <n v="121"/>
    <n v="132"/>
    <n v="40"/>
    <n v="173"/>
    <n v="198"/>
    <n v="125"/>
    <s v="Credit/Debit Card"/>
    <n v="6068"/>
  </r>
  <r>
    <x v="3"/>
    <s v="Female"/>
    <s v="Junior"/>
    <x v="1"/>
    <n v="622"/>
    <n v="959"/>
    <n v="4707"/>
    <n v="431"/>
    <n v="234"/>
    <n v="184"/>
    <n v="264"/>
    <n v="54"/>
    <n v="84"/>
    <n v="295"/>
    <n v="162"/>
    <n v="177"/>
    <s v="Mobile Payment App"/>
    <n v="6592"/>
  </r>
  <r>
    <x v="2"/>
    <s v="Male"/>
    <s v="Sophomore"/>
    <x v="1"/>
    <n v="800"/>
    <n v="933"/>
    <n v="5304"/>
    <n v="421"/>
    <n v="144"/>
    <n v="97"/>
    <n v="51"/>
    <n v="103"/>
    <n v="66"/>
    <n v="247"/>
    <n v="183"/>
    <n v="92"/>
    <s v="Credit/Debit Card"/>
    <n v="6708"/>
  </r>
  <r>
    <x v="6"/>
    <s v="Non-binary"/>
    <s v="Junior"/>
    <x v="0"/>
    <n v="1199"/>
    <n v="516"/>
    <n v="5959"/>
    <n v="778"/>
    <n v="260"/>
    <n v="82"/>
    <n v="238"/>
    <n v="74"/>
    <n v="82"/>
    <n v="149"/>
    <n v="126"/>
    <n v="62"/>
    <s v="Credit/Debit Card"/>
    <n v="7810"/>
  </r>
  <r>
    <x v="0"/>
    <s v="Male"/>
    <s v="Senior"/>
    <x v="1"/>
    <n v="1006"/>
    <n v="392"/>
    <n v="3526"/>
    <n v="411"/>
    <n v="357"/>
    <n v="109"/>
    <n v="268"/>
    <n v="107"/>
    <n v="94"/>
    <n v="65"/>
    <n v="138"/>
    <n v="145"/>
    <s v="Cash"/>
    <n v="5220"/>
  </r>
  <r>
    <x v="2"/>
    <s v="Non-binary"/>
    <s v="Sophomore"/>
    <x v="1"/>
    <n v="1295"/>
    <n v="903"/>
    <n v="4423"/>
    <n v="791"/>
    <n v="397"/>
    <n v="144"/>
    <n v="64"/>
    <n v="59"/>
    <n v="79"/>
    <n v="187"/>
    <n v="189"/>
    <n v="113"/>
    <s v="Mobile Payment App"/>
    <n v="6446"/>
  </r>
  <r>
    <x v="6"/>
    <s v="Male"/>
    <s v="Sophomore"/>
    <x v="1"/>
    <n v="1222"/>
    <n v="625"/>
    <n v="4236"/>
    <n v="862"/>
    <n v="127"/>
    <n v="180"/>
    <n v="63"/>
    <n v="91"/>
    <n v="90"/>
    <n v="191"/>
    <n v="87"/>
    <n v="122"/>
    <s v="Mobile Payment App"/>
    <n v="6049"/>
  </r>
  <r>
    <x v="6"/>
    <s v="Female"/>
    <s v="Senior"/>
    <x v="2"/>
    <n v="1384"/>
    <n v="800"/>
    <n v="4822"/>
    <n v="809"/>
    <n v="237"/>
    <n v="174"/>
    <n v="85"/>
    <n v="21"/>
    <n v="72"/>
    <n v="130"/>
    <n v="185"/>
    <n v="104"/>
    <s v="Credit/Debit Card"/>
    <n v="6639"/>
  </r>
  <r>
    <x v="6"/>
    <s v="Female"/>
    <s v="Junior"/>
    <x v="3"/>
    <n v="1035"/>
    <n v="513"/>
    <n v="3367"/>
    <n v="760"/>
    <n v="182"/>
    <n v="57"/>
    <n v="95"/>
    <n v="119"/>
    <n v="21"/>
    <n v="166"/>
    <n v="149"/>
    <n v="119"/>
    <s v="Credit/Debit Card"/>
    <n v="5035"/>
  </r>
  <r>
    <x v="3"/>
    <s v="Male"/>
    <s v="Freshman"/>
    <x v="1"/>
    <n v="1395"/>
    <n v="723"/>
    <n v="5126"/>
    <n v="551"/>
    <n v="258"/>
    <n v="130"/>
    <n v="81"/>
    <n v="102"/>
    <n v="84"/>
    <n v="234"/>
    <n v="172"/>
    <n v="78"/>
    <s v="Credit/Debit Card"/>
    <n v="6816"/>
  </r>
  <r>
    <x v="6"/>
    <s v="Non-binary"/>
    <s v="Sophomore"/>
    <x v="4"/>
    <n v="767"/>
    <n v="457"/>
    <n v="5096"/>
    <n v="780"/>
    <n v="331"/>
    <n v="200"/>
    <n v="115"/>
    <n v="89"/>
    <n v="27"/>
    <n v="265"/>
    <n v="175"/>
    <n v="158"/>
    <s v="Credit/Debit Card"/>
    <n v="7236"/>
  </r>
  <r>
    <x v="1"/>
    <s v="Female"/>
    <s v="Senior"/>
    <x v="4"/>
    <n v="933"/>
    <n v="452"/>
    <n v="4706"/>
    <n v="787"/>
    <n v="166"/>
    <n v="136"/>
    <n v="106"/>
    <n v="112"/>
    <n v="63"/>
    <n v="270"/>
    <n v="86"/>
    <n v="29"/>
    <s v="Cash"/>
    <n v="6461"/>
  </r>
  <r>
    <x v="2"/>
    <s v="Male"/>
    <s v="Junior"/>
    <x v="0"/>
    <n v="803"/>
    <n v="796"/>
    <n v="3471"/>
    <n v="931"/>
    <n v="293"/>
    <n v="54"/>
    <n v="146"/>
    <n v="142"/>
    <n v="58"/>
    <n v="84"/>
    <n v="104"/>
    <n v="41"/>
    <s v="Mobile Payment App"/>
    <n v="5324"/>
  </r>
  <r>
    <x v="5"/>
    <s v="Male"/>
    <s v="Sophomore"/>
    <x v="0"/>
    <n v="1333"/>
    <n v="231"/>
    <n v="3300"/>
    <n v="971"/>
    <n v="295"/>
    <n v="51"/>
    <n v="219"/>
    <n v="91"/>
    <n v="94"/>
    <n v="259"/>
    <n v="161"/>
    <n v="50"/>
    <s v="Cash"/>
    <n v="5491"/>
  </r>
  <r>
    <x v="2"/>
    <s v="Female"/>
    <s v="Senior"/>
    <x v="0"/>
    <n v="1115"/>
    <n v="437"/>
    <n v="5317"/>
    <n v="818"/>
    <n v="341"/>
    <n v="136"/>
    <n v="116"/>
    <n v="115"/>
    <n v="22"/>
    <n v="56"/>
    <n v="38"/>
    <n v="106"/>
    <s v="Mobile Payment App"/>
    <n v="7065"/>
  </r>
  <r>
    <x v="3"/>
    <s v="Female"/>
    <s v="Sophomore"/>
    <x v="0"/>
    <n v="920"/>
    <n v="149"/>
    <n v="3366"/>
    <n v="636"/>
    <n v="295"/>
    <n v="143"/>
    <n v="77"/>
    <n v="120"/>
    <n v="96"/>
    <n v="137"/>
    <n v="162"/>
    <n v="178"/>
    <s v="Cash"/>
    <n v="5210"/>
  </r>
  <r>
    <x v="4"/>
    <s v="Male"/>
    <s v="Junior"/>
    <x v="0"/>
    <n v="780"/>
    <n v="95"/>
    <n v="5931"/>
    <n v="759"/>
    <n v="216"/>
    <n v="99"/>
    <n v="251"/>
    <n v="20"/>
    <n v="38"/>
    <n v="192"/>
    <n v="105"/>
    <n v="97"/>
    <s v="Cash"/>
    <n v="7708"/>
  </r>
  <r>
    <x v="7"/>
    <s v="Female"/>
    <s v="Junior"/>
    <x v="0"/>
    <n v="882"/>
    <n v="912"/>
    <n v="5570"/>
    <n v="555"/>
    <n v="305"/>
    <n v="103"/>
    <n v="81"/>
    <n v="112"/>
    <n v="28"/>
    <n v="112"/>
    <n v="162"/>
    <n v="197"/>
    <s v="Mobile Payment App"/>
    <n v="7225"/>
  </r>
  <r>
    <x v="7"/>
    <s v="Female"/>
    <s v="Senior"/>
    <x v="2"/>
    <n v="959"/>
    <n v="258"/>
    <n v="3200"/>
    <n v="464"/>
    <n v="360"/>
    <n v="153"/>
    <n v="220"/>
    <n v="26"/>
    <n v="88"/>
    <n v="144"/>
    <n v="161"/>
    <n v="134"/>
    <s v="Cash"/>
    <n v="4950"/>
  </r>
  <r>
    <x v="4"/>
    <s v="Female"/>
    <s v="Senior"/>
    <x v="0"/>
    <n v="748"/>
    <n v="494"/>
    <n v="4789"/>
    <n v="447"/>
    <n v="353"/>
    <n v="164"/>
    <n v="201"/>
    <n v="60"/>
    <n v="43"/>
    <n v="99"/>
    <n v="93"/>
    <n v="172"/>
    <s v="Mobile Payment App"/>
    <n v="6421"/>
  </r>
  <r>
    <x v="7"/>
    <s v="Male"/>
    <s v="Junior"/>
    <x v="4"/>
    <n v="810"/>
    <n v="73"/>
    <n v="4884"/>
    <n v="742"/>
    <n v="112"/>
    <n v="173"/>
    <n v="276"/>
    <n v="136"/>
    <n v="63"/>
    <n v="294"/>
    <n v="161"/>
    <n v="136"/>
    <s v="Mobile Payment App"/>
    <n v="6977"/>
  </r>
  <r>
    <x v="3"/>
    <s v="Male"/>
    <s v="Sophomore"/>
    <x v="2"/>
    <n v="965"/>
    <n v="322"/>
    <n v="4992"/>
    <n v="433"/>
    <n v="175"/>
    <n v="56"/>
    <n v="71"/>
    <n v="89"/>
    <n v="74"/>
    <n v="66"/>
    <n v="59"/>
    <n v="130"/>
    <s v="Mobile Payment App"/>
    <n v="6145"/>
  </r>
  <r>
    <x v="1"/>
    <s v="Male"/>
    <s v="Senior"/>
    <x v="0"/>
    <n v="784"/>
    <n v="513"/>
    <n v="4906"/>
    <n v="863"/>
    <n v="116"/>
    <n v="110"/>
    <n v="140"/>
    <n v="116"/>
    <n v="56"/>
    <n v="264"/>
    <n v="179"/>
    <n v="160"/>
    <s v="Credit/Debit Card"/>
    <n v="6910"/>
  </r>
  <r>
    <x v="5"/>
    <s v="Male"/>
    <s v="Sophomore"/>
    <x v="1"/>
    <n v="970"/>
    <n v="553"/>
    <n v="5894"/>
    <n v="680"/>
    <n v="344"/>
    <n v="156"/>
    <n v="114"/>
    <n v="120"/>
    <n v="79"/>
    <n v="53"/>
    <n v="40"/>
    <n v="156"/>
    <s v="Mobile Payment App"/>
    <n v="7636"/>
  </r>
  <r>
    <x v="2"/>
    <s v="Non-binary"/>
    <s v="Senior"/>
    <x v="1"/>
    <n v="1349"/>
    <n v="873"/>
    <n v="5866"/>
    <n v="661"/>
    <n v="205"/>
    <n v="129"/>
    <n v="88"/>
    <n v="72"/>
    <n v="28"/>
    <n v="192"/>
    <n v="72"/>
    <n v="101"/>
    <s v="Credit/Debit Card"/>
    <n v="7414"/>
  </r>
  <r>
    <x v="0"/>
    <s v="Female"/>
    <s v="Senior"/>
    <x v="0"/>
    <n v="760"/>
    <n v="61"/>
    <n v="5429"/>
    <n v="831"/>
    <n v="268"/>
    <n v="84"/>
    <n v="63"/>
    <n v="26"/>
    <n v="92"/>
    <n v="278"/>
    <n v="185"/>
    <n v="60"/>
    <s v="Credit/Debit Card"/>
    <n v="7316"/>
  </r>
  <r>
    <x v="7"/>
    <s v="Female"/>
    <s v="Freshman"/>
    <x v="2"/>
    <n v="702"/>
    <n v="273"/>
    <n v="4977"/>
    <n v="906"/>
    <n v="385"/>
    <n v="106"/>
    <n v="277"/>
    <n v="148"/>
    <n v="41"/>
    <n v="205"/>
    <n v="149"/>
    <n v="116"/>
    <s v="Cash"/>
    <n v="7310"/>
  </r>
  <r>
    <x v="7"/>
    <s v="Male"/>
    <s v="Junior"/>
    <x v="3"/>
    <n v="720"/>
    <n v="675"/>
    <n v="5309"/>
    <n v="661"/>
    <n v="284"/>
    <n v="95"/>
    <n v="153"/>
    <n v="93"/>
    <n v="21"/>
    <n v="108"/>
    <n v="81"/>
    <n v="64"/>
    <s v="Mobile Payment App"/>
    <n v="6869"/>
  </r>
  <r>
    <x v="5"/>
    <s v="Male"/>
    <s v="Freshman"/>
    <x v="4"/>
    <n v="1286"/>
    <n v="789"/>
    <n v="3618"/>
    <n v="902"/>
    <n v="343"/>
    <n v="194"/>
    <n v="182"/>
    <n v="74"/>
    <n v="62"/>
    <n v="171"/>
    <n v="126"/>
    <n v="112"/>
    <s v="Mobile Payment App"/>
    <n v="5784"/>
  </r>
  <r>
    <x v="5"/>
    <s v="Female"/>
    <s v="Sophomore"/>
    <x v="3"/>
    <n v="1135"/>
    <n v="261"/>
    <n v="4753"/>
    <n v="629"/>
    <n v="335"/>
    <n v="168"/>
    <n v="97"/>
    <n v="113"/>
    <n v="60"/>
    <n v="223"/>
    <n v="44"/>
    <n v="62"/>
    <s v="Cash"/>
    <n v="6484"/>
  </r>
  <r>
    <x v="6"/>
    <s v="Non-binary"/>
    <s v="Senior"/>
    <x v="3"/>
    <n v="1030"/>
    <n v="240"/>
    <n v="3108"/>
    <n v="859"/>
    <n v="386"/>
    <n v="147"/>
    <n v="208"/>
    <n v="27"/>
    <n v="60"/>
    <n v="265"/>
    <n v="36"/>
    <n v="23"/>
    <s v="Credit/Debit Card"/>
    <n v="5119"/>
  </r>
  <r>
    <x v="7"/>
    <s v="Female"/>
    <s v="Senior"/>
    <x v="3"/>
    <n v="1265"/>
    <n v="722"/>
    <n v="4579"/>
    <n v="760"/>
    <n v="122"/>
    <n v="122"/>
    <n v="63"/>
    <n v="34"/>
    <n v="48"/>
    <n v="250"/>
    <n v="153"/>
    <n v="184"/>
    <s v="Credit/Debit Card"/>
    <n v="6315"/>
  </r>
  <r>
    <x v="1"/>
    <s v="Female"/>
    <s v="Freshman"/>
    <x v="0"/>
    <n v="1175"/>
    <n v="803"/>
    <n v="5634"/>
    <n v="444"/>
    <n v="290"/>
    <n v="170"/>
    <n v="63"/>
    <n v="25"/>
    <n v="37"/>
    <n v="275"/>
    <n v="111"/>
    <n v="101"/>
    <s v="Mobile Payment App"/>
    <n v="7150"/>
  </r>
  <r>
    <x v="2"/>
    <s v="Female"/>
    <s v="Freshman"/>
    <x v="0"/>
    <n v="1083"/>
    <n v="10"/>
    <n v="5275"/>
    <n v="640"/>
    <n v="236"/>
    <n v="153"/>
    <n v="257"/>
    <n v="62"/>
    <n v="87"/>
    <n v="188"/>
    <n v="55"/>
    <n v="59"/>
    <s v="Mobile Payment App"/>
    <n v="7012"/>
  </r>
  <r>
    <x v="1"/>
    <s v="Non-binary"/>
    <s v="Freshman"/>
    <x v="4"/>
    <n v="1487"/>
    <n v="940"/>
    <n v="3167"/>
    <n v="765"/>
    <n v="202"/>
    <n v="146"/>
    <n v="183"/>
    <n v="145"/>
    <n v="23"/>
    <n v="233"/>
    <n v="120"/>
    <n v="44"/>
    <s v="Mobile Payment App"/>
    <n v="5028"/>
  </r>
  <r>
    <x v="4"/>
    <s v="Non-binary"/>
    <s v="Junior"/>
    <x v="2"/>
    <n v="1327"/>
    <n v="196"/>
    <n v="5067"/>
    <n v="613"/>
    <n v="278"/>
    <n v="179"/>
    <n v="187"/>
    <n v="149"/>
    <n v="38"/>
    <n v="227"/>
    <n v="162"/>
    <n v="104"/>
    <s v="Cash"/>
    <n v="7004"/>
  </r>
  <r>
    <x v="5"/>
    <s v="Non-binary"/>
    <s v="Senior"/>
    <x v="1"/>
    <n v="1095"/>
    <n v="165"/>
    <n v="4532"/>
    <n v="801"/>
    <n v="253"/>
    <n v="167"/>
    <n v="243"/>
    <n v="73"/>
    <n v="33"/>
    <n v="110"/>
    <n v="66"/>
    <n v="98"/>
    <s v="Credit/Debit Card"/>
    <n v="6376"/>
  </r>
  <r>
    <x v="2"/>
    <s v="Male"/>
    <s v="Senior"/>
    <x v="4"/>
    <n v="1460"/>
    <n v="436"/>
    <n v="3230"/>
    <n v="787"/>
    <n v="377"/>
    <n v="176"/>
    <n v="158"/>
    <n v="117"/>
    <n v="78"/>
    <n v="299"/>
    <n v="84"/>
    <n v="43"/>
    <s v="Mobile Payment App"/>
    <n v="5349"/>
  </r>
  <r>
    <x v="3"/>
    <s v="Female"/>
    <s v="Freshman"/>
    <x v="3"/>
    <n v="1354"/>
    <n v="427"/>
    <n v="3691"/>
    <n v="515"/>
    <n v="224"/>
    <n v="120"/>
    <n v="125"/>
    <n v="71"/>
    <n v="46"/>
    <n v="140"/>
    <n v="184"/>
    <n v="177"/>
    <s v="Credit/Debit Card"/>
    <n v="5293"/>
  </r>
  <r>
    <x v="3"/>
    <s v="Male"/>
    <s v="Sophomore"/>
    <x v="4"/>
    <n v="836"/>
    <n v="620"/>
    <n v="4311"/>
    <n v="584"/>
    <n v="301"/>
    <n v="160"/>
    <n v="193"/>
    <n v="91"/>
    <n v="46"/>
    <n v="143"/>
    <n v="120"/>
    <n v="53"/>
    <s v="Cash"/>
    <n v="6002"/>
  </r>
  <r>
    <x v="5"/>
    <s v="Male"/>
    <s v="Junior"/>
    <x v="3"/>
    <n v="1212"/>
    <n v="529"/>
    <n v="4012"/>
    <n v="897"/>
    <n v="400"/>
    <n v="53"/>
    <n v="120"/>
    <n v="117"/>
    <n v="88"/>
    <n v="284"/>
    <n v="119"/>
    <n v="105"/>
    <s v="Credit/Debit Card"/>
    <n v="6195"/>
  </r>
  <r>
    <x v="3"/>
    <s v="Non-binary"/>
    <s v="Senior"/>
    <x v="3"/>
    <n v="1483"/>
    <n v="277"/>
    <n v="3413"/>
    <n v="554"/>
    <n v="182"/>
    <n v="138"/>
    <n v="275"/>
    <n v="72"/>
    <n v="35"/>
    <n v="160"/>
    <n v="74"/>
    <n v="190"/>
    <s v="Credit/Debit Card"/>
    <n v="5093"/>
  </r>
  <r>
    <x v="5"/>
    <s v="Non-binary"/>
    <s v="Sophomore"/>
    <x v="2"/>
    <n v="998"/>
    <n v="935"/>
    <n v="5420"/>
    <n v="516"/>
    <n v="297"/>
    <n v="96"/>
    <n v="103"/>
    <n v="129"/>
    <n v="78"/>
    <n v="251"/>
    <n v="109"/>
    <n v="63"/>
    <s v="Credit/Debit Card"/>
    <n v="7062"/>
  </r>
  <r>
    <x v="5"/>
    <s v="Non-binary"/>
    <s v="Senior"/>
    <x v="4"/>
    <n v="885"/>
    <n v="325"/>
    <n v="4389"/>
    <n v="907"/>
    <n v="317"/>
    <n v="144"/>
    <n v="126"/>
    <n v="149"/>
    <n v="89"/>
    <n v="243"/>
    <n v="156"/>
    <n v="81"/>
    <s v="Credit/Debit Card"/>
    <n v="6601"/>
  </r>
  <r>
    <x v="4"/>
    <s v="Male"/>
    <s v="Senior"/>
    <x v="3"/>
    <n v="726"/>
    <n v="333"/>
    <n v="3854"/>
    <n v="738"/>
    <n v="177"/>
    <n v="195"/>
    <n v="110"/>
    <n v="92"/>
    <n v="77"/>
    <n v="117"/>
    <n v="30"/>
    <n v="50"/>
    <s v="Credit/Debit Card"/>
    <n v="5440"/>
  </r>
  <r>
    <x v="4"/>
    <s v="Female"/>
    <s v="Junior"/>
    <x v="0"/>
    <n v="1037"/>
    <n v="990"/>
    <n v="4885"/>
    <n v="481"/>
    <n v="367"/>
    <n v="130"/>
    <n v="272"/>
    <n v="56"/>
    <n v="57"/>
    <n v="150"/>
    <n v="92"/>
    <n v="22"/>
    <s v="Mobile Payment App"/>
    <n v="6512"/>
  </r>
  <r>
    <x v="5"/>
    <s v="Female"/>
    <s v="Freshman"/>
    <x v="3"/>
    <n v="1456"/>
    <n v="993"/>
    <n v="3377"/>
    <n v="733"/>
    <n v="201"/>
    <n v="94"/>
    <n v="284"/>
    <n v="123"/>
    <n v="34"/>
    <n v="59"/>
    <n v="77"/>
    <n v="97"/>
    <s v="Mobile Payment App"/>
    <n v="5079"/>
  </r>
  <r>
    <x v="1"/>
    <s v="Male"/>
    <s v="Junior"/>
    <x v="1"/>
    <n v="676"/>
    <n v="183"/>
    <n v="4129"/>
    <n v="600"/>
    <n v="135"/>
    <n v="75"/>
    <n v="227"/>
    <n v="25"/>
    <n v="22"/>
    <n v="200"/>
    <n v="164"/>
    <n v="133"/>
    <s v="Mobile Payment App"/>
    <n v="5710"/>
  </r>
  <r>
    <x v="1"/>
    <s v="Female"/>
    <s v="Senior"/>
    <x v="0"/>
    <n v="571"/>
    <n v="215"/>
    <n v="5579"/>
    <n v="424"/>
    <n v="133"/>
    <n v="149"/>
    <n v="139"/>
    <n v="29"/>
    <n v="58"/>
    <n v="275"/>
    <n v="173"/>
    <n v="109"/>
    <s v="Mobile Payment App"/>
    <n v="7068"/>
  </r>
  <r>
    <x v="2"/>
    <s v="Male"/>
    <s v="Junior"/>
    <x v="2"/>
    <n v="1213"/>
    <n v="761"/>
    <n v="5944"/>
    <n v="768"/>
    <n v="246"/>
    <n v="196"/>
    <n v="165"/>
    <n v="52"/>
    <n v="68"/>
    <n v="198"/>
    <n v="180"/>
    <n v="40"/>
    <s v="Mobile Payment App"/>
    <n v="7857"/>
  </r>
  <r>
    <x v="1"/>
    <s v="Female"/>
    <s v="Sophomore"/>
    <x v="0"/>
    <n v="1112"/>
    <n v="547"/>
    <n v="5305"/>
    <n v="498"/>
    <n v="357"/>
    <n v="170"/>
    <n v="183"/>
    <n v="92"/>
    <n v="84"/>
    <n v="138"/>
    <n v="92"/>
    <n v="197"/>
    <s v="Cash"/>
    <n v="7116"/>
  </r>
  <r>
    <x v="6"/>
    <s v="Female"/>
    <s v="Sophomore"/>
    <x v="1"/>
    <n v="1100"/>
    <n v="535"/>
    <n v="4834"/>
    <n v="593"/>
    <n v="201"/>
    <n v="197"/>
    <n v="78"/>
    <n v="92"/>
    <n v="44"/>
    <n v="178"/>
    <n v="198"/>
    <n v="45"/>
    <s v="Credit/Debit Card"/>
    <n v="6460"/>
  </r>
  <r>
    <x v="7"/>
    <s v="Male"/>
    <s v="Sophomore"/>
    <x v="0"/>
    <n v="526"/>
    <n v="375"/>
    <n v="4279"/>
    <n v="747"/>
    <n v="159"/>
    <n v="183"/>
    <n v="197"/>
    <n v="67"/>
    <n v="21"/>
    <n v="88"/>
    <n v="58"/>
    <n v="108"/>
    <s v="Cash"/>
    <n v="5907"/>
  </r>
  <r>
    <x v="5"/>
    <s v="Male"/>
    <s v="Junior"/>
    <x v="2"/>
    <n v="951"/>
    <n v="202"/>
    <n v="3172"/>
    <n v="818"/>
    <n v="158"/>
    <n v="68"/>
    <n v="95"/>
    <n v="76"/>
    <n v="63"/>
    <n v="122"/>
    <n v="47"/>
    <n v="96"/>
    <s v="Mobile Payment App"/>
    <n v="4715"/>
  </r>
  <r>
    <x v="2"/>
    <s v="Male"/>
    <s v="Sophomore"/>
    <x v="2"/>
    <n v="1301"/>
    <n v="163"/>
    <n v="5696"/>
    <n v="899"/>
    <n v="117"/>
    <n v="51"/>
    <n v="278"/>
    <n v="22"/>
    <n v="22"/>
    <n v="153"/>
    <n v="70"/>
    <n v="150"/>
    <s v="Cash"/>
    <n v="7458"/>
  </r>
  <r>
    <x v="4"/>
    <s v="Male"/>
    <s v="Junior"/>
    <x v="0"/>
    <n v="1103"/>
    <n v="5"/>
    <n v="5960"/>
    <n v="676"/>
    <n v="375"/>
    <n v="149"/>
    <n v="133"/>
    <n v="76"/>
    <n v="33"/>
    <n v="212"/>
    <n v="165"/>
    <n v="169"/>
    <s v="Mobile Payment App"/>
    <n v="7948"/>
  </r>
  <r>
    <x v="1"/>
    <s v="Male"/>
    <s v="Senior"/>
    <x v="2"/>
    <n v="1083"/>
    <n v="466"/>
    <n v="5692"/>
    <n v="644"/>
    <n v="111"/>
    <n v="80"/>
    <n v="235"/>
    <n v="76"/>
    <n v="42"/>
    <n v="108"/>
    <n v="65"/>
    <n v="73"/>
    <s v="Cash"/>
    <n v="7126"/>
  </r>
  <r>
    <x v="2"/>
    <s v="Female"/>
    <s v="Senior"/>
    <x v="3"/>
    <n v="860"/>
    <n v="47"/>
    <n v="3057"/>
    <n v="614"/>
    <n v="235"/>
    <n v="115"/>
    <n v="117"/>
    <n v="71"/>
    <n v="72"/>
    <n v="226"/>
    <n v="94"/>
    <n v="126"/>
    <s v="Cash"/>
    <n v="4727"/>
  </r>
  <r>
    <x v="6"/>
    <s v="Male"/>
    <s v="Senior"/>
    <x v="4"/>
    <n v="1354"/>
    <n v="882"/>
    <n v="3341"/>
    <n v="969"/>
    <n v="348"/>
    <n v="75"/>
    <n v="126"/>
    <n v="49"/>
    <n v="93"/>
    <n v="201"/>
    <n v="116"/>
    <n v="178"/>
    <s v="Cash"/>
    <n v="5496"/>
  </r>
  <r>
    <x v="2"/>
    <s v="Male"/>
    <s v="Senior"/>
    <x v="4"/>
    <n v="877"/>
    <n v="847"/>
    <n v="4768"/>
    <n v="465"/>
    <n v="221"/>
    <n v="96"/>
    <n v="52"/>
    <n v="39"/>
    <n v="73"/>
    <n v="94"/>
    <n v="141"/>
    <n v="64"/>
    <s v="Credit/Debit Card"/>
    <n v="6013"/>
  </r>
  <r>
    <x v="7"/>
    <s v="Male"/>
    <s v="Freshman"/>
    <x v="3"/>
    <n v="649"/>
    <n v="577"/>
    <n v="3046"/>
    <n v="931"/>
    <n v="224"/>
    <n v="161"/>
    <n v="200"/>
    <n v="24"/>
    <n v="80"/>
    <n v="213"/>
    <n v="135"/>
    <n v="180"/>
    <s v="Credit/Debit Card"/>
    <n v="5194"/>
  </r>
  <r>
    <x v="1"/>
    <s v="Male"/>
    <s v="Sophomore"/>
    <x v="2"/>
    <n v="897"/>
    <n v="220"/>
    <n v="4655"/>
    <n v="799"/>
    <n v="358"/>
    <n v="125"/>
    <n v="290"/>
    <n v="80"/>
    <n v="23"/>
    <n v="156"/>
    <n v="177"/>
    <n v="46"/>
    <s v="Credit/Debit Card"/>
    <n v="6709"/>
  </r>
  <r>
    <x v="7"/>
    <s v="Non-binary"/>
    <s v="Freshman"/>
    <x v="0"/>
    <n v="1147"/>
    <n v="872"/>
    <n v="3709"/>
    <n v="581"/>
    <n v="102"/>
    <n v="188"/>
    <n v="225"/>
    <n v="98"/>
    <n v="72"/>
    <n v="273"/>
    <n v="126"/>
    <n v="166"/>
    <s v="Mobile Payment App"/>
    <n v="5540"/>
  </r>
  <r>
    <x v="2"/>
    <s v="Non-binary"/>
    <s v="Senior"/>
    <x v="4"/>
    <n v="1367"/>
    <n v="606"/>
    <n v="5577"/>
    <n v="916"/>
    <n v="260"/>
    <n v="78"/>
    <n v="213"/>
    <n v="145"/>
    <n v="71"/>
    <n v="223"/>
    <n v="123"/>
    <n v="199"/>
    <s v="Credit/Debit Card"/>
    <n v="7805"/>
  </r>
  <r>
    <x v="7"/>
    <s v="Male"/>
    <s v="Freshman"/>
    <x v="2"/>
    <n v="647"/>
    <n v="382"/>
    <n v="4943"/>
    <n v="807"/>
    <n v="149"/>
    <n v="61"/>
    <n v="214"/>
    <n v="136"/>
    <n v="26"/>
    <n v="191"/>
    <n v="102"/>
    <n v="107"/>
    <s v="Cash"/>
    <n v="6736"/>
  </r>
  <r>
    <x v="7"/>
    <s v="Female"/>
    <s v="Senior"/>
    <x v="3"/>
    <n v="656"/>
    <n v="725"/>
    <n v="3360"/>
    <n v="931"/>
    <n v="329"/>
    <n v="188"/>
    <n v="95"/>
    <n v="120"/>
    <n v="92"/>
    <n v="102"/>
    <n v="59"/>
    <n v="198"/>
    <s v="Credit/Debit Card"/>
    <n v="5474"/>
  </r>
  <r>
    <x v="0"/>
    <s v="Non-binary"/>
    <s v="Junior"/>
    <x v="1"/>
    <n v="1131"/>
    <n v="315"/>
    <n v="3194"/>
    <n v="468"/>
    <n v="328"/>
    <n v="177"/>
    <n v="118"/>
    <n v="26"/>
    <n v="69"/>
    <n v="66"/>
    <n v="161"/>
    <n v="120"/>
    <s v="Mobile Payment App"/>
    <n v="4727"/>
  </r>
  <r>
    <x v="0"/>
    <s v="Female"/>
    <s v="Freshman"/>
    <x v="0"/>
    <n v="1319"/>
    <n v="803"/>
    <n v="4160"/>
    <n v="677"/>
    <n v="159"/>
    <n v="73"/>
    <n v="229"/>
    <n v="140"/>
    <n v="38"/>
    <n v="108"/>
    <n v="175"/>
    <n v="31"/>
    <s v="Cash"/>
    <n v="5790"/>
  </r>
  <r>
    <x v="5"/>
    <s v="Female"/>
    <s v="Freshman"/>
    <x v="1"/>
    <n v="917"/>
    <n v="856"/>
    <n v="5010"/>
    <n v="434"/>
    <n v="128"/>
    <n v="184"/>
    <n v="277"/>
    <n v="98"/>
    <n v="29"/>
    <n v="115"/>
    <n v="61"/>
    <n v="66"/>
    <s v="Credit/Debit Card"/>
    <n v="6402"/>
  </r>
  <r>
    <x v="0"/>
    <s v="Female"/>
    <s v="Sophomore"/>
    <x v="4"/>
    <n v="872"/>
    <n v="206"/>
    <n v="5309"/>
    <n v="944"/>
    <n v="232"/>
    <n v="166"/>
    <n v="153"/>
    <n v="58"/>
    <n v="64"/>
    <n v="67"/>
    <n v="167"/>
    <n v="86"/>
    <s v="Credit/Debit Card"/>
    <n v="7246"/>
  </r>
  <r>
    <x v="3"/>
    <s v="Male"/>
    <s v="Sophomore"/>
    <x v="1"/>
    <n v="901"/>
    <n v="115"/>
    <n v="3388"/>
    <n v="737"/>
    <n v="295"/>
    <n v="84"/>
    <n v="297"/>
    <n v="66"/>
    <n v="80"/>
    <n v="146"/>
    <n v="100"/>
    <n v="93"/>
    <s v="Mobile Payment App"/>
    <n v="5286"/>
  </r>
  <r>
    <x v="6"/>
    <s v="Male"/>
    <s v="Junior"/>
    <x v="3"/>
    <n v="536"/>
    <n v="535"/>
    <n v="5547"/>
    <n v="676"/>
    <n v="255"/>
    <n v="82"/>
    <n v="111"/>
    <n v="128"/>
    <n v="35"/>
    <n v="252"/>
    <n v="160"/>
    <n v="79"/>
    <s v="Credit/Debit Card"/>
    <n v="7325"/>
  </r>
  <r>
    <x v="4"/>
    <s v="Female"/>
    <s v="Senior"/>
    <x v="0"/>
    <n v="506"/>
    <n v="931"/>
    <n v="4087"/>
    <n v="998"/>
    <n v="251"/>
    <n v="175"/>
    <n v="80"/>
    <n v="82"/>
    <n v="82"/>
    <n v="76"/>
    <n v="152"/>
    <n v="56"/>
    <s v="Mobile Payment App"/>
    <n v="6039"/>
  </r>
  <r>
    <x v="2"/>
    <s v="Female"/>
    <s v="Junior"/>
    <x v="1"/>
    <n v="1201"/>
    <n v="635"/>
    <n v="3748"/>
    <n v="459"/>
    <n v="291"/>
    <n v="56"/>
    <n v="199"/>
    <n v="100"/>
    <n v="81"/>
    <n v="290"/>
    <n v="135"/>
    <n v="131"/>
    <s v="Credit/Debit Card"/>
    <n v="5490"/>
  </r>
  <r>
    <x v="4"/>
    <s v="Non-binary"/>
    <s v="Senior"/>
    <x v="2"/>
    <n v="1189"/>
    <n v="48"/>
    <n v="5568"/>
    <n v="815"/>
    <n v="159"/>
    <n v="79"/>
    <n v="66"/>
    <n v="113"/>
    <n v="68"/>
    <n v="91"/>
    <n v="94"/>
    <n v="37"/>
    <s v="Cash"/>
    <n v="7090"/>
  </r>
  <r>
    <x v="2"/>
    <s v="Female"/>
    <s v="Junior"/>
    <x v="1"/>
    <n v="546"/>
    <n v="387"/>
    <n v="3890"/>
    <n v="747"/>
    <n v="282"/>
    <n v="140"/>
    <n v="53"/>
    <n v="35"/>
    <n v="38"/>
    <n v="67"/>
    <n v="75"/>
    <n v="181"/>
    <s v="Credit/Debit Card"/>
    <n v="5508"/>
  </r>
  <r>
    <x v="0"/>
    <s v="Non-binary"/>
    <s v="Senior"/>
    <x v="4"/>
    <n v="1181"/>
    <n v="989"/>
    <n v="3162"/>
    <n v="559"/>
    <n v="196"/>
    <n v="137"/>
    <n v="89"/>
    <n v="46"/>
    <n v="60"/>
    <n v="249"/>
    <n v="134"/>
    <n v="200"/>
    <s v="Cash"/>
    <n v="4832"/>
  </r>
  <r>
    <x v="6"/>
    <s v="Female"/>
    <s v="Sophomore"/>
    <x v="1"/>
    <n v="810"/>
    <n v="292"/>
    <n v="3953"/>
    <n v="771"/>
    <n v="340"/>
    <n v="51"/>
    <n v="98"/>
    <n v="120"/>
    <n v="88"/>
    <n v="133"/>
    <n v="58"/>
    <n v="113"/>
    <s v="Cash"/>
    <n v="5725"/>
  </r>
  <r>
    <x v="0"/>
    <s v="Non-binary"/>
    <s v="Freshman"/>
    <x v="3"/>
    <n v="855"/>
    <n v="397"/>
    <n v="4028"/>
    <n v="633"/>
    <n v="400"/>
    <n v="146"/>
    <n v="174"/>
    <n v="148"/>
    <n v="42"/>
    <n v="77"/>
    <n v="153"/>
    <n v="122"/>
    <s v="Cash"/>
    <n v="5923"/>
  </r>
  <r>
    <x v="2"/>
    <s v="Male"/>
    <s v="Sophomore"/>
    <x v="4"/>
    <n v="1354"/>
    <n v="17"/>
    <n v="5911"/>
    <n v="631"/>
    <n v="385"/>
    <n v="160"/>
    <n v="112"/>
    <n v="34"/>
    <n v="32"/>
    <n v="225"/>
    <n v="173"/>
    <n v="60"/>
    <s v="Cash"/>
    <n v="7723"/>
  </r>
  <r>
    <x v="3"/>
    <s v="Male"/>
    <s v="Freshman"/>
    <x v="0"/>
    <n v="1056"/>
    <n v="861"/>
    <n v="5433"/>
    <n v="405"/>
    <n v="183"/>
    <n v="194"/>
    <n v="187"/>
    <n v="61"/>
    <n v="66"/>
    <n v="144"/>
    <n v="107"/>
    <n v="22"/>
    <s v="Cash"/>
    <n v="6802"/>
  </r>
  <r>
    <x v="0"/>
    <s v="Male"/>
    <s v="Freshman"/>
    <x v="1"/>
    <n v="620"/>
    <n v="215"/>
    <n v="4981"/>
    <n v="704"/>
    <n v="243"/>
    <n v="197"/>
    <n v="285"/>
    <n v="135"/>
    <n v="83"/>
    <n v="192"/>
    <n v="36"/>
    <n v="197"/>
    <s v="Credit/Debit Card"/>
    <n v="7053"/>
  </r>
  <r>
    <x v="1"/>
    <s v="Female"/>
    <s v="Freshman"/>
    <x v="1"/>
    <n v="1207"/>
    <n v="339"/>
    <n v="4361"/>
    <n v="638"/>
    <n v="201"/>
    <n v="143"/>
    <n v="241"/>
    <n v="112"/>
    <n v="29"/>
    <n v="86"/>
    <n v="139"/>
    <n v="110"/>
    <s v="Cash"/>
    <n v="6060"/>
  </r>
  <r>
    <x v="7"/>
    <s v="Non-binary"/>
    <s v="Sophomore"/>
    <x v="0"/>
    <n v="621"/>
    <n v="456"/>
    <n v="5893"/>
    <n v="960"/>
    <n v="199"/>
    <n v="124"/>
    <n v="278"/>
    <n v="115"/>
    <n v="48"/>
    <n v="193"/>
    <n v="178"/>
    <n v="68"/>
    <s v="Cash"/>
    <n v="8056"/>
  </r>
  <r>
    <x v="4"/>
    <s v="Female"/>
    <s v="Senior"/>
    <x v="3"/>
    <n v="1033"/>
    <n v="64"/>
    <n v="4249"/>
    <n v="517"/>
    <n v="104"/>
    <n v="64"/>
    <n v="259"/>
    <n v="131"/>
    <n v="66"/>
    <n v="234"/>
    <n v="63"/>
    <n v="104"/>
    <s v="Mobile Payment App"/>
    <n v="5791"/>
  </r>
  <r>
    <x v="0"/>
    <s v="Non-binary"/>
    <s v="Freshman"/>
    <x v="0"/>
    <n v="722"/>
    <n v="2"/>
    <n v="3701"/>
    <n v="450"/>
    <n v="102"/>
    <n v="82"/>
    <n v="267"/>
    <n v="38"/>
    <n v="65"/>
    <n v="129"/>
    <n v="186"/>
    <n v="125"/>
    <s v="Mobile Payment App"/>
    <n v="5145"/>
  </r>
  <r>
    <x v="3"/>
    <s v="Male"/>
    <s v="Freshman"/>
    <x v="0"/>
    <n v="1304"/>
    <n v="76"/>
    <n v="3564"/>
    <n v="847"/>
    <n v="180"/>
    <n v="92"/>
    <n v="300"/>
    <n v="90"/>
    <n v="64"/>
    <n v="113"/>
    <n v="34"/>
    <n v="113"/>
    <s v="Mobile Payment App"/>
    <n v="5397"/>
  </r>
  <r>
    <x v="7"/>
    <s v="Non-binary"/>
    <s v="Junior"/>
    <x v="4"/>
    <n v="912"/>
    <n v="970"/>
    <n v="3424"/>
    <n v="991"/>
    <n v="348"/>
    <n v="181"/>
    <n v="86"/>
    <n v="134"/>
    <n v="70"/>
    <n v="175"/>
    <n v="40"/>
    <n v="184"/>
    <s v="Credit/Debit Card"/>
    <n v="5633"/>
  </r>
  <r>
    <x v="2"/>
    <s v="Male"/>
    <s v="Sophomore"/>
    <x v="4"/>
    <n v="963"/>
    <n v="871"/>
    <n v="4951"/>
    <n v="778"/>
    <n v="253"/>
    <n v="105"/>
    <n v="135"/>
    <n v="124"/>
    <n v="46"/>
    <n v="185"/>
    <n v="164"/>
    <n v="160"/>
    <s v="Cash"/>
    <n v="6901"/>
  </r>
  <r>
    <x v="6"/>
    <s v="Female"/>
    <s v="Junior"/>
    <x v="3"/>
    <n v="1286"/>
    <n v="618"/>
    <n v="3015"/>
    <n v="925"/>
    <n v="103"/>
    <n v="129"/>
    <n v="56"/>
    <n v="50"/>
    <n v="93"/>
    <n v="215"/>
    <n v="43"/>
    <n v="105"/>
    <s v="Mobile Payment App"/>
    <n v="4734"/>
  </r>
  <r>
    <x v="6"/>
    <s v="Male"/>
    <s v="Freshman"/>
    <x v="1"/>
    <n v="1104"/>
    <n v="180"/>
    <n v="4653"/>
    <n v="683"/>
    <n v="362"/>
    <n v="185"/>
    <n v="90"/>
    <n v="79"/>
    <n v="91"/>
    <n v="91"/>
    <n v="99"/>
    <n v="64"/>
    <s v="Credit/Debit Card"/>
    <n v="6397"/>
  </r>
  <r>
    <x v="2"/>
    <s v="Non-binary"/>
    <s v="Senior"/>
    <x v="1"/>
    <n v="697"/>
    <n v="927"/>
    <n v="3756"/>
    <n v="734"/>
    <n v="394"/>
    <n v="192"/>
    <n v="109"/>
    <n v="80"/>
    <n v="73"/>
    <n v="247"/>
    <n v="69"/>
    <n v="195"/>
    <s v="Cash"/>
    <n v="5849"/>
  </r>
  <r>
    <x v="7"/>
    <s v="Male"/>
    <s v="Freshman"/>
    <x v="3"/>
    <n v="1230"/>
    <n v="968"/>
    <n v="4254"/>
    <n v="540"/>
    <n v="285"/>
    <n v="99"/>
    <n v="169"/>
    <n v="101"/>
    <n v="57"/>
    <n v="77"/>
    <n v="87"/>
    <n v="43"/>
    <s v="Cash"/>
    <n v="5712"/>
  </r>
  <r>
    <x v="4"/>
    <s v="Female"/>
    <s v="Junior"/>
    <x v="3"/>
    <n v="1345"/>
    <n v="649"/>
    <n v="3889"/>
    <n v="919"/>
    <n v="311"/>
    <n v="133"/>
    <n v="68"/>
    <n v="149"/>
    <n v="66"/>
    <n v="69"/>
    <n v="159"/>
    <n v="162"/>
    <s v="Mobile Payment App"/>
    <n v="5925"/>
  </r>
  <r>
    <x v="3"/>
    <s v="Female"/>
    <s v="Junior"/>
    <x v="4"/>
    <n v="1411"/>
    <n v="517"/>
    <n v="3074"/>
    <n v="874"/>
    <n v="151"/>
    <n v="77"/>
    <n v="219"/>
    <n v="21"/>
    <n v="44"/>
    <n v="280"/>
    <n v="57"/>
    <n v="176"/>
    <s v="Mobile Payment App"/>
    <n v="4973"/>
  </r>
  <r>
    <x v="1"/>
    <s v="Female"/>
    <s v="Freshman"/>
    <x v="1"/>
    <n v="1355"/>
    <n v="282"/>
    <n v="5998"/>
    <n v="617"/>
    <n v="311"/>
    <n v="79"/>
    <n v="264"/>
    <n v="35"/>
    <n v="73"/>
    <n v="254"/>
    <n v="131"/>
    <n v="164"/>
    <s v="Credit/Debit Card"/>
    <n v="7926"/>
  </r>
  <r>
    <x v="1"/>
    <s v="Non-binary"/>
    <s v="Junior"/>
    <x v="1"/>
    <n v="608"/>
    <n v="918"/>
    <n v="4056"/>
    <n v="568"/>
    <n v="336"/>
    <n v="186"/>
    <n v="159"/>
    <n v="82"/>
    <n v="89"/>
    <n v="251"/>
    <n v="166"/>
    <n v="142"/>
    <s v="Mobile Payment App"/>
    <n v="6035"/>
  </r>
  <r>
    <x v="5"/>
    <s v="Female"/>
    <s v="Senior"/>
    <x v="4"/>
    <n v="566"/>
    <n v="480"/>
    <n v="3542"/>
    <n v="834"/>
    <n v="360"/>
    <n v="64"/>
    <n v="289"/>
    <n v="48"/>
    <n v="86"/>
    <n v="226"/>
    <n v="132"/>
    <n v="120"/>
    <s v="Credit/Debit Card"/>
    <n v="5701"/>
  </r>
  <r>
    <x v="4"/>
    <s v="Female"/>
    <s v="Junior"/>
    <x v="1"/>
    <n v="1310"/>
    <n v="982"/>
    <n v="4548"/>
    <n v="837"/>
    <n v="219"/>
    <n v="60"/>
    <n v="72"/>
    <n v="82"/>
    <n v="51"/>
    <n v="260"/>
    <n v="30"/>
    <n v="171"/>
    <s v="Mobile Payment App"/>
    <n v="6330"/>
  </r>
  <r>
    <x v="1"/>
    <s v="Female"/>
    <s v="Sophomore"/>
    <x v="4"/>
    <n v="1354"/>
    <n v="52"/>
    <n v="3169"/>
    <n v="849"/>
    <n v="335"/>
    <n v="60"/>
    <n v="199"/>
    <n v="77"/>
    <n v="45"/>
    <n v="101"/>
    <n v="195"/>
    <n v="125"/>
    <s v="Credit/Debit Card"/>
    <n v="5155"/>
  </r>
  <r>
    <x v="2"/>
    <s v="Male"/>
    <s v="Sophomore"/>
    <x v="1"/>
    <n v="1020"/>
    <n v="17"/>
    <n v="4645"/>
    <n v="943"/>
    <n v="305"/>
    <n v="156"/>
    <n v="240"/>
    <n v="123"/>
    <n v="53"/>
    <n v="290"/>
    <n v="77"/>
    <n v="63"/>
    <s v="Cash"/>
    <n v="6895"/>
  </r>
  <r>
    <x v="1"/>
    <s v="Non-binary"/>
    <s v="Senior"/>
    <x v="3"/>
    <n v="1394"/>
    <n v="871"/>
    <n v="4450"/>
    <n v="416"/>
    <n v="268"/>
    <n v="133"/>
    <n v="146"/>
    <n v="22"/>
    <n v="68"/>
    <n v="172"/>
    <n v="126"/>
    <n v="185"/>
    <s v="Cash"/>
    <n v="5986"/>
  </r>
  <r>
    <x v="5"/>
    <s v="Non-binary"/>
    <s v="Sophomore"/>
    <x v="0"/>
    <n v="954"/>
    <n v="337"/>
    <n v="5756"/>
    <n v="717"/>
    <n v="159"/>
    <n v="195"/>
    <n v="196"/>
    <n v="138"/>
    <n v="26"/>
    <n v="154"/>
    <n v="160"/>
    <n v="85"/>
    <s v="Credit/Debit Card"/>
    <n v="7586"/>
  </r>
  <r>
    <x v="7"/>
    <s v="Male"/>
    <s v="Senior"/>
    <x v="4"/>
    <n v="1448"/>
    <n v="794"/>
    <n v="3959"/>
    <n v="624"/>
    <n v="171"/>
    <n v="172"/>
    <n v="103"/>
    <n v="59"/>
    <n v="89"/>
    <n v="206"/>
    <n v="182"/>
    <n v="158"/>
    <s v="Mobile Payment App"/>
    <n v="5723"/>
  </r>
  <r>
    <x v="7"/>
    <s v="Non-binary"/>
    <s v="Sophomore"/>
    <x v="4"/>
    <n v="968"/>
    <n v="8"/>
    <n v="4078"/>
    <n v="670"/>
    <n v="108"/>
    <n v="56"/>
    <n v="129"/>
    <n v="26"/>
    <n v="66"/>
    <n v="272"/>
    <n v="64"/>
    <n v="151"/>
    <s v="Credit/Debit Card"/>
    <n v="5620"/>
  </r>
  <r>
    <x v="0"/>
    <s v="Male"/>
    <s v="Freshman"/>
    <x v="1"/>
    <n v="1450"/>
    <n v="809"/>
    <n v="4103"/>
    <n v="845"/>
    <n v="255"/>
    <n v="89"/>
    <n v="136"/>
    <n v="110"/>
    <n v="85"/>
    <n v="183"/>
    <n v="85"/>
    <n v="110"/>
    <s v="Credit/Debit Card"/>
    <n v="6001"/>
  </r>
  <r>
    <x v="5"/>
    <s v="Female"/>
    <s v="Freshman"/>
    <x v="2"/>
    <n v="1316"/>
    <n v="938"/>
    <n v="4316"/>
    <n v="953"/>
    <n v="153"/>
    <n v="179"/>
    <n v="229"/>
    <n v="105"/>
    <n v="66"/>
    <n v="184"/>
    <n v="151"/>
    <n v="137"/>
    <s v="Credit/Debit Card"/>
    <n v="6473"/>
  </r>
  <r>
    <x v="1"/>
    <s v="Male"/>
    <s v="Freshman"/>
    <x v="2"/>
    <n v="904"/>
    <n v="955"/>
    <n v="4075"/>
    <n v="875"/>
    <n v="310"/>
    <n v="197"/>
    <n v="201"/>
    <n v="91"/>
    <n v="83"/>
    <n v="224"/>
    <n v="186"/>
    <n v="101"/>
    <s v="Cash"/>
    <n v="6343"/>
  </r>
  <r>
    <x v="2"/>
    <s v="Female"/>
    <s v="Junior"/>
    <x v="2"/>
    <n v="1488"/>
    <n v="77"/>
    <n v="5418"/>
    <n v="545"/>
    <n v="112"/>
    <n v="193"/>
    <n v="158"/>
    <n v="21"/>
    <n v="64"/>
    <n v="257"/>
    <n v="168"/>
    <n v="86"/>
    <s v="Cash"/>
    <n v="7022"/>
  </r>
  <r>
    <x v="3"/>
    <s v="Female"/>
    <s v="Junior"/>
    <x v="0"/>
    <n v="893"/>
    <n v="258"/>
    <n v="5877"/>
    <n v="469"/>
    <n v="131"/>
    <n v="192"/>
    <n v="222"/>
    <n v="73"/>
    <n v="84"/>
    <n v="125"/>
    <n v="176"/>
    <n v="74"/>
    <s v="Cash"/>
    <n v="7423"/>
  </r>
  <r>
    <x v="7"/>
    <s v="Male"/>
    <s v="Freshman"/>
    <x v="4"/>
    <n v="527"/>
    <n v="851"/>
    <n v="4464"/>
    <n v="683"/>
    <n v="390"/>
    <n v="194"/>
    <n v="185"/>
    <n v="127"/>
    <n v="65"/>
    <n v="188"/>
    <n v="168"/>
    <n v="193"/>
    <s v="Credit/Debit Card"/>
    <n v="6657"/>
  </r>
  <r>
    <x v="1"/>
    <s v="Male"/>
    <s v="Senior"/>
    <x v="4"/>
    <n v="804"/>
    <n v="640"/>
    <n v="3043"/>
    <n v="927"/>
    <n v="347"/>
    <n v="167"/>
    <n v="151"/>
    <n v="114"/>
    <n v="35"/>
    <n v="206"/>
    <n v="94"/>
    <n v="169"/>
    <s v="Credit/Debit Card"/>
    <n v="5253"/>
  </r>
  <r>
    <x v="4"/>
    <s v="Female"/>
    <s v="Junior"/>
    <x v="3"/>
    <n v="547"/>
    <n v="233"/>
    <n v="5070"/>
    <n v="633"/>
    <n v="164"/>
    <n v="94"/>
    <n v="147"/>
    <n v="123"/>
    <n v="25"/>
    <n v="236"/>
    <n v="116"/>
    <n v="37"/>
    <s v="Credit/Debit Card"/>
    <n v="6645"/>
  </r>
  <r>
    <x v="0"/>
    <s v="Non-binary"/>
    <s v="Freshman"/>
    <x v="2"/>
    <n v="523"/>
    <n v="892"/>
    <n v="4683"/>
    <n v="438"/>
    <n v="180"/>
    <n v="65"/>
    <n v="208"/>
    <n v="108"/>
    <n v="59"/>
    <n v="192"/>
    <n v="92"/>
    <n v="132"/>
    <s v="Cash"/>
    <n v="6157"/>
  </r>
  <r>
    <x v="1"/>
    <s v="Female"/>
    <s v="Senior"/>
    <x v="1"/>
    <n v="1040"/>
    <n v="970"/>
    <n v="5293"/>
    <n v="701"/>
    <n v="323"/>
    <n v="97"/>
    <n v="196"/>
    <n v="93"/>
    <n v="62"/>
    <n v="170"/>
    <n v="90"/>
    <n v="64"/>
    <s v="Credit/Debit Card"/>
    <n v="7089"/>
  </r>
  <r>
    <x v="1"/>
    <s v="Male"/>
    <s v="Freshman"/>
    <x v="2"/>
    <n v="918"/>
    <n v="273"/>
    <n v="3012"/>
    <n v="759"/>
    <n v="113"/>
    <n v="181"/>
    <n v="62"/>
    <n v="99"/>
    <n v="81"/>
    <n v="226"/>
    <n v="155"/>
    <n v="199"/>
    <s v="Credit/Debit Card"/>
    <n v="4887"/>
  </r>
  <r>
    <x v="2"/>
    <s v="Female"/>
    <s v="Junior"/>
    <x v="4"/>
    <n v="504"/>
    <n v="775"/>
    <n v="4132"/>
    <n v="997"/>
    <n v="237"/>
    <n v="69"/>
    <n v="199"/>
    <n v="111"/>
    <n v="58"/>
    <n v="62"/>
    <n v="195"/>
    <n v="195"/>
    <s v="Credit/Debit Card"/>
    <n v="6255"/>
  </r>
  <r>
    <x v="1"/>
    <s v="Female"/>
    <s v="Senior"/>
    <x v="1"/>
    <n v="1203"/>
    <n v="115"/>
    <n v="3234"/>
    <n v="858"/>
    <n v="249"/>
    <n v="157"/>
    <n v="292"/>
    <n v="132"/>
    <n v="94"/>
    <n v="278"/>
    <n v="66"/>
    <n v="49"/>
    <s v="Cash"/>
    <n v="5409"/>
  </r>
  <r>
    <x v="3"/>
    <s v="Female"/>
    <s v="Senior"/>
    <x v="0"/>
    <n v="951"/>
    <n v="279"/>
    <n v="4004"/>
    <n v="453"/>
    <n v="366"/>
    <n v="121"/>
    <n v="287"/>
    <n v="71"/>
    <n v="65"/>
    <n v="207"/>
    <n v="129"/>
    <n v="122"/>
    <s v="Mobile Payment App"/>
    <n v="5825"/>
  </r>
  <r>
    <x v="1"/>
    <s v="Non-binary"/>
    <s v="Sophomore"/>
    <x v="0"/>
    <n v="857"/>
    <n v="583"/>
    <n v="3939"/>
    <n v="587"/>
    <n v="147"/>
    <n v="126"/>
    <n v="160"/>
    <n v="117"/>
    <n v="85"/>
    <n v="98"/>
    <n v="69"/>
    <n v="143"/>
    <s v="Mobile Payment App"/>
    <n v="5471"/>
  </r>
  <r>
    <x v="0"/>
    <s v="Male"/>
    <s v="Senior"/>
    <x v="0"/>
    <n v="812"/>
    <n v="539"/>
    <n v="3191"/>
    <n v="744"/>
    <n v="108"/>
    <n v="189"/>
    <n v="296"/>
    <n v="31"/>
    <n v="81"/>
    <n v="204"/>
    <n v="87"/>
    <n v="34"/>
    <s v="Cash"/>
    <n v="4965"/>
  </r>
  <r>
    <x v="6"/>
    <s v="Male"/>
    <s v="Sophomore"/>
    <x v="2"/>
    <n v="540"/>
    <n v="649"/>
    <n v="5188"/>
    <n v="746"/>
    <n v="173"/>
    <n v="147"/>
    <n v="113"/>
    <n v="139"/>
    <n v="29"/>
    <n v="103"/>
    <n v="73"/>
    <n v="118"/>
    <s v="Credit/Debit Card"/>
    <n v="6829"/>
  </r>
  <r>
    <x v="0"/>
    <s v="Non-binary"/>
    <s v="Junior"/>
    <x v="0"/>
    <n v="889"/>
    <n v="483"/>
    <n v="3007"/>
    <n v="673"/>
    <n v="225"/>
    <n v="113"/>
    <n v="113"/>
    <n v="148"/>
    <n v="40"/>
    <n v="256"/>
    <n v="171"/>
    <n v="175"/>
    <s v="Cash"/>
    <n v="4921"/>
  </r>
  <r>
    <x v="6"/>
    <s v="Non-binary"/>
    <s v="Freshman"/>
    <x v="0"/>
    <n v="992"/>
    <n v="680"/>
    <n v="5718"/>
    <n v="533"/>
    <n v="241"/>
    <n v="84"/>
    <n v="276"/>
    <n v="65"/>
    <n v="81"/>
    <n v="141"/>
    <n v="171"/>
    <n v="51"/>
    <s v="Credit/Debit Card"/>
    <n v="7361"/>
  </r>
  <r>
    <x v="7"/>
    <s v="Male"/>
    <s v="Junior"/>
    <x v="4"/>
    <n v="760"/>
    <n v="869"/>
    <n v="3712"/>
    <n v="567"/>
    <n v="291"/>
    <n v="94"/>
    <n v="86"/>
    <n v="141"/>
    <n v="97"/>
    <n v="55"/>
    <n v="165"/>
    <n v="44"/>
    <s v="Mobile Payment App"/>
    <n v="5252"/>
  </r>
  <r>
    <x v="4"/>
    <s v="Male"/>
    <s v="Sophomore"/>
    <x v="4"/>
    <n v="1199"/>
    <n v="996"/>
    <n v="4865"/>
    <n v="533"/>
    <n v="207"/>
    <n v="123"/>
    <n v="70"/>
    <n v="104"/>
    <n v="76"/>
    <n v="256"/>
    <n v="189"/>
    <n v="192"/>
    <s v="Credit/Debit Card"/>
    <n v="6615"/>
  </r>
  <r>
    <x v="3"/>
    <s v="Female"/>
    <s v="Junior"/>
    <x v="4"/>
    <n v="578"/>
    <n v="460"/>
    <n v="4893"/>
    <n v="488"/>
    <n v="139"/>
    <n v="168"/>
    <n v="58"/>
    <n v="105"/>
    <n v="92"/>
    <n v="177"/>
    <n v="183"/>
    <n v="92"/>
    <s v="Credit/Debit Card"/>
    <n v="6395"/>
  </r>
  <r>
    <x v="1"/>
    <s v="Female"/>
    <s v="Senior"/>
    <x v="1"/>
    <n v="994"/>
    <n v="940"/>
    <n v="4885"/>
    <n v="487"/>
    <n v="143"/>
    <n v="54"/>
    <n v="79"/>
    <n v="74"/>
    <n v="53"/>
    <n v="77"/>
    <n v="66"/>
    <n v="22"/>
    <s v="Cash"/>
    <n v="5940"/>
  </r>
  <r>
    <x v="6"/>
    <s v="Non-binary"/>
    <s v="Junior"/>
    <x v="1"/>
    <n v="552"/>
    <n v="481"/>
    <n v="5312"/>
    <n v="937"/>
    <n v="307"/>
    <n v="77"/>
    <n v="71"/>
    <n v="21"/>
    <n v="52"/>
    <n v="127"/>
    <n v="46"/>
    <n v="77"/>
    <s v="Mobile Payment App"/>
    <n v="7027"/>
  </r>
  <r>
    <x v="7"/>
    <s v="Male"/>
    <s v="Junior"/>
    <x v="2"/>
    <n v="1444"/>
    <n v="792"/>
    <n v="5866"/>
    <n v="607"/>
    <n v="396"/>
    <n v="189"/>
    <n v="125"/>
    <n v="76"/>
    <n v="80"/>
    <n v="59"/>
    <n v="79"/>
    <n v="78"/>
    <s v="Credit/Debit Card"/>
    <n v="7555"/>
  </r>
  <r>
    <x v="0"/>
    <s v="Female"/>
    <s v="Junior"/>
    <x v="0"/>
    <n v="1203"/>
    <n v="550"/>
    <n v="3282"/>
    <n v="654"/>
    <n v="182"/>
    <n v="108"/>
    <n v="288"/>
    <n v="147"/>
    <n v="38"/>
    <n v="92"/>
    <n v="182"/>
    <n v="128"/>
    <s v="Mobile Payment App"/>
    <n v="5101"/>
  </r>
  <r>
    <x v="4"/>
    <s v="Female"/>
    <s v="Sophomore"/>
    <x v="2"/>
    <n v="1481"/>
    <n v="50"/>
    <n v="4898"/>
    <n v="982"/>
    <n v="157"/>
    <n v="162"/>
    <n v="159"/>
    <n v="30"/>
    <n v="76"/>
    <n v="225"/>
    <n v="99"/>
    <n v="166"/>
    <s v="Credit/Debit Card"/>
    <n v="6954"/>
  </r>
  <r>
    <x v="4"/>
    <s v="Non-binary"/>
    <s v="Sophomore"/>
    <x v="1"/>
    <n v="700"/>
    <n v="174"/>
    <n v="5318"/>
    <n v="846"/>
    <n v="206"/>
    <n v="108"/>
    <n v="284"/>
    <n v="70"/>
    <n v="23"/>
    <n v="220"/>
    <n v="169"/>
    <n v="142"/>
    <s v="Credit/Debit Card"/>
    <n v="7386"/>
  </r>
  <r>
    <x v="4"/>
    <s v="Female"/>
    <s v="Junior"/>
    <x v="1"/>
    <n v="1087"/>
    <n v="415"/>
    <n v="5282"/>
    <n v="503"/>
    <n v="155"/>
    <n v="186"/>
    <n v="116"/>
    <n v="31"/>
    <n v="31"/>
    <n v="108"/>
    <n v="141"/>
    <n v="200"/>
    <s v="Mobile Payment App"/>
    <n v="6753"/>
  </r>
  <r>
    <x v="2"/>
    <s v="Male"/>
    <s v="Senior"/>
    <x v="1"/>
    <n v="672"/>
    <n v="699"/>
    <n v="4520"/>
    <n v="435"/>
    <n v="153"/>
    <n v="180"/>
    <n v="61"/>
    <n v="75"/>
    <n v="56"/>
    <n v="248"/>
    <n v="195"/>
    <n v="82"/>
    <s v="Mobile Payment App"/>
    <n v="6005"/>
  </r>
  <r>
    <x v="7"/>
    <s v="Male"/>
    <s v="Sophomore"/>
    <x v="2"/>
    <n v="825"/>
    <n v="882"/>
    <n v="4307"/>
    <n v="589"/>
    <n v="181"/>
    <n v="54"/>
    <n v="89"/>
    <n v="113"/>
    <n v="55"/>
    <n v="266"/>
    <n v="34"/>
    <n v="176"/>
    <s v="Credit/Debit Card"/>
    <n v="5864"/>
  </r>
  <r>
    <x v="1"/>
    <s v="Male"/>
    <s v="Sophomore"/>
    <x v="2"/>
    <n v="1033"/>
    <n v="267"/>
    <n v="5997"/>
    <n v="806"/>
    <n v="374"/>
    <n v="86"/>
    <n v="229"/>
    <n v="78"/>
    <n v="31"/>
    <n v="139"/>
    <n v="153"/>
    <n v="77"/>
    <s v="Cash"/>
    <n v="7970"/>
  </r>
  <r>
    <x v="4"/>
    <s v="Non-binary"/>
    <s v="Freshman"/>
    <x v="3"/>
    <n v="774"/>
    <n v="250"/>
    <n v="5306"/>
    <n v="942"/>
    <n v="324"/>
    <n v="73"/>
    <n v="271"/>
    <n v="107"/>
    <n v="77"/>
    <n v="92"/>
    <n v="80"/>
    <n v="66"/>
    <s v="Credit/Debit Card"/>
    <n v="7338"/>
  </r>
  <r>
    <x v="2"/>
    <s v="Male"/>
    <s v="Junior"/>
    <x v="3"/>
    <n v="1365"/>
    <n v="744"/>
    <n v="3066"/>
    <n v="936"/>
    <n v="265"/>
    <n v="52"/>
    <n v="121"/>
    <n v="46"/>
    <n v="85"/>
    <n v="292"/>
    <n v="128"/>
    <n v="115"/>
    <s v="Credit/Debit Card"/>
    <n v="5106"/>
  </r>
  <r>
    <x v="4"/>
    <s v="Non-binary"/>
    <s v="Sophomore"/>
    <x v="1"/>
    <n v="810"/>
    <n v="826"/>
    <n v="3709"/>
    <n v="938"/>
    <n v="206"/>
    <n v="180"/>
    <n v="112"/>
    <n v="82"/>
    <n v="45"/>
    <n v="165"/>
    <n v="110"/>
    <n v="98"/>
    <s v="Mobile Payment App"/>
    <n v="5645"/>
  </r>
  <r>
    <x v="5"/>
    <s v="Male"/>
    <s v="Sophomore"/>
    <x v="1"/>
    <n v="856"/>
    <n v="33"/>
    <n v="5420"/>
    <n v="967"/>
    <n v="391"/>
    <n v="112"/>
    <n v="196"/>
    <n v="43"/>
    <n v="71"/>
    <n v="294"/>
    <n v="91"/>
    <n v="139"/>
    <s v="Mobile Payment App"/>
    <n v="7724"/>
  </r>
  <r>
    <x v="7"/>
    <s v="Female"/>
    <s v="Senior"/>
    <x v="0"/>
    <n v="985"/>
    <n v="586"/>
    <n v="4345"/>
    <n v="481"/>
    <n v="110"/>
    <n v="141"/>
    <n v="135"/>
    <n v="103"/>
    <n v="42"/>
    <n v="270"/>
    <n v="194"/>
    <n v="196"/>
    <s v="Credit/Debit Card"/>
    <n v="6017"/>
  </r>
  <r>
    <x v="5"/>
    <s v="Non-binary"/>
    <s v="Junior"/>
    <x v="4"/>
    <n v="919"/>
    <n v="369"/>
    <n v="4599"/>
    <n v="788"/>
    <n v="119"/>
    <n v="170"/>
    <n v="58"/>
    <n v="124"/>
    <n v="34"/>
    <n v="97"/>
    <n v="64"/>
    <n v="185"/>
    <s v="Credit/Debit Card"/>
    <n v="6238"/>
  </r>
  <r>
    <x v="6"/>
    <s v="Female"/>
    <s v="Sophomore"/>
    <x v="4"/>
    <n v="637"/>
    <n v="130"/>
    <n v="5152"/>
    <n v="559"/>
    <n v="340"/>
    <n v="62"/>
    <n v="226"/>
    <n v="42"/>
    <n v="72"/>
    <n v="244"/>
    <n v="197"/>
    <n v="42"/>
    <s v="Cash"/>
    <n v="6936"/>
  </r>
  <r>
    <x v="3"/>
    <s v="Male"/>
    <s v="Freshman"/>
    <x v="1"/>
    <n v="894"/>
    <n v="327"/>
    <n v="3535"/>
    <n v="689"/>
    <n v="213"/>
    <n v="127"/>
    <n v="69"/>
    <n v="116"/>
    <n v="50"/>
    <n v="143"/>
    <n v="81"/>
    <n v="51"/>
    <s v="Credit/Debit Card"/>
    <n v="5074"/>
  </r>
  <r>
    <x v="5"/>
    <s v="Female"/>
    <s v="Senior"/>
    <x v="1"/>
    <n v="874"/>
    <n v="561"/>
    <n v="3452"/>
    <n v="504"/>
    <n v="299"/>
    <n v="111"/>
    <n v="237"/>
    <n v="113"/>
    <n v="71"/>
    <n v="104"/>
    <n v="45"/>
    <n v="62"/>
    <s v="Cash"/>
    <n v="4998"/>
  </r>
  <r>
    <x v="5"/>
    <s v="Female"/>
    <s v="Junior"/>
    <x v="2"/>
    <n v="850"/>
    <n v="699"/>
    <n v="3180"/>
    <n v="777"/>
    <n v="196"/>
    <n v="102"/>
    <n v="212"/>
    <n v="98"/>
    <n v="75"/>
    <n v="192"/>
    <n v="48"/>
    <n v="106"/>
    <s v="Credit/Debit Card"/>
    <n v="4986"/>
  </r>
  <r>
    <x v="1"/>
    <s v="Non-binary"/>
    <s v="Junior"/>
    <x v="3"/>
    <n v="879"/>
    <n v="865"/>
    <n v="5743"/>
    <n v="921"/>
    <n v="249"/>
    <n v="189"/>
    <n v="222"/>
    <n v="111"/>
    <n v="71"/>
    <n v="112"/>
    <n v="60"/>
    <n v="133"/>
    <s v="Credit/Debit Card"/>
    <n v="7811"/>
  </r>
  <r>
    <x v="1"/>
    <s v="Female"/>
    <s v="Junior"/>
    <x v="1"/>
    <n v="811"/>
    <n v="346"/>
    <n v="3527"/>
    <n v="795"/>
    <n v="308"/>
    <n v="106"/>
    <n v="74"/>
    <n v="126"/>
    <n v="23"/>
    <n v="299"/>
    <n v="111"/>
    <n v="152"/>
    <s v="Credit/Debit Card"/>
    <n v="5521"/>
  </r>
  <r>
    <x v="7"/>
    <s v="Male"/>
    <s v="Sophomore"/>
    <x v="2"/>
    <n v="809"/>
    <n v="768"/>
    <n v="4079"/>
    <n v="505"/>
    <n v="186"/>
    <n v="176"/>
    <n v="217"/>
    <n v="70"/>
    <n v="81"/>
    <n v="194"/>
    <n v="193"/>
    <n v="91"/>
    <s v="Cash"/>
    <n v="5792"/>
  </r>
  <r>
    <x v="6"/>
    <s v="Non-binary"/>
    <s v="Senior"/>
    <x v="0"/>
    <n v="596"/>
    <n v="316"/>
    <n v="5494"/>
    <n v="567"/>
    <n v="308"/>
    <n v="54"/>
    <n v="126"/>
    <n v="149"/>
    <n v="46"/>
    <n v="278"/>
    <n v="134"/>
    <n v="21"/>
    <s v="Credit/Debit Card"/>
    <n v="7177"/>
  </r>
  <r>
    <x v="4"/>
    <s v="Male"/>
    <s v="Sophomore"/>
    <x v="1"/>
    <n v="856"/>
    <n v="102"/>
    <n v="3647"/>
    <n v="500"/>
    <n v="341"/>
    <n v="123"/>
    <n v="198"/>
    <n v="85"/>
    <n v="73"/>
    <n v="208"/>
    <n v="58"/>
    <n v="21"/>
    <s v="Mobile Payment App"/>
    <n v="5254"/>
  </r>
  <r>
    <x v="4"/>
    <s v="Male"/>
    <s v="Senior"/>
    <x v="2"/>
    <n v="886"/>
    <n v="143"/>
    <n v="3489"/>
    <n v="676"/>
    <n v="219"/>
    <n v="61"/>
    <n v="198"/>
    <n v="99"/>
    <n v="95"/>
    <n v="178"/>
    <n v="46"/>
    <n v="188"/>
    <s v="Mobile Payment App"/>
    <n v="5249"/>
  </r>
  <r>
    <x v="1"/>
    <s v="Female"/>
    <s v="Sophomore"/>
    <x v="0"/>
    <n v="1205"/>
    <n v="715"/>
    <n v="5781"/>
    <n v="428"/>
    <n v="346"/>
    <n v="190"/>
    <n v="79"/>
    <n v="37"/>
    <n v="28"/>
    <n v="57"/>
    <n v="182"/>
    <n v="133"/>
    <s v="Mobile Payment App"/>
    <n v="7261"/>
  </r>
  <r>
    <x v="7"/>
    <s v="Non-binary"/>
    <s v="Freshman"/>
    <x v="4"/>
    <n v="1353"/>
    <n v="444"/>
    <n v="4343"/>
    <n v="622"/>
    <n v="341"/>
    <n v="198"/>
    <n v="152"/>
    <n v="106"/>
    <n v="44"/>
    <n v="236"/>
    <n v="60"/>
    <n v="171"/>
    <s v="Cash"/>
    <n v="6273"/>
  </r>
  <r>
    <x v="5"/>
    <s v="Male"/>
    <s v="Junior"/>
    <x v="2"/>
    <n v="1268"/>
    <n v="886"/>
    <n v="4960"/>
    <n v="917"/>
    <n v="100"/>
    <n v="53"/>
    <n v="102"/>
    <n v="98"/>
    <n v="66"/>
    <n v="228"/>
    <n v="124"/>
    <n v="176"/>
    <s v="Cash"/>
    <n v="6824"/>
  </r>
  <r>
    <x v="2"/>
    <s v="Non-binary"/>
    <s v="Sophomore"/>
    <x v="0"/>
    <n v="1112"/>
    <n v="5"/>
    <n v="3873"/>
    <n v="737"/>
    <n v="188"/>
    <n v="101"/>
    <n v="266"/>
    <n v="46"/>
    <n v="76"/>
    <n v="73"/>
    <n v="190"/>
    <n v="159"/>
    <s v="Cash"/>
    <n v="5709"/>
  </r>
  <r>
    <x v="3"/>
    <s v="Female"/>
    <s v="Junior"/>
    <x v="3"/>
    <n v="1206"/>
    <n v="639"/>
    <n v="5211"/>
    <n v="720"/>
    <n v="363"/>
    <n v="66"/>
    <n v="120"/>
    <n v="134"/>
    <n v="85"/>
    <n v="152"/>
    <n v="52"/>
    <n v="30"/>
    <s v="Cash"/>
    <n v="6933"/>
  </r>
  <r>
    <x v="1"/>
    <s v="Male"/>
    <s v="Junior"/>
    <x v="4"/>
    <n v="1159"/>
    <n v="465"/>
    <n v="3153"/>
    <n v="891"/>
    <n v="226"/>
    <n v="55"/>
    <n v="95"/>
    <n v="46"/>
    <n v="58"/>
    <n v="284"/>
    <n v="41"/>
    <n v="88"/>
    <s v="Mobile Payment App"/>
    <n v="4937"/>
  </r>
  <r>
    <x v="0"/>
    <s v="Non-binary"/>
    <s v="Sophomore"/>
    <x v="4"/>
    <n v="1250"/>
    <n v="113"/>
    <n v="4859"/>
    <n v="521"/>
    <n v="305"/>
    <n v="92"/>
    <n v="133"/>
    <n v="77"/>
    <n v="92"/>
    <n v="69"/>
    <n v="108"/>
    <n v="116"/>
    <s v="Mobile Payment App"/>
    <n v="6372"/>
  </r>
  <r>
    <x v="3"/>
    <s v="Non-binary"/>
    <s v="Freshman"/>
    <x v="2"/>
    <n v="1120"/>
    <n v="327"/>
    <n v="5509"/>
    <n v="670"/>
    <n v="120"/>
    <n v="130"/>
    <n v="178"/>
    <n v="52"/>
    <n v="71"/>
    <n v="267"/>
    <n v="38"/>
    <n v="63"/>
    <s v="Mobile Payment App"/>
    <n v="7098"/>
  </r>
  <r>
    <x v="1"/>
    <s v="Non-binary"/>
    <s v="Senior"/>
    <x v="2"/>
    <n v="1277"/>
    <n v="520"/>
    <n v="4706"/>
    <n v="538"/>
    <n v="374"/>
    <n v="183"/>
    <n v="243"/>
    <n v="80"/>
    <n v="74"/>
    <n v="246"/>
    <n v="152"/>
    <n v="46"/>
    <s v="Cash"/>
    <n v="6642"/>
  </r>
  <r>
    <x v="0"/>
    <s v="Male"/>
    <s v="Freshman"/>
    <x v="0"/>
    <n v="1442"/>
    <n v="463"/>
    <n v="5284"/>
    <n v="537"/>
    <n v="307"/>
    <n v="157"/>
    <n v="113"/>
    <n v="60"/>
    <n v="39"/>
    <n v="261"/>
    <n v="178"/>
    <n v="115"/>
    <s v="Mobile Payment App"/>
    <n v="7051"/>
  </r>
  <r>
    <x v="1"/>
    <s v="Non-binary"/>
    <s v="Junior"/>
    <x v="4"/>
    <n v="776"/>
    <n v="16"/>
    <n v="4353"/>
    <n v="460"/>
    <n v="358"/>
    <n v="95"/>
    <n v="219"/>
    <n v="27"/>
    <n v="61"/>
    <n v="178"/>
    <n v="173"/>
    <n v="168"/>
    <s v="Cash"/>
    <n v="6092"/>
  </r>
  <r>
    <x v="7"/>
    <s v="Female"/>
    <s v="Sophomore"/>
    <x v="4"/>
    <n v="800"/>
    <n v="311"/>
    <n v="3641"/>
    <n v="438"/>
    <n v="331"/>
    <n v="60"/>
    <n v="125"/>
    <n v="22"/>
    <n v="41"/>
    <n v="253"/>
    <n v="45"/>
    <n v="78"/>
    <s v="Mobile Payment App"/>
    <n v="5034"/>
  </r>
  <r>
    <x v="6"/>
    <s v="Female"/>
    <s v="Junior"/>
    <x v="2"/>
    <n v="1078"/>
    <n v="910"/>
    <n v="5416"/>
    <n v="507"/>
    <n v="232"/>
    <n v="175"/>
    <n v="64"/>
    <n v="129"/>
    <n v="55"/>
    <n v="136"/>
    <n v="156"/>
    <n v="52"/>
    <s v="Credit/Debit Card"/>
    <n v="6922"/>
  </r>
  <r>
    <x v="3"/>
    <s v="Male"/>
    <s v="Junior"/>
    <x v="2"/>
    <n v="1404"/>
    <n v="747"/>
    <n v="3920"/>
    <n v="760"/>
    <n v="237"/>
    <n v="104"/>
    <n v="122"/>
    <n v="28"/>
    <n v="82"/>
    <n v="115"/>
    <n v="75"/>
    <n v="56"/>
    <s v="Mobile Payment App"/>
    <n v="5499"/>
  </r>
  <r>
    <x v="7"/>
    <s v="Non-binary"/>
    <s v="Junior"/>
    <x v="0"/>
    <n v="1097"/>
    <n v="70"/>
    <n v="4255"/>
    <n v="447"/>
    <n v="101"/>
    <n v="125"/>
    <n v="267"/>
    <n v="119"/>
    <n v="58"/>
    <n v="76"/>
    <n v="37"/>
    <n v="94"/>
    <s v="Credit/Debit Card"/>
    <n v="5579"/>
  </r>
  <r>
    <x v="5"/>
    <s v="Non-binary"/>
    <s v="Freshman"/>
    <x v="4"/>
    <n v="835"/>
    <n v="244"/>
    <n v="3098"/>
    <n v="834"/>
    <n v="380"/>
    <n v="95"/>
    <n v="243"/>
    <n v="39"/>
    <n v="51"/>
    <n v="178"/>
    <n v="101"/>
    <n v="110"/>
    <s v="Credit/Debit Card"/>
    <n v="5129"/>
  </r>
  <r>
    <x v="6"/>
    <s v="Non-binary"/>
    <s v="Senior"/>
    <x v="1"/>
    <n v="755"/>
    <n v="757"/>
    <n v="3221"/>
    <n v="820"/>
    <n v="301"/>
    <n v="126"/>
    <n v="231"/>
    <n v="77"/>
    <n v="71"/>
    <n v="284"/>
    <n v="99"/>
    <n v="111"/>
    <s v="Credit/Debit Card"/>
    <n v="5341"/>
  </r>
  <r>
    <x v="0"/>
    <s v="Male"/>
    <s v="Freshman"/>
    <x v="3"/>
    <n v="1087"/>
    <n v="133"/>
    <n v="5170"/>
    <n v="872"/>
    <n v="133"/>
    <n v="86"/>
    <n v="177"/>
    <n v="73"/>
    <n v="63"/>
    <n v="198"/>
    <n v="167"/>
    <n v="32"/>
    <s v="Credit/Debit Card"/>
    <n v="6971"/>
  </r>
  <r>
    <x v="2"/>
    <s v="Male"/>
    <s v="Sophomore"/>
    <x v="2"/>
    <n v="931"/>
    <n v="950"/>
    <n v="3012"/>
    <n v="636"/>
    <n v="329"/>
    <n v="187"/>
    <n v="96"/>
    <n v="141"/>
    <n v="96"/>
    <n v="246"/>
    <n v="193"/>
    <n v="121"/>
    <s v="Cash"/>
    <n v="5057"/>
  </r>
  <r>
    <x v="3"/>
    <s v="Female"/>
    <s v="Sophomore"/>
    <x v="0"/>
    <n v="983"/>
    <n v="321"/>
    <n v="4912"/>
    <n v="761"/>
    <n v="350"/>
    <n v="177"/>
    <n v="256"/>
    <n v="61"/>
    <n v="73"/>
    <n v="206"/>
    <n v="63"/>
    <n v="179"/>
    <s v="Credit/Debit Card"/>
    <n v="7038"/>
  </r>
  <r>
    <x v="7"/>
    <s v="Non-binary"/>
    <s v="Sophomore"/>
    <x v="3"/>
    <n v="639"/>
    <n v="854"/>
    <n v="4160"/>
    <n v="676"/>
    <n v="174"/>
    <n v="107"/>
    <n v="208"/>
    <n v="71"/>
    <n v="48"/>
    <n v="231"/>
    <n v="192"/>
    <n v="169"/>
    <s v="Mobile Payment App"/>
    <n v="6036"/>
  </r>
  <r>
    <x v="3"/>
    <s v="Male"/>
    <s v="Junior"/>
    <x v="3"/>
    <n v="527"/>
    <n v="438"/>
    <n v="4231"/>
    <n v="961"/>
    <n v="212"/>
    <n v="60"/>
    <n v="287"/>
    <n v="57"/>
    <n v="31"/>
    <n v="80"/>
    <n v="162"/>
    <n v="40"/>
    <s v="Mobile Payment App"/>
    <n v="6121"/>
  </r>
  <r>
    <x v="1"/>
    <s v="Male"/>
    <s v="Junior"/>
    <x v="2"/>
    <n v="744"/>
    <n v="666"/>
    <n v="4930"/>
    <n v="853"/>
    <n v="134"/>
    <n v="115"/>
    <n v="197"/>
    <n v="107"/>
    <n v="73"/>
    <n v="256"/>
    <n v="117"/>
    <n v="34"/>
    <s v="Mobile Payment App"/>
    <n v="6816"/>
  </r>
  <r>
    <x v="7"/>
    <s v="Male"/>
    <s v="Freshman"/>
    <x v="1"/>
    <n v="1118"/>
    <n v="367"/>
    <n v="3821"/>
    <n v="956"/>
    <n v="287"/>
    <n v="112"/>
    <n v="267"/>
    <n v="65"/>
    <n v="92"/>
    <n v="147"/>
    <n v="149"/>
    <n v="50"/>
    <s v="Mobile Payment App"/>
    <n v="5946"/>
  </r>
  <r>
    <x v="5"/>
    <s v="Male"/>
    <s v="Senior"/>
    <x v="3"/>
    <n v="1276"/>
    <n v="606"/>
    <n v="3809"/>
    <n v="970"/>
    <n v="124"/>
    <n v="97"/>
    <n v="271"/>
    <n v="96"/>
    <n v="81"/>
    <n v="110"/>
    <n v="136"/>
    <n v="42"/>
    <s v="Credit/Debit Card"/>
    <n v="5736"/>
  </r>
  <r>
    <x v="4"/>
    <s v="Female"/>
    <s v="Junior"/>
    <x v="3"/>
    <n v="880"/>
    <n v="863"/>
    <n v="4771"/>
    <n v="903"/>
    <n v="291"/>
    <n v="100"/>
    <n v="292"/>
    <n v="108"/>
    <n v="55"/>
    <n v="217"/>
    <n v="164"/>
    <n v="51"/>
    <s v="Cash"/>
    <n v="6952"/>
  </r>
  <r>
    <x v="2"/>
    <s v="Male"/>
    <s v="Freshman"/>
    <x v="3"/>
    <n v="1424"/>
    <n v="887"/>
    <n v="4645"/>
    <n v="854"/>
    <n v="140"/>
    <n v="145"/>
    <n v="156"/>
    <n v="35"/>
    <n v="36"/>
    <n v="50"/>
    <n v="114"/>
    <n v="153"/>
    <s v="Mobile Payment App"/>
    <n v="6328"/>
  </r>
  <r>
    <x v="5"/>
    <s v="Female"/>
    <s v="Senior"/>
    <x v="0"/>
    <n v="1276"/>
    <n v="500"/>
    <n v="3568"/>
    <n v="785"/>
    <n v="338"/>
    <n v="144"/>
    <n v="298"/>
    <n v="91"/>
    <n v="64"/>
    <n v="173"/>
    <n v="98"/>
    <n v="109"/>
    <s v="Mobile Payment App"/>
    <n v="5668"/>
  </r>
  <r>
    <x v="0"/>
    <s v="Non-binary"/>
    <s v="Junior"/>
    <x v="2"/>
    <n v="697"/>
    <n v="943"/>
    <n v="5958"/>
    <n v="824"/>
    <n v="274"/>
    <n v="200"/>
    <n v="89"/>
    <n v="56"/>
    <n v="31"/>
    <n v="268"/>
    <n v="175"/>
    <n v="96"/>
    <s v="Mobile Payment App"/>
    <n v="7971"/>
  </r>
  <r>
    <x v="2"/>
    <s v="Non-binary"/>
    <s v="Senior"/>
    <x v="2"/>
    <n v="1379"/>
    <n v="500"/>
    <n v="3665"/>
    <n v="946"/>
    <n v="114"/>
    <n v="143"/>
    <n v="211"/>
    <n v="92"/>
    <n v="20"/>
    <n v="83"/>
    <n v="113"/>
    <n v="110"/>
    <s v="Mobile Payment App"/>
    <n v="5497"/>
  </r>
  <r>
    <x v="3"/>
    <s v="Female"/>
    <s v="Freshman"/>
    <x v="2"/>
    <n v="1466"/>
    <n v="977"/>
    <n v="5400"/>
    <n v="698"/>
    <n v="283"/>
    <n v="135"/>
    <n v="58"/>
    <n v="135"/>
    <n v="96"/>
    <n v="171"/>
    <n v="30"/>
    <n v="85"/>
    <s v="Credit/Debit Card"/>
    <n v="7091"/>
  </r>
  <r>
    <x v="1"/>
    <s v="Male"/>
    <s v="Junior"/>
    <x v="4"/>
    <n v="1126"/>
    <n v="649"/>
    <n v="3565"/>
    <n v="483"/>
    <n v="259"/>
    <n v="63"/>
    <n v="53"/>
    <n v="57"/>
    <n v="43"/>
    <n v="65"/>
    <n v="40"/>
    <n v="86"/>
    <s v="Cash"/>
    <n v="4714"/>
  </r>
  <r>
    <x v="2"/>
    <s v="Non-binary"/>
    <s v="Senior"/>
    <x v="4"/>
    <n v="1126"/>
    <n v="9"/>
    <n v="5535"/>
    <n v="1000"/>
    <n v="206"/>
    <n v="135"/>
    <n v="84"/>
    <n v="70"/>
    <n v="95"/>
    <n v="295"/>
    <n v="120"/>
    <n v="73"/>
    <s v="Cash"/>
    <n v="7613"/>
  </r>
  <r>
    <x v="7"/>
    <s v="Non-binary"/>
    <s v="Senior"/>
    <x v="4"/>
    <n v="618"/>
    <n v="916"/>
    <n v="4952"/>
    <n v="459"/>
    <n v="192"/>
    <n v="145"/>
    <n v="202"/>
    <n v="86"/>
    <n v="81"/>
    <n v="122"/>
    <n v="150"/>
    <n v="113"/>
    <s v="Cash"/>
    <n v="6502"/>
  </r>
  <r>
    <x v="5"/>
    <s v="Non-binary"/>
    <s v="Junior"/>
    <x v="4"/>
    <n v="785"/>
    <n v="303"/>
    <n v="3495"/>
    <n v="407"/>
    <n v="245"/>
    <n v="64"/>
    <n v="92"/>
    <n v="47"/>
    <n v="82"/>
    <n v="94"/>
    <n v="104"/>
    <n v="184"/>
    <s v="Mobile Payment App"/>
    <n v="4814"/>
  </r>
  <r>
    <x v="6"/>
    <s v="Non-binary"/>
    <s v="Senior"/>
    <x v="2"/>
    <n v="770"/>
    <n v="554"/>
    <n v="3535"/>
    <n v="468"/>
    <n v="171"/>
    <n v="104"/>
    <n v="93"/>
    <n v="75"/>
    <n v="22"/>
    <n v="74"/>
    <n v="191"/>
    <n v="182"/>
    <s v="Cash"/>
    <n v="4915"/>
  </r>
  <r>
    <x v="4"/>
    <s v="Non-binary"/>
    <s v="Sophomore"/>
    <x v="0"/>
    <n v="1431"/>
    <n v="856"/>
    <n v="5216"/>
    <n v="528"/>
    <n v="377"/>
    <n v="155"/>
    <n v="191"/>
    <n v="149"/>
    <n v="56"/>
    <n v="117"/>
    <n v="124"/>
    <n v="173"/>
    <s v="Credit/Debit Card"/>
    <n v="7086"/>
  </r>
  <r>
    <x v="6"/>
    <s v="Female"/>
    <s v="Freshman"/>
    <x v="4"/>
    <n v="1338"/>
    <n v="491"/>
    <n v="3955"/>
    <n v="781"/>
    <n v="100"/>
    <n v="139"/>
    <n v="175"/>
    <n v="129"/>
    <n v="24"/>
    <n v="167"/>
    <n v="149"/>
    <n v="137"/>
    <s v="Credit/Debit Card"/>
    <n v="5756"/>
  </r>
  <r>
    <x v="4"/>
    <s v="Female"/>
    <s v="Sophomore"/>
    <x v="0"/>
    <n v="1121"/>
    <n v="794"/>
    <n v="3517"/>
    <n v="407"/>
    <n v="363"/>
    <n v="101"/>
    <n v="170"/>
    <n v="60"/>
    <n v="30"/>
    <n v="168"/>
    <n v="101"/>
    <n v="124"/>
    <s v="Mobile Payment App"/>
    <n v="5041"/>
  </r>
  <r>
    <x v="1"/>
    <s v="Female"/>
    <s v="Freshman"/>
    <x v="3"/>
    <n v="1245"/>
    <n v="675"/>
    <n v="5833"/>
    <n v="944"/>
    <n v="195"/>
    <n v="107"/>
    <n v="88"/>
    <n v="79"/>
    <n v="95"/>
    <n v="166"/>
    <n v="199"/>
    <n v="122"/>
    <s v="Credit/Debit Card"/>
    <n v="7828"/>
  </r>
  <r>
    <x v="3"/>
    <s v="Female"/>
    <s v="Senior"/>
    <x v="2"/>
    <n v="748"/>
    <n v="223"/>
    <n v="3343"/>
    <n v="919"/>
    <n v="100"/>
    <n v="142"/>
    <n v="266"/>
    <n v="77"/>
    <n v="60"/>
    <n v="103"/>
    <n v="199"/>
    <n v="87"/>
    <s v="Mobile Payment App"/>
    <n v="5296"/>
  </r>
  <r>
    <x v="3"/>
    <s v="Female"/>
    <s v="Junior"/>
    <x v="4"/>
    <n v="1389"/>
    <n v="477"/>
    <n v="3610"/>
    <n v="811"/>
    <n v="152"/>
    <n v="91"/>
    <n v="234"/>
    <n v="82"/>
    <n v="33"/>
    <n v="171"/>
    <n v="96"/>
    <n v="31"/>
    <s v="Credit/Debit Card"/>
    <n v="5311"/>
  </r>
  <r>
    <x v="0"/>
    <s v="Female"/>
    <s v="Junior"/>
    <x v="3"/>
    <n v="1122"/>
    <n v="790"/>
    <n v="5969"/>
    <n v="840"/>
    <n v="365"/>
    <n v="104"/>
    <n v="134"/>
    <n v="64"/>
    <n v="98"/>
    <n v="201"/>
    <n v="57"/>
    <n v="168"/>
    <s v="Credit/Debit Card"/>
    <n v="8000"/>
  </r>
  <r>
    <x v="2"/>
    <s v="Male"/>
    <s v="Senior"/>
    <x v="0"/>
    <n v="1113"/>
    <n v="955"/>
    <n v="5456"/>
    <n v="773"/>
    <n v="349"/>
    <n v="178"/>
    <n v="79"/>
    <n v="135"/>
    <n v="78"/>
    <n v="200"/>
    <n v="135"/>
    <n v="127"/>
    <s v="Cash"/>
    <n v="7510"/>
  </r>
  <r>
    <x v="3"/>
    <s v="Female"/>
    <s v="Sophomore"/>
    <x v="1"/>
    <n v="879"/>
    <n v="547"/>
    <n v="5055"/>
    <n v="407"/>
    <n v="169"/>
    <n v="105"/>
    <n v="280"/>
    <n v="90"/>
    <n v="62"/>
    <n v="238"/>
    <n v="82"/>
    <n v="172"/>
    <s v="Cash"/>
    <n v="6660"/>
  </r>
  <r>
    <x v="6"/>
    <s v="Non-binary"/>
    <s v="Freshman"/>
    <x v="1"/>
    <n v="1489"/>
    <n v="202"/>
    <n v="4710"/>
    <n v="921"/>
    <n v="101"/>
    <n v="187"/>
    <n v="122"/>
    <n v="130"/>
    <n v="38"/>
    <n v="246"/>
    <n v="96"/>
    <n v="193"/>
    <s v="Mobile Payment App"/>
    <n v="6744"/>
  </r>
  <r>
    <x v="5"/>
    <s v="Female"/>
    <s v="Freshman"/>
    <x v="4"/>
    <n v="869"/>
    <n v="85"/>
    <n v="5866"/>
    <n v="754"/>
    <n v="379"/>
    <n v="127"/>
    <n v="214"/>
    <n v="111"/>
    <n v="64"/>
    <n v="276"/>
    <n v="37"/>
    <n v="105"/>
    <s v="Cash"/>
    <n v="7933"/>
  </r>
  <r>
    <x v="2"/>
    <s v="Male"/>
    <s v="Junior"/>
    <x v="0"/>
    <n v="1381"/>
    <n v="520"/>
    <n v="5066"/>
    <n v="624"/>
    <n v="356"/>
    <n v="65"/>
    <n v="97"/>
    <n v="55"/>
    <n v="84"/>
    <n v="106"/>
    <n v="65"/>
    <n v="51"/>
    <s v="Mobile Payment App"/>
    <n v="6569"/>
  </r>
  <r>
    <x v="7"/>
    <s v="Non-binary"/>
    <s v="Sophomore"/>
    <x v="4"/>
    <n v="1325"/>
    <n v="735"/>
    <n v="4012"/>
    <n v="880"/>
    <n v="270"/>
    <n v="200"/>
    <n v="230"/>
    <n v="121"/>
    <n v="97"/>
    <n v="248"/>
    <n v="102"/>
    <n v="157"/>
    <s v="Cash"/>
    <n v="6317"/>
  </r>
  <r>
    <x v="3"/>
    <s v="Male"/>
    <s v="Senior"/>
    <x v="0"/>
    <n v="581"/>
    <n v="492"/>
    <n v="3705"/>
    <n v="448"/>
    <n v="318"/>
    <n v="114"/>
    <n v="186"/>
    <n v="129"/>
    <n v="85"/>
    <n v="215"/>
    <n v="188"/>
    <n v="100"/>
    <s v="Cash"/>
    <n v="5488"/>
  </r>
  <r>
    <x v="5"/>
    <s v="Non-binary"/>
    <s v="Senior"/>
    <x v="3"/>
    <n v="694"/>
    <n v="245"/>
    <n v="4140"/>
    <n v="692"/>
    <n v="398"/>
    <n v="92"/>
    <n v="215"/>
    <n v="25"/>
    <n v="92"/>
    <n v="247"/>
    <n v="135"/>
    <n v="28"/>
    <s v="Mobile Payment App"/>
    <n v="6064"/>
  </r>
  <r>
    <x v="1"/>
    <s v="Female"/>
    <s v="Sophomore"/>
    <x v="1"/>
    <n v="615"/>
    <n v="563"/>
    <n v="3389"/>
    <n v="403"/>
    <n v="200"/>
    <n v="109"/>
    <n v="63"/>
    <n v="145"/>
    <n v="79"/>
    <n v="233"/>
    <n v="64"/>
    <n v="153"/>
    <s v="Mobile Payment App"/>
    <n v="4838"/>
  </r>
  <r>
    <x v="4"/>
    <s v="Female"/>
    <s v="Sophomore"/>
    <x v="1"/>
    <n v="1394"/>
    <n v="519"/>
    <n v="4998"/>
    <n v="879"/>
    <n v="222"/>
    <n v="84"/>
    <n v="141"/>
    <n v="21"/>
    <n v="67"/>
    <n v="96"/>
    <n v="101"/>
    <n v="111"/>
    <s v="Credit/Debit Card"/>
    <n v="6720"/>
  </r>
  <r>
    <x v="4"/>
    <s v="Female"/>
    <s v="Freshman"/>
    <x v="4"/>
    <n v="800"/>
    <n v="223"/>
    <n v="5867"/>
    <n v="828"/>
    <n v="298"/>
    <n v="94"/>
    <n v="166"/>
    <n v="127"/>
    <n v="81"/>
    <n v="229"/>
    <n v="48"/>
    <n v="71"/>
    <s v="Credit/Debit Card"/>
    <n v="7809"/>
  </r>
  <r>
    <x v="3"/>
    <s v="Male"/>
    <s v="Senior"/>
    <x v="0"/>
    <n v="913"/>
    <n v="634"/>
    <n v="3541"/>
    <n v="668"/>
    <n v="375"/>
    <n v="187"/>
    <n v="171"/>
    <n v="70"/>
    <n v="91"/>
    <n v="90"/>
    <n v="133"/>
    <n v="200"/>
    <s v="Cash"/>
    <n v="5526"/>
  </r>
  <r>
    <x v="0"/>
    <s v="Male"/>
    <s v="Sophomore"/>
    <x v="0"/>
    <n v="1243"/>
    <n v="882"/>
    <n v="5570"/>
    <n v="574"/>
    <n v="106"/>
    <n v="190"/>
    <n v="73"/>
    <n v="85"/>
    <n v="97"/>
    <n v="264"/>
    <n v="94"/>
    <n v="82"/>
    <s v="Mobile Payment App"/>
    <n v="7135"/>
  </r>
  <r>
    <x v="3"/>
    <s v="Female"/>
    <s v="Sophomore"/>
    <x v="1"/>
    <n v="655"/>
    <n v="685"/>
    <n v="3115"/>
    <n v="481"/>
    <n v="270"/>
    <n v="157"/>
    <n v="133"/>
    <n v="97"/>
    <n v="22"/>
    <n v="112"/>
    <n v="80"/>
    <n v="98"/>
    <s v="Credit/Debit Card"/>
    <n v="4565"/>
  </r>
  <r>
    <x v="6"/>
    <s v="Male"/>
    <s v="Freshman"/>
    <x v="4"/>
    <n v="667"/>
    <n v="647"/>
    <n v="4637"/>
    <n v="906"/>
    <n v="225"/>
    <n v="123"/>
    <n v="204"/>
    <n v="81"/>
    <n v="36"/>
    <n v="89"/>
    <n v="33"/>
    <n v="137"/>
    <s v="Credit/Debit Card"/>
    <n v="6471"/>
  </r>
  <r>
    <x v="1"/>
    <s v="Non-binary"/>
    <s v="Senior"/>
    <x v="1"/>
    <n v="1458"/>
    <n v="7"/>
    <n v="5143"/>
    <n v="505"/>
    <n v="329"/>
    <n v="140"/>
    <n v="265"/>
    <n v="138"/>
    <n v="65"/>
    <n v="81"/>
    <n v="49"/>
    <n v="198"/>
    <s v="Credit/Debit Card"/>
    <n v="6913"/>
  </r>
  <r>
    <x v="5"/>
    <s v="Non-binary"/>
    <s v="Sophomore"/>
    <x v="4"/>
    <n v="925"/>
    <n v="350"/>
    <n v="4445"/>
    <n v="529"/>
    <n v="227"/>
    <n v="51"/>
    <n v="173"/>
    <n v="132"/>
    <n v="24"/>
    <n v="58"/>
    <n v="183"/>
    <n v="74"/>
    <s v="Mobile Payment App"/>
    <n v="5896"/>
  </r>
  <r>
    <x v="7"/>
    <s v="Non-binary"/>
    <s v="Senior"/>
    <x v="1"/>
    <n v="1105"/>
    <n v="35"/>
    <n v="4114"/>
    <n v="417"/>
    <n v="308"/>
    <n v="178"/>
    <n v="152"/>
    <n v="142"/>
    <n v="90"/>
    <n v="286"/>
    <n v="84"/>
    <n v="139"/>
    <s v="Credit/Debit Card"/>
    <n v="5910"/>
  </r>
  <r>
    <x v="6"/>
    <s v="Male"/>
    <s v="Junior"/>
    <x v="4"/>
    <n v="737"/>
    <n v="490"/>
    <n v="5522"/>
    <n v="758"/>
    <n v="135"/>
    <n v="160"/>
    <n v="105"/>
    <n v="65"/>
    <n v="80"/>
    <n v="281"/>
    <n v="148"/>
    <n v="112"/>
    <s v="Cash"/>
    <n v="7366"/>
  </r>
  <r>
    <x v="4"/>
    <s v="Female"/>
    <s v="Freshman"/>
    <x v="2"/>
    <n v="1495"/>
    <n v="892"/>
    <n v="5525"/>
    <n v="767"/>
    <n v="182"/>
    <n v="97"/>
    <n v="213"/>
    <n v="135"/>
    <n v="30"/>
    <n v="196"/>
    <n v="54"/>
    <n v="21"/>
    <s v="Mobile Payment App"/>
    <n v="7220"/>
  </r>
  <r>
    <x v="3"/>
    <s v="Male"/>
    <s v="Senior"/>
    <x v="1"/>
    <n v="1298"/>
    <n v="971"/>
    <n v="5002"/>
    <n v="717"/>
    <n v="249"/>
    <n v="63"/>
    <n v="214"/>
    <n v="72"/>
    <n v="40"/>
    <n v="220"/>
    <n v="80"/>
    <n v="26"/>
    <s v="Mobile Payment App"/>
    <n v="6683"/>
  </r>
  <r>
    <x v="7"/>
    <s v="Male"/>
    <s v="Sophomore"/>
    <x v="0"/>
    <n v="1272"/>
    <n v="784"/>
    <n v="3708"/>
    <n v="810"/>
    <n v="364"/>
    <n v="90"/>
    <n v="119"/>
    <n v="32"/>
    <n v="67"/>
    <n v="91"/>
    <n v="146"/>
    <n v="150"/>
    <s v="Credit/Debit Card"/>
    <n v="5577"/>
  </r>
  <r>
    <x v="0"/>
    <s v="Female"/>
    <s v="Senior"/>
    <x v="4"/>
    <n v="511"/>
    <n v="825"/>
    <n v="5383"/>
    <n v="917"/>
    <n v="201"/>
    <n v="152"/>
    <n v="117"/>
    <n v="147"/>
    <n v="42"/>
    <n v="244"/>
    <n v="75"/>
    <n v="126"/>
    <s v="Credit/Debit Card"/>
    <n v="7404"/>
  </r>
  <r>
    <x v="7"/>
    <s v="Female"/>
    <s v="Sophomore"/>
    <x v="3"/>
    <n v="1161"/>
    <n v="566"/>
    <n v="5178"/>
    <n v="653"/>
    <n v="381"/>
    <n v="155"/>
    <n v="213"/>
    <n v="116"/>
    <n v="45"/>
    <n v="208"/>
    <n v="139"/>
    <n v="174"/>
    <s v="Credit/Debit Card"/>
    <n v="7262"/>
  </r>
  <r>
    <x v="7"/>
    <s v="Male"/>
    <s v="Senior"/>
    <x v="0"/>
    <n v="1112"/>
    <n v="943"/>
    <n v="5832"/>
    <n v="881"/>
    <n v="292"/>
    <n v="93"/>
    <n v="288"/>
    <n v="135"/>
    <n v="82"/>
    <n v="67"/>
    <n v="102"/>
    <n v="157"/>
    <s v="Mobile Payment App"/>
    <n v="7929"/>
  </r>
  <r>
    <x v="4"/>
    <s v="Male"/>
    <s v="Junior"/>
    <x v="1"/>
    <n v="958"/>
    <n v="451"/>
    <n v="5949"/>
    <n v="655"/>
    <n v="163"/>
    <n v="78"/>
    <n v="96"/>
    <n v="150"/>
    <n v="54"/>
    <n v="78"/>
    <n v="76"/>
    <n v="176"/>
    <s v="Cash"/>
    <n v="7475"/>
  </r>
  <r>
    <x v="4"/>
    <s v="Non-binary"/>
    <s v="Junior"/>
    <x v="3"/>
    <n v="1176"/>
    <n v="186"/>
    <n v="4044"/>
    <n v="615"/>
    <n v="319"/>
    <n v="93"/>
    <n v="108"/>
    <n v="46"/>
    <n v="96"/>
    <n v="184"/>
    <n v="61"/>
    <n v="37"/>
    <s v="Credit/Debit Card"/>
    <n v="5603"/>
  </r>
  <r>
    <x v="3"/>
    <s v="Non-binary"/>
    <s v="Senior"/>
    <x v="3"/>
    <n v="727"/>
    <n v="451"/>
    <n v="3325"/>
    <n v="570"/>
    <n v="253"/>
    <n v="76"/>
    <n v="98"/>
    <n v="55"/>
    <n v="49"/>
    <n v="229"/>
    <n v="96"/>
    <n v="97"/>
    <s v="Cash"/>
    <n v="4848"/>
  </r>
  <r>
    <x v="4"/>
    <s v="Non-binary"/>
    <s v="Senior"/>
    <x v="4"/>
    <n v="1483"/>
    <n v="826"/>
    <n v="3048"/>
    <n v="733"/>
    <n v="136"/>
    <n v="103"/>
    <n v="278"/>
    <n v="114"/>
    <n v="22"/>
    <n v="282"/>
    <n v="110"/>
    <n v="60"/>
    <s v="Credit/Debit Card"/>
    <n v="4886"/>
  </r>
  <r>
    <x v="1"/>
    <s v="Male"/>
    <s v="Junior"/>
    <x v="2"/>
    <n v="881"/>
    <n v="97"/>
    <n v="4884"/>
    <n v="857"/>
    <n v="340"/>
    <n v="166"/>
    <n v="147"/>
    <n v="34"/>
    <n v="32"/>
    <n v="298"/>
    <n v="115"/>
    <n v="38"/>
    <s v="Credit/Debit Card"/>
    <n v="6911"/>
  </r>
  <r>
    <x v="7"/>
    <s v="Male"/>
    <s v="Freshman"/>
    <x v="3"/>
    <n v="1347"/>
    <n v="634"/>
    <n v="5766"/>
    <n v="562"/>
    <n v="398"/>
    <n v="134"/>
    <n v="222"/>
    <n v="43"/>
    <n v="56"/>
    <n v="108"/>
    <n v="162"/>
    <n v="34"/>
    <s v="Mobile Payment App"/>
    <n v="7485"/>
  </r>
  <r>
    <x v="5"/>
    <s v="Female"/>
    <s v="Freshman"/>
    <x v="0"/>
    <n v="725"/>
    <n v="132"/>
    <n v="4477"/>
    <n v="822"/>
    <n v="150"/>
    <n v="61"/>
    <n v="192"/>
    <n v="133"/>
    <n v="89"/>
    <n v="204"/>
    <n v="133"/>
    <n v="95"/>
    <s v="Mobile Payment App"/>
    <n v="6356"/>
  </r>
  <r>
    <x v="6"/>
    <s v="Non-binary"/>
    <s v="Sophomore"/>
    <x v="4"/>
    <n v="1000"/>
    <n v="270"/>
    <n v="4171"/>
    <n v="859"/>
    <n v="194"/>
    <n v="139"/>
    <n v="246"/>
    <n v="102"/>
    <n v="65"/>
    <n v="93"/>
    <n v="185"/>
    <n v="152"/>
    <s v="Credit/Debit Card"/>
    <n v="6206"/>
  </r>
  <r>
    <x v="1"/>
    <s v="Female"/>
    <s v="Sophomore"/>
    <x v="3"/>
    <n v="795"/>
    <n v="580"/>
    <n v="4126"/>
    <n v="454"/>
    <n v="226"/>
    <n v="132"/>
    <n v="114"/>
    <n v="117"/>
    <n v="72"/>
    <n v="158"/>
    <n v="133"/>
    <n v="132"/>
    <s v="Credit/Debit Card"/>
    <n v="5664"/>
  </r>
  <r>
    <x v="6"/>
    <s v="Male"/>
    <s v="Senior"/>
    <x v="1"/>
    <n v="869"/>
    <n v="447"/>
    <n v="3962"/>
    <n v="416"/>
    <n v="369"/>
    <n v="112"/>
    <n v="71"/>
    <n v="44"/>
    <n v="51"/>
    <n v="160"/>
    <n v="74"/>
    <n v="43"/>
    <s v="Mobile Payment App"/>
    <n v="5302"/>
  </r>
  <r>
    <x v="1"/>
    <s v="Female"/>
    <s v="Freshman"/>
    <x v="4"/>
    <n v="543"/>
    <n v="177"/>
    <n v="4823"/>
    <n v="976"/>
    <n v="295"/>
    <n v="153"/>
    <n v="86"/>
    <n v="107"/>
    <n v="36"/>
    <n v="143"/>
    <n v="118"/>
    <n v="172"/>
    <s v="Credit/Debit Card"/>
    <n v="6909"/>
  </r>
  <r>
    <x v="4"/>
    <s v="Male"/>
    <s v="Sophomore"/>
    <x v="1"/>
    <n v="1470"/>
    <n v="403"/>
    <n v="5561"/>
    <n v="704"/>
    <n v="178"/>
    <n v="104"/>
    <n v="173"/>
    <n v="36"/>
    <n v="50"/>
    <n v="81"/>
    <n v="140"/>
    <n v="114"/>
    <s v="Credit/Debit Card"/>
    <n v="7141"/>
  </r>
  <r>
    <x v="0"/>
    <s v="Female"/>
    <s v="Freshman"/>
    <x v="1"/>
    <n v="734"/>
    <n v="838"/>
    <n v="4441"/>
    <n v="437"/>
    <n v="185"/>
    <n v="79"/>
    <n v="53"/>
    <n v="129"/>
    <n v="21"/>
    <n v="149"/>
    <n v="120"/>
    <n v="53"/>
    <s v="Cash"/>
    <n v="5667"/>
  </r>
  <r>
    <x v="3"/>
    <s v="Female"/>
    <s v="Freshman"/>
    <x v="2"/>
    <n v="669"/>
    <n v="638"/>
    <n v="5929"/>
    <n v="588"/>
    <n v="290"/>
    <n v="176"/>
    <n v="218"/>
    <n v="74"/>
    <n v="23"/>
    <n v="199"/>
    <n v="65"/>
    <n v="149"/>
    <s v="Mobile Payment App"/>
    <n v="7711"/>
  </r>
  <r>
    <x v="0"/>
    <s v="Female"/>
    <s v="Junior"/>
    <x v="0"/>
    <n v="1336"/>
    <n v="417"/>
    <n v="4533"/>
    <n v="809"/>
    <n v="268"/>
    <n v="131"/>
    <n v="237"/>
    <n v="96"/>
    <n v="88"/>
    <n v="289"/>
    <n v="113"/>
    <n v="120"/>
    <s v="Cash"/>
    <n v="6684"/>
  </r>
  <r>
    <x v="7"/>
    <s v="Female"/>
    <s v="Sophomore"/>
    <x v="1"/>
    <n v="1436"/>
    <n v="435"/>
    <n v="5414"/>
    <n v="748"/>
    <n v="274"/>
    <n v="89"/>
    <n v="220"/>
    <n v="34"/>
    <n v="79"/>
    <n v="241"/>
    <n v="118"/>
    <n v="113"/>
    <s v="Mobile Payment App"/>
    <n v="7330"/>
  </r>
  <r>
    <x v="7"/>
    <s v="Non-binary"/>
    <s v="Freshman"/>
    <x v="3"/>
    <n v="1339"/>
    <n v="777"/>
    <n v="5292"/>
    <n v="509"/>
    <n v="245"/>
    <n v="113"/>
    <n v="70"/>
    <n v="101"/>
    <n v="47"/>
    <n v="297"/>
    <n v="156"/>
    <n v="41"/>
    <s v="Mobile Payment App"/>
    <n v="6871"/>
  </r>
  <r>
    <x v="6"/>
    <s v="Female"/>
    <s v="Freshman"/>
    <x v="4"/>
    <n v="609"/>
    <n v="201"/>
    <n v="4477"/>
    <n v="930"/>
    <n v="260"/>
    <n v="178"/>
    <n v="272"/>
    <n v="98"/>
    <n v="83"/>
    <n v="138"/>
    <n v="129"/>
    <n v="52"/>
    <s v="Credit/Debit Card"/>
    <n v="6617"/>
  </r>
  <r>
    <x v="7"/>
    <s v="Non-binary"/>
    <s v="Sophomore"/>
    <x v="1"/>
    <n v="1036"/>
    <n v="169"/>
    <n v="4582"/>
    <n v="426"/>
    <n v="206"/>
    <n v="189"/>
    <n v="237"/>
    <n v="140"/>
    <n v="70"/>
    <n v="59"/>
    <n v="105"/>
    <n v="123"/>
    <s v="Mobile Payment App"/>
    <n v="6137"/>
  </r>
  <r>
    <x v="4"/>
    <s v="Female"/>
    <s v="Senior"/>
    <x v="3"/>
    <n v="1309"/>
    <n v="840"/>
    <n v="5575"/>
    <n v="923"/>
    <n v="257"/>
    <n v="115"/>
    <n v="263"/>
    <n v="78"/>
    <n v="20"/>
    <n v="236"/>
    <n v="39"/>
    <n v="78"/>
    <s v="Mobile Payment App"/>
    <n v="7584"/>
  </r>
  <r>
    <x v="4"/>
    <s v="Male"/>
    <s v="Sophomore"/>
    <x v="3"/>
    <n v="1471"/>
    <n v="521"/>
    <n v="4388"/>
    <n v="504"/>
    <n v="341"/>
    <n v="113"/>
    <n v="76"/>
    <n v="34"/>
    <n v="67"/>
    <n v="216"/>
    <n v="78"/>
    <n v="36"/>
    <s v="Cash"/>
    <n v="5853"/>
  </r>
  <r>
    <x v="0"/>
    <s v="Male"/>
    <s v="Freshman"/>
    <x v="3"/>
    <n v="658"/>
    <n v="487"/>
    <n v="3579"/>
    <n v="705"/>
    <n v="292"/>
    <n v="172"/>
    <n v="198"/>
    <n v="20"/>
    <n v="50"/>
    <n v="209"/>
    <n v="68"/>
    <n v="21"/>
    <s v="Mobile Payment App"/>
    <n v="5314"/>
  </r>
  <r>
    <x v="0"/>
    <s v="Male"/>
    <s v="Junior"/>
    <x v="3"/>
    <n v="684"/>
    <n v="728"/>
    <n v="5407"/>
    <n v="953"/>
    <n v="162"/>
    <n v="107"/>
    <n v="117"/>
    <n v="64"/>
    <n v="54"/>
    <n v="260"/>
    <n v="166"/>
    <n v="168"/>
    <s v="Mobile Payment App"/>
    <n v="7458"/>
  </r>
  <r>
    <x v="3"/>
    <s v="Male"/>
    <s v="Sophomore"/>
    <x v="2"/>
    <n v="907"/>
    <n v="468"/>
    <n v="3358"/>
    <n v="877"/>
    <n v="152"/>
    <n v="170"/>
    <n v="63"/>
    <n v="44"/>
    <n v="47"/>
    <n v="176"/>
    <n v="158"/>
    <n v="187"/>
    <s v="Credit/Debit Card"/>
    <n v="5232"/>
  </r>
  <r>
    <x v="6"/>
    <s v="Male"/>
    <s v="Freshman"/>
    <x v="2"/>
    <n v="846"/>
    <n v="671"/>
    <n v="4827"/>
    <n v="928"/>
    <n v="256"/>
    <n v="61"/>
    <n v="114"/>
    <n v="21"/>
    <n v="77"/>
    <n v="160"/>
    <n v="133"/>
    <n v="143"/>
    <s v="Mobile Payment App"/>
    <n v="6720"/>
  </r>
  <r>
    <x v="6"/>
    <s v="Female"/>
    <s v="Sophomore"/>
    <x v="4"/>
    <n v="1175"/>
    <n v="963"/>
    <n v="5461"/>
    <n v="498"/>
    <n v="218"/>
    <n v="81"/>
    <n v="182"/>
    <n v="26"/>
    <n v="60"/>
    <n v="296"/>
    <n v="143"/>
    <n v="24"/>
    <s v="Cash"/>
    <n v="6989"/>
  </r>
  <r>
    <x v="4"/>
    <s v="Male"/>
    <s v="Freshman"/>
    <x v="4"/>
    <n v="659"/>
    <n v="893"/>
    <n v="5837"/>
    <n v="867"/>
    <n v="142"/>
    <n v="77"/>
    <n v="163"/>
    <n v="105"/>
    <n v="79"/>
    <n v="184"/>
    <n v="166"/>
    <n v="140"/>
    <s v="Credit/Debit Card"/>
    <n v="7760"/>
  </r>
  <r>
    <x v="6"/>
    <s v="Non-binary"/>
    <s v="Sophomore"/>
    <x v="1"/>
    <n v="1488"/>
    <n v="492"/>
    <n v="5185"/>
    <n v="450"/>
    <n v="152"/>
    <n v="120"/>
    <n v="218"/>
    <n v="91"/>
    <n v="81"/>
    <n v="257"/>
    <n v="50"/>
    <n v="39"/>
    <s v="Cash"/>
    <n v="6643"/>
  </r>
  <r>
    <x v="5"/>
    <s v="Female"/>
    <s v="Senior"/>
    <x v="0"/>
    <n v="1190"/>
    <n v="194"/>
    <n v="5107"/>
    <n v="483"/>
    <n v="299"/>
    <n v="179"/>
    <n v="173"/>
    <n v="30"/>
    <n v="68"/>
    <n v="144"/>
    <n v="170"/>
    <n v="119"/>
    <s v="Cash"/>
    <n v="6772"/>
  </r>
  <r>
    <x v="0"/>
    <s v="Female"/>
    <s v="Junior"/>
    <x v="0"/>
    <n v="742"/>
    <n v="543"/>
    <n v="5288"/>
    <n v="772"/>
    <n v="125"/>
    <n v="162"/>
    <n v="123"/>
    <n v="126"/>
    <n v="51"/>
    <n v="94"/>
    <n v="113"/>
    <n v="71"/>
    <s v="Credit/Debit Card"/>
    <n v="6925"/>
  </r>
  <r>
    <x v="2"/>
    <s v="Non-binary"/>
    <s v="Freshman"/>
    <x v="0"/>
    <n v="914"/>
    <n v="663"/>
    <n v="3265"/>
    <n v="809"/>
    <n v="175"/>
    <n v="60"/>
    <n v="125"/>
    <n v="21"/>
    <n v="81"/>
    <n v="135"/>
    <n v="194"/>
    <n v="154"/>
    <s v="Credit/Debit Card"/>
    <n v="5019"/>
  </r>
  <r>
    <x v="0"/>
    <s v="Male"/>
    <s v="Freshman"/>
    <x v="4"/>
    <n v="1485"/>
    <n v="53"/>
    <n v="3659"/>
    <n v="651"/>
    <n v="221"/>
    <n v="198"/>
    <n v="124"/>
    <n v="141"/>
    <n v="85"/>
    <n v="293"/>
    <n v="57"/>
    <n v="171"/>
    <s v="Cash"/>
    <n v="5600"/>
  </r>
  <r>
    <x v="3"/>
    <s v="Female"/>
    <s v="Junior"/>
    <x v="4"/>
    <n v="582"/>
    <n v="678"/>
    <n v="4190"/>
    <n v="722"/>
    <n v="112"/>
    <n v="188"/>
    <n v="97"/>
    <n v="133"/>
    <n v="66"/>
    <n v="69"/>
    <n v="131"/>
    <n v="147"/>
    <s v="Credit/Debit Card"/>
    <n v="5855"/>
  </r>
  <r>
    <x v="0"/>
    <s v="Non-binary"/>
    <s v="Junior"/>
    <x v="3"/>
    <n v="1468"/>
    <n v="415"/>
    <n v="4764"/>
    <n v="613"/>
    <n v="115"/>
    <n v="157"/>
    <n v="121"/>
    <n v="31"/>
    <n v="88"/>
    <n v="77"/>
    <n v="56"/>
    <n v="117"/>
    <s v="Credit/Debit Card"/>
    <n v="6139"/>
  </r>
  <r>
    <x v="4"/>
    <s v="Female"/>
    <s v="Sophomore"/>
    <x v="2"/>
    <n v="1021"/>
    <n v="93"/>
    <n v="3755"/>
    <n v="512"/>
    <n v="104"/>
    <n v="188"/>
    <n v="146"/>
    <n v="103"/>
    <n v="63"/>
    <n v="183"/>
    <n v="128"/>
    <n v="34"/>
    <s v="Cash"/>
    <n v="5216"/>
  </r>
  <r>
    <x v="1"/>
    <s v="Male"/>
    <s v="Freshman"/>
    <x v="2"/>
    <n v="760"/>
    <n v="281"/>
    <n v="4727"/>
    <n v="822"/>
    <n v="394"/>
    <n v="88"/>
    <n v="191"/>
    <n v="50"/>
    <n v="48"/>
    <n v="160"/>
    <n v="188"/>
    <n v="81"/>
    <s v="Mobile Payment App"/>
    <n v="6749"/>
  </r>
  <r>
    <x v="1"/>
    <s v="Non-binary"/>
    <s v="Freshman"/>
    <x v="1"/>
    <n v="969"/>
    <n v="371"/>
    <n v="3771"/>
    <n v="889"/>
    <n v="336"/>
    <n v="59"/>
    <n v="298"/>
    <n v="35"/>
    <n v="89"/>
    <n v="201"/>
    <n v="74"/>
    <n v="75"/>
    <s v="Cash"/>
    <n v="5827"/>
  </r>
  <r>
    <x v="2"/>
    <s v="Female"/>
    <s v="Senior"/>
    <x v="4"/>
    <n v="990"/>
    <n v="431"/>
    <n v="3846"/>
    <n v="594"/>
    <n v="330"/>
    <n v="89"/>
    <n v="114"/>
    <n v="54"/>
    <n v="72"/>
    <n v="82"/>
    <n v="132"/>
    <n v="125"/>
    <s v="Mobile Payment App"/>
    <n v="5438"/>
  </r>
  <r>
    <x v="2"/>
    <s v="Non-binary"/>
    <s v="Sophomore"/>
    <x v="3"/>
    <n v="1304"/>
    <n v="457"/>
    <n v="4240"/>
    <n v="878"/>
    <n v="111"/>
    <n v="165"/>
    <n v="86"/>
    <n v="123"/>
    <n v="41"/>
    <n v="120"/>
    <n v="124"/>
    <n v="27"/>
    <s v="Cash"/>
    <n v="5915"/>
  </r>
  <r>
    <x v="2"/>
    <s v="Male"/>
    <s v="Sophomore"/>
    <x v="4"/>
    <n v="805"/>
    <n v="0"/>
    <n v="4759"/>
    <n v="409"/>
    <n v="255"/>
    <n v="101"/>
    <n v="285"/>
    <n v="49"/>
    <n v="45"/>
    <n v="89"/>
    <n v="115"/>
    <n v="129"/>
    <s v="Credit/Debit Card"/>
    <n v="6236"/>
  </r>
  <r>
    <x v="4"/>
    <s v="Male"/>
    <s v="Senior"/>
    <x v="3"/>
    <n v="1179"/>
    <n v="223"/>
    <n v="4058"/>
    <n v="952"/>
    <n v="340"/>
    <n v="118"/>
    <n v="65"/>
    <n v="121"/>
    <n v="51"/>
    <n v="174"/>
    <n v="41"/>
    <n v="177"/>
    <s v="Credit/Debit Card"/>
    <n v="6097"/>
  </r>
  <r>
    <x v="6"/>
    <s v="Non-binary"/>
    <s v="Senior"/>
    <x v="2"/>
    <n v="573"/>
    <n v="299"/>
    <n v="3003"/>
    <n v="878"/>
    <n v="229"/>
    <n v="131"/>
    <n v="157"/>
    <n v="58"/>
    <n v="88"/>
    <n v="53"/>
    <n v="182"/>
    <n v="190"/>
    <s v="Mobile Payment App"/>
    <n v="4969"/>
  </r>
  <r>
    <x v="4"/>
    <s v="Female"/>
    <s v="Senior"/>
    <x v="0"/>
    <n v="843"/>
    <n v="4"/>
    <n v="4906"/>
    <n v="869"/>
    <n v="226"/>
    <n v="196"/>
    <n v="66"/>
    <n v="82"/>
    <n v="98"/>
    <n v="289"/>
    <n v="58"/>
    <n v="148"/>
    <s v="Mobile Payment App"/>
    <n v="6938"/>
  </r>
  <r>
    <x v="2"/>
    <s v="Non-binary"/>
    <s v="Junior"/>
    <x v="4"/>
    <n v="1085"/>
    <n v="795"/>
    <n v="3056"/>
    <n v="501"/>
    <n v="170"/>
    <n v="136"/>
    <n v="155"/>
    <n v="70"/>
    <n v="46"/>
    <n v="192"/>
    <n v="89"/>
    <n v="38"/>
    <s v="Mobile Payment App"/>
    <n v="4453"/>
  </r>
  <r>
    <x v="2"/>
    <s v="Female"/>
    <s v="Freshman"/>
    <x v="4"/>
    <n v="580"/>
    <n v="771"/>
    <n v="3789"/>
    <n v="707"/>
    <n v="322"/>
    <n v="170"/>
    <n v="244"/>
    <n v="114"/>
    <n v="75"/>
    <n v="79"/>
    <n v="188"/>
    <n v="107"/>
    <s v="Credit/Debit Card"/>
    <n v="5795"/>
  </r>
  <r>
    <x v="4"/>
    <s v="Female"/>
    <s v="Sophomore"/>
    <x v="2"/>
    <n v="975"/>
    <n v="630"/>
    <n v="4785"/>
    <n v="693"/>
    <n v="316"/>
    <n v="177"/>
    <n v="263"/>
    <n v="121"/>
    <n v="62"/>
    <n v="233"/>
    <n v="149"/>
    <n v="32"/>
    <s v="Cash"/>
    <n v="6831"/>
  </r>
  <r>
    <x v="2"/>
    <s v="Male"/>
    <s v="Senior"/>
    <x v="0"/>
    <n v="602"/>
    <n v="608"/>
    <n v="4542"/>
    <n v="830"/>
    <n v="378"/>
    <n v="83"/>
    <n v="229"/>
    <n v="131"/>
    <n v="54"/>
    <n v="166"/>
    <n v="145"/>
    <n v="160"/>
    <s v="Credit/Debit Card"/>
    <n v="6718"/>
  </r>
  <r>
    <x v="2"/>
    <s v="Non-binary"/>
    <s v="Senior"/>
    <x v="1"/>
    <n v="1103"/>
    <n v="873"/>
    <n v="4761"/>
    <n v="671"/>
    <n v="394"/>
    <n v="121"/>
    <n v="215"/>
    <n v="112"/>
    <n v="47"/>
    <n v="118"/>
    <n v="119"/>
    <n v="115"/>
    <s v="Cash"/>
    <n v="6673"/>
  </r>
  <r>
    <x v="3"/>
    <s v="Non-binary"/>
    <s v="Freshman"/>
    <x v="0"/>
    <n v="816"/>
    <n v="233"/>
    <n v="3909"/>
    <n v="949"/>
    <n v="136"/>
    <n v="165"/>
    <n v="53"/>
    <n v="59"/>
    <n v="30"/>
    <n v="275"/>
    <n v="183"/>
    <n v="32"/>
    <s v="Mobile Payment App"/>
    <n v="5791"/>
  </r>
  <r>
    <x v="1"/>
    <s v="Male"/>
    <s v="Freshman"/>
    <x v="3"/>
    <n v="1016"/>
    <n v="201"/>
    <n v="5042"/>
    <n v="606"/>
    <n v="142"/>
    <n v="54"/>
    <n v="188"/>
    <n v="106"/>
    <n v="64"/>
    <n v="162"/>
    <n v="40"/>
    <n v="84"/>
    <s v="Cash"/>
    <n v="6488"/>
  </r>
  <r>
    <x v="2"/>
    <s v="Non-binary"/>
    <s v="Junior"/>
    <x v="3"/>
    <n v="969"/>
    <n v="327"/>
    <n v="3449"/>
    <n v="516"/>
    <n v="312"/>
    <n v="182"/>
    <n v="186"/>
    <n v="25"/>
    <n v="44"/>
    <n v="186"/>
    <n v="117"/>
    <n v="164"/>
    <s v="Cash"/>
    <n v="5181"/>
  </r>
  <r>
    <x v="7"/>
    <s v="Non-binary"/>
    <s v="Junior"/>
    <x v="2"/>
    <n v="918"/>
    <n v="831"/>
    <n v="5934"/>
    <n v="949"/>
    <n v="391"/>
    <n v="81"/>
    <n v="127"/>
    <n v="121"/>
    <n v="64"/>
    <n v="275"/>
    <n v="141"/>
    <n v="159"/>
    <s v="Credit/Debit Card"/>
    <n v="8242"/>
  </r>
  <r>
    <x v="2"/>
    <s v="Non-binary"/>
    <s v="Senior"/>
    <x v="2"/>
    <n v="982"/>
    <n v="207"/>
    <n v="4397"/>
    <n v="710"/>
    <n v="159"/>
    <n v="118"/>
    <n v="89"/>
    <n v="109"/>
    <n v="87"/>
    <n v="225"/>
    <n v="65"/>
    <n v="69"/>
    <s v="Mobile Payment App"/>
    <n v="6028"/>
  </r>
  <r>
    <x v="4"/>
    <s v="Male"/>
    <s v="Junior"/>
    <x v="2"/>
    <n v="1021"/>
    <n v="912"/>
    <n v="5979"/>
    <n v="785"/>
    <n v="293"/>
    <n v="86"/>
    <n v="228"/>
    <n v="32"/>
    <n v="46"/>
    <n v="135"/>
    <n v="102"/>
    <n v="72"/>
    <s v="Cash"/>
    <n v="7758"/>
  </r>
  <r>
    <x v="5"/>
    <s v="Female"/>
    <s v="Sophomore"/>
    <x v="0"/>
    <n v="521"/>
    <n v="884"/>
    <n v="5701"/>
    <n v="916"/>
    <n v="342"/>
    <n v="175"/>
    <n v="221"/>
    <n v="86"/>
    <n v="46"/>
    <n v="57"/>
    <n v="112"/>
    <n v="27"/>
    <s v="Mobile Payment App"/>
    <n v="7683"/>
  </r>
  <r>
    <x v="1"/>
    <s v="Female"/>
    <s v="Freshman"/>
    <x v="2"/>
    <n v="1444"/>
    <n v="881"/>
    <n v="3721"/>
    <n v="458"/>
    <n v="269"/>
    <n v="70"/>
    <n v="89"/>
    <n v="72"/>
    <n v="50"/>
    <n v="182"/>
    <n v="81"/>
    <n v="130"/>
    <s v="Mobile Payment App"/>
    <n v="5122"/>
  </r>
  <r>
    <x v="7"/>
    <s v="Male"/>
    <s v="Sophomore"/>
    <x v="0"/>
    <n v="646"/>
    <n v="487"/>
    <n v="4218"/>
    <n v="822"/>
    <n v="124"/>
    <n v="74"/>
    <n v="108"/>
    <n v="52"/>
    <n v="97"/>
    <n v="68"/>
    <n v="105"/>
    <n v="48"/>
    <s v="Credit/Debit Card"/>
    <n v="5716"/>
  </r>
  <r>
    <x v="7"/>
    <s v="Female"/>
    <s v="Freshman"/>
    <x v="1"/>
    <n v="1296"/>
    <n v="133"/>
    <n v="3728"/>
    <n v="464"/>
    <n v="212"/>
    <n v="184"/>
    <n v="298"/>
    <n v="72"/>
    <n v="53"/>
    <n v="198"/>
    <n v="111"/>
    <n v="135"/>
    <s v="Mobile Payment App"/>
    <n v="5455"/>
  </r>
  <r>
    <x v="6"/>
    <s v="Non-binary"/>
    <s v="Freshman"/>
    <x v="1"/>
    <n v="1360"/>
    <n v="222"/>
    <n v="5759"/>
    <n v="810"/>
    <n v="164"/>
    <n v="153"/>
    <n v="77"/>
    <n v="60"/>
    <n v="99"/>
    <n v="180"/>
    <n v="177"/>
    <n v="143"/>
    <s v="Mobile Payment App"/>
    <n v="7622"/>
  </r>
  <r>
    <x v="0"/>
    <s v="Female"/>
    <s v="Senior"/>
    <x v="4"/>
    <n v="1123"/>
    <n v="5"/>
    <n v="5407"/>
    <n v="404"/>
    <n v="345"/>
    <n v="122"/>
    <n v="187"/>
    <n v="73"/>
    <n v="20"/>
    <n v="215"/>
    <n v="171"/>
    <n v="190"/>
    <s v="Cash"/>
    <n v="7134"/>
  </r>
  <r>
    <x v="6"/>
    <s v="Female"/>
    <s v="Senior"/>
    <x v="0"/>
    <n v="1020"/>
    <n v="74"/>
    <n v="5837"/>
    <n v="552"/>
    <n v="123"/>
    <n v="138"/>
    <n v="267"/>
    <n v="98"/>
    <n v="63"/>
    <n v="267"/>
    <n v="163"/>
    <n v="30"/>
    <s v="Mobile Payment App"/>
    <n v="7538"/>
  </r>
  <r>
    <x v="7"/>
    <s v="Female"/>
    <s v="Freshman"/>
    <x v="2"/>
    <n v="736"/>
    <n v="628"/>
    <n v="3757"/>
    <n v="743"/>
    <n v="256"/>
    <n v="180"/>
    <n v="209"/>
    <n v="92"/>
    <n v="92"/>
    <n v="228"/>
    <n v="44"/>
    <n v="61"/>
    <s v="Credit/Debit Card"/>
    <n v="5662"/>
  </r>
  <r>
    <x v="2"/>
    <s v="Non-binary"/>
    <s v="Senior"/>
    <x v="1"/>
    <n v="931"/>
    <n v="322"/>
    <n v="5865"/>
    <n v="490"/>
    <n v="155"/>
    <n v="146"/>
    <n v="175"/>
    <n v="79"/>
    <n v="95"/>
    <n v="113"/>
    <n v="142"/>
    <n v="139"/>
    <s v="Cash"/>
    <n v="7399"/>
  </r>
  <r>
    <x v="1"/>
    <s v="Male"/>
    <s v="Senior"/>
    <x v="0"/>
    <n v="1443"/>
    <n v="982"/>
    <n v="3807"/>
    <n v="814"/>
    <n v="364"/>
    <n v="169"/>
    <n v="299"/>
    <n v="126"/>
    <n v="20"/>
    <n v="102"/>
    <n v="193"/>
    <n v="127"/>
    <s v="Mobile Payment App"/>
    <n v="6021"/>
  </r>
  <r>
    <x v="5"/>
    <s v="Male"/>
    <s v="Freshman"/>
    <x v="3"/>
    <n v="730"/>
    <n v="374"/>
    <n v="3483"/>
    <n v="675"/>
    <n v="230"/>
    <n v="68"/>
    <n v="212"/>
    <n v="124"/>
    <n v="72"/>
    <n v="156"/>
    <n v="118"/>
    <n v="181"/>
    <s v="Cash"/>
    <n v="5319"/>
  </r>
  <r>
    <x v="4"/>
    <s v="Non-binary"/>
    <s v="Senior"/>
    <x v="1"/>
    <n v="561"/>
    <n v="759"/>
    <n v="4229"/>
    <n v="781"/>
    <n v="147"/>
    <n v="88"/>
    <n v="144"/>
    <n v="55"/>
    <n v="95"/>
    <n v="114"/>
    <n v="142"/>
    <n v="56"/>
    <s v="Mobile Payment App"/>
    <n v="5851"/>
  </r>
  <r>
    <x v="4"/>
    <s v="Female"/>
    <s v="Sophomore"/>
    <x v="1"/>
    <n v="1212"/>
    <n v="616"/>
    <n v="5867"/>
    <n v="728"/>
    <n v="378"/>
    <n v="65"/>
    <n v="159"/>
    <n v="92"/>
    <n v="79"/>
    <n v="289"/>
    <n v="35"/>
    <n v="75"/>
    <s v="Cash"/>
    <n v="7767"/>
  </r>
  <r>
    <x v="4"/>
    <s v="Non-binary"/>
    <s v="Freshman"/>
    <x v="2"/>
    <n v="1282"/>
    <n v="416"/>
    <n v="5824"/>
    <n v="594"/>
    <n v="309"/>
    <n v="121"/>
    <n v="108"/>
    <n v="58"/>
    <n v="91"/>
    <n v="234"/>
    <n v="104"/>
    <n v="120"/>
    <s v="Cash"/>
    <n v="7563"/>
  </r>
  <r>
    <x v="7"/>
    <s v="Non-binary"/>
    <s v="Freshman"/>
    <x v="4"/>
    <n v="1438"/>
    <n v="364"/>
    <n v="5133"/>
    <n v="617"/>
    <n v="392"/>
    <n v="127"/>
    <n v="249"/>
    <n v="37"/>
    <n v="28"/>
    <n v="154"/>
    <n v="170"/>
    <n v="174"/>
    <s v="Mobile Payment App"/>
    <n v="7081"/>
  </r>
  <r>
    <x v="6"/>
    <s v="Female"/>
    <s v="Senior"/>
    <x v="0"/>
    <n v="702"/>
    <n v="531"/>
    <n v="4901"/>
    <n v="497"/>
    <n v="237"/>
    <n v="150"/>
    <n v="298"/>
    <n v="46"/>
    <n v="62"/>
    <n v="225"/>
    <n v="123"/>
    <n v="130"/>
    <s v="Credit/Debit Card"/>
    <n v="6669"/>
  </r>
  <r>
    <x v="3"/>
    <s v="Male"/>
    <s v="Senior"/>
    <x v="4"/>
    <n v="1433"/>
    <n v="764"/>
    <n v="5002"/>
    <n v="589"/>
    <n v="397"/>
    <n v="51"/>
    <n v="288"/>
    <n v="135"/>
    <n v="100"/>
    <n v="71"/>
    <n v="48"/>
    <n v="112"/>
    <s v="Credit/Debit Card"/>
    <n v="6793"/>
  </r>
  <r>
    <x v="4"/>
    <s v="Female"/>
    <s v="Freshman"/>
    <x v="0"/>
    <n v="1444"/>
    <n v="542"/>
    <n v="4680"/>
    <n v="829"/>
    <n v="207"/>
    <n v="122"/>
    <n v="260"/>
    <n v="109"/>
    <n v="37"/>
    <n v="127"/>
    <n v="43"/>
    <n v="69"/>
    <s v="Cash"/>
    <n v="6483"/>
  </r>
  <r>
    <x v="5"/>
    <s v="Female"/>
    <s v="Junior"/>
    <x v="0"/>
    <n v="536"/>
    <n v="484"/>
    <n v="5803"/>
    <n v="413"/>
    <n v="326"/>
    <n v="104"/>
    <n v="86"/>
    <n v="99"/>
    <n v="69"/>
    <n v="197"/>
    <n v="167"/>
    <n v="157"/>
    <s v="Cash"/>
    <n v="7421"/>
  </r>
  <r>
    <x v="6"/>
    <s v="Non-binary"/>
    <s v="Freshman"/>
    <x v="3"/>
    <n v="1260"/>
    <n v="68"/>
    <n v="3610"/>
    <n v="637"/>
    <n v="296"/>
    <n v="86"/>
    <n v="87"/>
    <n v="50"/>
    <n v="54"/>
    <n v="230"/>
    <n v="183"/>
    <n v="137"/>
    <s v="Credit/Debit Card"/>
    <n v="5370"/>
  </r>
  <r>
    <x v="6"/>
    <s v="Non-binary"/>
    <s v="Freshman"/>
    <x v="4"/>
    <n v="701"/>
    <n v="340"/>
    <n v="3235"/>
    <n v="969"/>
    <n v="337"/>
    <n v="65"/>
    <n v="152"/>
    <n v="113"/>
    <n v="99"/>
    <n v="169"/>
    <n v="161"/>
    <n v="159"/>
    <s v="Cash"/>
    <n v="5459"/>
  </r>
  <r>
    <x v="6"/>
    <s v="Female"/>
    <s v="Freshman"/>
    <x v="3"/>
    <n v="1309"/>
    <n v="144"/>
    <n v="3419"/>
    <n v="728"/>
    <n v="171"/>
    <n v="116"/>
    <n v="152"/>
    <n v="107"/>
    <n v="85"/>
    <n v="124"/>
    <n v="76"/>
    <n v="78"/>
    <s v="Cash"/>
    <n v="5056"/>
  </r>
  <r>
    <x v="6"/>
    <s v="Non-binary"/>
    <s v="Sophomore"/>
    <x v="1"/>
    <n v="842"/>
    <n v="491"/>
    <n v="4582"/>
    <n v="473"/>
    <n v="202"/>
    <n v="156"/>
    <n v="279"/>
    <n v="120"/>
    <n v="81"/>
    <n v="270"/>
    <n v="67"/>
    <n v="78"/>
    <s v="Credit/Debit Card"/>
    <n v="6308"/>
  </r>
  <r>
    <x v="1"/>
    <s v="Male"/>
    <s v="Freshman"/>
    <x v="2"/>
    <n v="617"/>
    <n v="863"/>
    <n v="3795"/>
    <n v="837"/>
    <n v="231"/>
    <n v="152"/>
    <n v="256"/>
    <n v="41"/>
    <n v="74"/>
    <n v="221"/>
    <n v="130"/>
    <n v="106"/>
    <s v="Credit/Debit Card"/>
    <n v="5843"/>
  </r>
  <r>
    <x v="7"/>
    <s v="Non-binary"/>
    <s v="Junior"/>
    <x v="3"/>
    <n v="1134"/>
    <n v="490"/>
    <n v="5864"/>
    <n v="714"/>
    <n v="370"/>
    <n v="96"/>
    <n v="199"/>
    <n v="114"/>
    <n v="82"/>
    <n v="67"/>
    <n v="190"/>
    <n v="24"/>
    <s v="Cash"/>
    <n v="7720"/>
  </r>
  <r>
    <x v="2"/>
    <s v="Non-binary"/>
    <s v="Sophomore"/>
    <x v="0"/>
    <n v="992"/>
    <n v="242"/>
    <n v="4210"/>
    <n v="495"/>
    <n v="187"/>
    <n v="114"/>
    <n v="58"/>
    <n v="132"/>
    <n v="96"/>
    <n v="154"/>
    <n v="134"/>
    <n v="179"/>
    <s v="Mobile Payment App"/>
    <n v="5759"/>
  </r>
  <r>
    <x v="6"/>
    <s v="Non-binary"/>
    <s v="Freshman"/>
    <x v="1"/>
    <n v="1408"/>
    <n v="572"/>
    <n v="4271"/>
    <n v="477"/>
    <n v="320"/>
    <n v="78"/>
    <n v="150"/>
    <n v="150"/>
    <n v="81"/>
    <n v="163"/>
    <n v="46"/>
    <n v="24"/>
    <s v="Mobile Payment App"/>
    <n v="5760"/>
  </r>
  <r>
    <x v="7"/>
    <s v="Female"/>
    <s v="Senior"/>
    <x v="4"/>
    <n v="1368"/>
    <n v="940"/>
    <n v="3234"/>
    <n v="405"/>
    <n v="334"/>
    <n v="59"/>
    <n v="114"/>
    <n v="23"/>
    <n v="67"/>
    <n v="135"/>
    <n v="190"/>
    <n v="22"/>
    <s v="Mobile Payment App"/>
    <n v="4583"/>
  </r>
  <r>
    <x v="5"/>
    <s v="Male"/>
    <s v="Senior"/>
    <x v="1"/>
    <n v="716"/>
    <n v="157"/>
    <n v="4056"/>
    <n v="789"/>
    <n v="358"/>
    <n v="186"/>
    <n v="216"/>
    <n v="78"/>
    <n v="74"/>
    <n v="175"/>
    <n v="169"/>
    <n v="109"/>
    <s v="Cash"/>
    <n v="6210"/>
  </r>
  <r>
    <x v="5"/>
    <s v="Non-binary"/>
    <s v="Freshman"/>
    <x v="0"/>
    <n v="1224"/>
    <n v="581"/>
    <n v="5309"/>
    <n v="936"/>
    <n v="264"/>
    <n v="55"/>
    <n v="188"/>
    <n v="126"/>
    <n v="47"/>
    <n v="194"/>
    <n v="79"/>
    <n v="26"/>
    <s v="Credit/Debit Card"/>
    <n v="7224"/>
  </r>
  <r>
    <x v="0"/>
    <s v="Non-binary"/>
    <s v="Senior"/>
    <x v="4"/>
    <n v="1349"/>
    <n v="788"/>
    <n v="4273"/>
    <n v="421"/>
    <n v="106"/>
    <n v="160"/>
    <n v="147"/>
    <n v="39"/>
    <n v="89"/>
    <n v="235"/>
    <n v="182"/>
    <n v="43"/>
    <s v="Cash"/>
    <n v="5695"/>
  </r>
  <r>
    <x v="1"/>
    <s v="Female"/>
    <s v="Sophomore"/>
    <x v="3"/>
    <n v="802"/>
    <n v="552"/>
    <n v="3146"/>
    <n v="724"/>
    <n v="213"/>
    <n v="95"/>
    <n v="135"/>
    <n v="103"/>
    <n v="70"/>
    <n v="267"/>
    <n v="54"/>
    <n v="123"/>
    <s v="Cash"/>
    <n v="4930"/>
  </r>
  <r>
    <x v="6"/>
    <s v="Female"/>
    <s v="Senior"/>
    <x v="0"/>
    <n v="973"/>
    <n v="318"/>
    <n v="3600"/>
    <n v="913"/>
    <n v="375"/>
    <n v="183"/>
    <n v="178"/>
    <n v="122"/>
    <n v="94"/>
    <n v="129"/>
    <n v="66"/>
    <n v="148"/>
    <s v="Cash"/>
    <n v="5808"/>
  </r>
  <r>
    <x v="0"/>
    <s v="Female"/>
    <s v="Senior"/>
    <x v="3"/>
    <n v="736"/>
    <n v="660"/>
    <n v="5945"/>
    <n v="478"/>
    <n v="342"/>
    <n v="75"/>
    <n v="279"/>
    <n v="43"/>
    <n v="49"/>
    <n v="107"/>
    <n v="94"/>
    <n v="57"/>
    <s v="Mobile Payment App"/>
    <n v="7469"/>
  </r>
  <r>
    <x v="5"/>
    <s v="Male"/>
    <s v="Senior"/>
    <x v="3"/>
    <n v="571"/>
    <n v="498"/>
    <n v="3897"/>
    <n v="648"/>
    <n v="181"/>
    <n v="56"/>
    <n v="275"/>
    <n v="86"/>
    <n v="57"/>
    <n v="287"/>
    <n v="79"/>
    <n v="110"/>
    <s v="Mobile Payment App"/>
    <n v="5676"/>
  </r>
  <r>
    <x v="4"/>
    <s v="Female"/>
    <s v="Sophomore"/>
    <x v="3"/>
    <n v="833"/>
    <n v="56"/>
    <n v="3133"/>
    <n v="615"/>
    <n v="147"/>
    <n v="90"/>
    <n v="201"/>
    <n v="81"/>
    <n v="30"/>
    <n v="148"/>
    <n v="42"/>
    <n v="121"/>
    <s v="Cash"/>
    <n v="4608"/>
  </r>
  <r>
    <x v="5"/>
    <s v="Female"/>
    <s v="Freshman"/>
    <x v="2"/>
    <n v="713"/>
    <n v="382"/>
    <n v="4116"/>
    <n v="592"/>
    <n v="329"/>
    <n v="120"/>
    <n v="269"/>
    <n v="46"/>
    <n v="53"/>
    <n v="230"/>
    <n v="57"/>
    <n v="153"/>
    <s v="Credit/Debit Card"/>
    <n v="5965"/>
  </r>
  <r>
    <x v="3"/>
    <s v="Male"/>
    <s v="Junior"/>
    <x v="1"/>
    <n v="1268"/>
    <n v="475"/>
    <n v="5900"/>
    <n v="661"/>
    <n v="264"/>
    <n v="157"/>
    <n v="258"/>
    <n v="52"/>
    <n v="38"/>
    <n v="167"/>
    <n v="174"/>
    <n v="44"/>
    <s v="Cash"/>
    <n v="7715"/>
  </r>
  <r>
    <x v="0"/>
    <s v="Non-binary"/>
    <s v="Freshman"/>
    <x v="4"/>
    <n v="819"/>
    <n v="615"/>
    <n v="5075"/>
    <n v="858"/>
    <n v="153"/>
    <n v="200"/>
    <n v="115"/>
    <n v="76"/>
    <n v="90"/>
    <n v="139"/>
    <n v="154"/>
    <n v="44"/>
    <s v="Mobile Payment App"/>
    <n v="6904"/>
  </r>
  <r>
    <x v="6"/>
    <s v="Male"/>
    <s v="Senior"/>
    <x v="1"/>
    <n v="1268"/>
    <n v="324"/>
    <n v="3788"/>
    <n v="483"/>
    <n v="339"/>
    <n v="159"/>
    <n v="120"/>
    <n v="55"/>
    <n v="22"/>
    <n v="212"/>
    <n v="173"/>
    <n v="78"/>
    <s v="Credit/Debit Card"/>
    <n v="5429"/>
  </r>
  <r>
    <x v="6"/>
    <s v="Female"/>
    <s v="Senior"/>
    <x v="3"/>
    <n v="1486"/>
    <n v="705"/>
    <n v="4043"/>
    <n v="661"/>
    <n v="178"/>
    <n v="64"/>
    <n v="276"/>
    <n v="80"/>
    <n v="69"/>
    <n v="144"/>
    <n v="115"/>
    <n v="26"/>
    <s v="Mobile Payment App"/>
    <n v="5656"/>
  </r>
  <r>
    <x v="1"/>
    <s v="Male"/>
    <s v="Freshman"/>
    <x v="2"/>
    <n v="1005"/>
    <n v="536"/>
    <n v="3944"/>
    <n v="687"/>
    <n v="262"/>
    <n v="148"/>
    <n v="200"/>
    <n v="138"/>
    <n v="53"/>
    <n v="146"/>
    <n v="194"/>
    <n v="80"/>
    <s v="Cash"/>
    <n v="5852"/>
  </r>
  <r>
    <x v="4"/>
    <s v="Female"/>
    <s v="Senior"/>
    <x v="1"/>
    <n v="1205"/>
    <n v="837"/>
    <n v="3014"/>
    <n v="593"/>
    <n v="183"/>
    <n v="142"/>
    <n v="112"/>
    <n v="77"/>
    <n v="59"/>
    <n v="209"/>
    <n v="145"/>
    <n v="78"/>
    <s v="Credit/Debit Card"/>
    <n v="4612"/>
  </r>
  <r>
    <x v="1"/>
    <s v="Male"/>
    <s v="Senior"/>
    <x v="3"/>
    <n v="1356"/>
    <n v="858"/>
    <n v="5137"/>
    <n v="747"/>
    <n v="109"/>
    <n v="170"/>
    <n v="153"/>
    <n v="46"/>
    <n v="40"/>
    <n v="131"/>
    <n v="85"/>
    <n v="120"/>
    <s v="Mobile Payment App"/>
    <n v="6738"/>
  </r>
  <r>
    <x v="5"/>
    <s v="Male"/>
    <s v="Senior"/>
    <x v="3"/>
    <n v="817"/>
    <n v="555"/>
    <n v="5754"/>
    <n v="716"/>
    <n v="382"/>
    <n v="135"/>
    <n v="142"/>
    <n v="21"/>
    <n v="29"/>
    <n v="188"/>
    <n v="183"/>
    <n v="41"/>
    <s v="Mobile Payment App"/>
    <n v="7591"/>
  </r>
  <r>
    <x v="5"/>
    <s v="Male"/>
    <s v="Sophomore"/>
    <x v="4"/>
    <n v="706"/>
    <n v="75"/>
    <n v="4080"/>
    <n v="874"/>
    <n v="139"/>
    <n v="183"/>
    <n v="93"/>
    <n v="41"/>
    <n v="47"/>
    <n v="136"/>
    <n v="164"/>
    <n v="109"/>
    <s v="Cash"/>
    <n v="5866"/>
  </r>
  <r>
    <x v="6"/>
    <s v="Non-binary"/>
    <s v="Junior"/>
    <x v="1"/>
    <n v="1102"/>
    <n v="490"/>
    <n v="5853"/>
    <n v="669"/>
    <n v="230"/>
    <n v="122"/>
    <n v="118"/>
    <n v="41"/>
    <n v="74"/>
    <n v="276"/>
    <n v="69"/>
    <n v="140"/>
    <s v="Cash"/>
    <n v="7592"/>
  </r>
  <r>
    <x v="5"/>
    <s v="Male"/>
    <s v="Sophomore"/>
    <x v="3"/>
    <n v="1279"/>
    <n v="898"/>
    <n v="3980"/>
    <n v="471"/>
    <n v="265"/>
    <n v="148"/>
    <n v="77"/>
    <n v="68"/>
    <n v="37"/>
    <n v="132"/>
    <n v="192"/>
    <n v="157"/>
    <s v="Credit/Debit Card"/>
    <n v="5527"/>
  </r>
  <r>
    <x v="6"/>
    <s v="Male"/>
    <s v="Sophomore"/>
    <x v="1"/>
    <n v="1457"/>
    <n v="998"/>
    <n v="4232"/>
    <n v="957"/>
    <n v="375"/>
    <n v="139"/>
    <n v="167"/>
    <n v="141"/>
    <n v="31"/>
    <n v="196"/>
    <n v="35"/>
    <n v="55"/>
    <s v="Credit/Debit Card"/>
    <n v="6328"/>
  </r>
  <r>
    <x v="7"/>
    <s v="Female"/>
    <s v="Freshman"/>
    <x v="0"/>
    <n v="1306"/>
    <n v="37"/>
    <n v="4943"/>
    <n v="569"/>
    <n v="326"/>
    <n v="100"/>
    <n v="277"/>
    <n v="91"/>
    <n v="85"/>
    <n v="246"/>
    <n v="48"/>
    <n v="79"/>
    <s v="Cash"/>
    <n v="6764"/>
  </r>
  <r>
    <x v="4"/>
    <s v="Male"/>
    <s v="Sophomore"/>
    <x v="3"/>
    <n v="1309"/>
    <n v="433"/>
    <n v="4563"/>
    <n v="495"/>
    <n v="309"/>
    <n v="152"/>
    <n v="290"/>
    <n v="84"/>
    <n v="99"/>
    <n v="256"/>
    <n v="37"/>
    <n v="93"/>
    <s v="Credit/Debit Card"/>
    <n v="6378"/>
  </r>
  <r>
    <x v="0"/>
    <s v="Male"/>
    <s v="Freshman"/>
    <x v="4"/>
    <n v="1482"/>
    <n v="705"/>
    <n v="4973"/>
    <n v="433"/>
    <n v="294"/>
    <n v="144"/>
    <n v="233"/>
    <n v="149"/>
    <n v="59"/>
    <n v="167"/>
    <n v="130"/>
    <n v="96"/>
    <s v="Credit/Debit Card"/>
    <n v="6678"/>
  </r>
  <r>
    <x v="2"/>
    <s v="Male"/>
    <s v="Sophomore"/>
    <x v="1"/>
    <n v="1468"/>
    <n v="333"/>
    <n v="4845"/>
    <n v="563"/>
    <n v="107"/>
    <n v="74"/>
    <n v="129"/>
    <n v="119"/>
    <n v="24"/>
    <n v="123"/>
    <n v="98"/>
    <n v="173"/>
    <s v="Mobile Payment App"/>
    <n v="6255"/>
  </r>
  <r>
    <x v="4"/>
    <s v="Female"/>
    <s v="Sophomore"/>
    <x v="1"/>
    <n v="869"/>
    <n v="102"/>
    <n v="3556"/>
    <n v="544"/>
    <n v="387"/>
    <n v="161"/>
    <n v="158"/>
    <n v="48"/>
    <n v="80"/>
    <n v="163"/>
    <n v="93"/>
    <n v="129"/>
    <s v="Credit/Debit Card"/>
    <n v="5319"/>
  </r>
  <r>
    <x v="6"/>
    <s v="Male"/>
    <s v="Junior"/>
    <x v="1"/>
    <n v="886"/>
    <n v="917"/>
    <n v="5448"/>
    <n v="808"/>
    <n v="155"/>
    <n v="169"/>
    <n v="150"/>
    <n v="24"/>
    <n v="60"/>
    <n v="129"/>
    <n v="127"/>
    <n v="195"/>
    <s v="Mobile Payment App"/>
    <n v="7265"/>
  </r>
  <r>
    <x v="0"/>
    <s v="Female"/>
    <s v="Freshman"/>
    <x v="1"/>
    <n v="1443"/>
    <n v="831"/>
    <n v="4289"/>
    <n v="511"/>
    <n v="190"/>
    <n v="152"/>
    <n v="108"/>
    <n v="88"/>
    <n v="61"/>
    <n v="178"/>
    <n v="146"/>
    <n v="103"/>
    <s v="Mobile Payment App"/>
    <n v="5826"/>
  </r>
  <r>
    <x v="2"/>
    <s v="Non-binary"/>
    <s v="Freshman"/>
    <x v="4"/>
    <n v="766"/>
    <n v="95"/>
    <n v="4782"/>
    <n v="880"/>
    <n v="254"/>
    <n v="174"/>
    <n v="238"/>
    <n v="50"/>
    <n v="48"/>
    <n v="158"/>
    <n v="157"/>
    <n v="97"/>
    <s v="Cash"/>
    <n v="6838"/>
  </r>
  <r>
    <x v="5"/>
    <s v="Non-binary"/>
    <s v="Senior"/>
    <x v="4"/>
    <n v="1403"/>
    <n v="31"/>
    <n v="4595"/>
    <n v="761"/>
    <n v="331"/>
    <n v="179"/>
    <n v="57"/>
    <n v="97"/>
    <n v="67"/>
    <n v="273"/>
    <n v="179"/>
    <n v="56"/>
    <s v="Cash"/>
    <n v="6595"/>
  </r>
  <r>
    <x v="1"/>
    <s v="Non-binary"/>
    <s v="Freshman"/>
    <x v="3"/>
    <n v="1372"/>
    <n v="803"/>
    <n v="4080"/>
    <n v="432"/>
    <n v="386"/>
    <n v="184"/>
    <n v="50"/>
    <n v="65"/>
    <n v="83"/>
    <n v="248"/>
    <n v="89"/>
    <n v="61"/>
    <s v="Credit/Debit Card"/>
    <n v="5678"/>
  </r>
  <r>
    <x v="2"/>
    <s v="Non-binary"/>
    <s v="Freshman"/>
    <x v="4"/>
    <n v="1428"/>
    <n v="597"/>
    <n v="5495"/>
    <n v="816"/>
    <n v="332"/>
    <n v="127"/>
    <n v="271"/>
    <n v="100"/>
    <n v="22"/>
    <n v="93"/>
    <n v="163"/>
    <n v="60"/>
    <s v="Mobile Payment App"/>
    <n v="7479"/>
  </r>
  <r>
    <x v="0"/>
    <s v="Male"/>
    <s v="Junior"/>
    <x v="4"/>
    <n v="1303"/>
    <n v="60"/>
    <n v="4515"/>
    <n v="511"/>
    <n v="387"/>
    <n v="179"/>
    <n v="244"/>
    <n v="68"/>
    <n v="100"/>
    <n v="261"/>
    <n v="35"/>
    <n v="154"/>
    <s v="Cash"/>
    <n v="6454"/>
  </r>
  <r>
    <x v="3"/>
    <s v="Non-binary"/>
    <s v="Sophomore"/>
    <x v="1"/>
    <n v="572"/>
    <n v="823"/>
    <n v="5879"/>
    <n v="438"/>
    <n v="360"/>
    <n v="72"/>
    <n v="118"/>
    <n v="80"/>
    <n v="45"/>
    <n v="265"/>
    <n v="48"/>
    <n v="30"/>
    <s v="Credit/Debit Card"/>
    <n v="7335"/>
  </r>
  <r>
    <x v="2"/>
    <s v="Non-binary"/>
    <s v="Junior"/>
    <x v="1"/>
    <n v="558"/>
    <n v="194"/>
    <n v="4648"/>
    <n v="865"/>
    <n v="183"/>
    <n v="60"/>
    <n v="113"/>
    <n v="128"/>
    <n v="38"/>
    <n v="265"/>
    <n v="42"/>
    <n v="167"/>
    <s v="Credit/Debit Card"/>
    <n v="6509"/>
  </r>
  <r>
    <x v="2"/>
    <s v="Female"/>
    <s v="Junior"/>
    <x v="3"/>
    <n v="1049"/>
    <n v="476"/>
    <n v="5972"/>
    <n v="663"/>
    <n v="116"/>
    <n v="162"/>
    <n v="52"/>
    <n v="110"/>
    <n v="21"/>
    <n v="202"/>
    <n v="86"/>
    <n v="63"/>
    <s v="Mobile Payment App"/>
    <n v="7447"/>
  </r>
  <r>
    <x v="6"/>
    <s v="Female"/>
    <s v="Freshman"/>
    <x v="2"/>
    <n v="923"/>
    <n v="108"/>
    <n v="3640"/>
    <n v="409"/>
    <n v="384"/>
    <n v="117"/>
    <n v="249"/>
    <n v="76"/>
    <n v="68"/>
    <n v="152"/>
    <n v="86"/>
    <n v="128"/>
    <s v="Credit/Debit Card"/>
    <n v="5309"/>
  </r>
  <r>
    <x v="6"/>
    <s v="Female"/>
    <s v="Freshman"/>
    <x v="3"/>
    <n v="621"/>
    <n v="35"/>
    <n v="5779"/>
    <n v="558"/>
    <n v="252"/>
    <n v="109"/>
    <n v="289"/>
    <n v="82"/>
    <n v="51"/>
    <n v="98"/>
    <n v="53"/>
    <n v="100"/>
    <s v="Cash"/>
    <n v="7371"/>
  </r>
  <r>
    <x v="7"/>
    <s v="Non-binary"/>
    <s v="Junior"/>
    <x v="1"/>
    <n v="660"/>
    <n v="348"/>
    <n v="5689"/>
    <n v="731"/>
    <n v="123"/>
    <n v="88"/>
    <n v="89"/>
    <n v="67"/>
    <n v="64"/>
    <n v="186"/>
    <n v="39"/>
    <n v="26"/>
    <s v="Mobile Payment App"/>
    <n v="7102"/>
  </r>
  <r>
    <x v="7"/>
    <s v="Non-binary"/>
    <s v="Freshman"/>
    <x v="4"/>
    <n v="528"/>
    <n v="92"/>
    <n v="3863"/>
    <n v="899"/>
    <n v="127"/>
    <n v="184"/>
    <n v="100"/>
    <n v="21"/>
    <n v="55"/>
    <n v="195"/>
    <n v="125"/>
    <n v="134"/>
    <s v="Mobile Payment App"/>
    <n v="5703"/>
  </r>
  <r>
    <x v="2"/>
    <s v="Female"/>
    <s v="Freshman"/>
    <x v="0"/>
    <n v="640"/>
    <n v="618"/>
    <n v="3719"/>
    <n v="513"/>
    <n v="195"/>
    <n v="144"/>
    <n v="275"/>
    <n v="33"/>
    <n v="63"/>
    <n v="150"/>
    <n v="192"/>
    <n v="90"/>
    <s v="Mobile Payment App"/>
    <n v="5374"/>
  </r>
  <r>
    <x v="6"/>
    <s v="Female"/>
    <s v="Senior"/>
    <x v="2"/>
    <n v="1427"/>
    <n v="573"/>
    <n v="4307"/>
    <n v="797"/>
    <n v="224"/>
    <n v="161"/>
    <n v="136"/>
    <n v="87"/>
    <n v="59"/>
    <n v="159"/>
    <n v="87"/>
    <n v="20"/>
    <s v="Mobile Payment App"/>
    <n v="6037"/>
  </r>
  <r>
    <x v="6"/>
    <s v="Male"/>
    <s v="Sophomore"/>
    <x v="2"/>
    <n v="527"/>
    <n v="405"/>
    <n v="4577"/>
    <n v="532"/>
    <n v="133"/>
    <n v="134"/>
    <n v="292"/>
    <n v="62"/>
    <n v="50"/>
    <n v="164"/>
    <n v="33"/>
    <n v="127"/>
    <s v="Cash"/>
    <n v="6104"/>
  </r>
  <r>
    <x v="4"/>
    <s v="Female"/>
    <s v="Freshman"/>
    <x v="0"/>
    <n v="1295"/>
    <n v="787"/>
    <n v="4591"/>
    <n v="764"/>
    <n v="358"/>
    <n v="142"/>
    <n v="190"/>
    <n v="121"/>
    <n v="77"/>
    <n v="244"/>
    <n v="75"/>
    <n v="113"/>
    <s v="Cash"/>
    <n v="6675"/>
  </r>
  <r>
    <x v="2"/>
    <s v="Female"/>
    <s v="Sophomore"/>
    <x v="1"/>
    <n v="1219"/>
    <n v="491"/>
    <n v="5149"/>
    <n v="551"/>
    <n v="168"/>
    <n v="126"/>
    <n v="184"/>
    <n v="41"/>
    <n v="67"/>
    <n v="203"/>
    <n v="83"/>
    <n v="35"/>
    <s v="Cash"/>
    <n v="6607"/>
  </r>
  <r>
    <x v="1"/>
    <s v="Female"/>
    <s v="Senior"/>
    <x v="3"/>
    <n v="959"/>
    <n v="696"/>
    <n v="3200"/>
    <n v="593"/>
    <n v="318"/>
    <n v="188"/>
    <n v="153"/>
    <n v="150"/>
    <n v="89"/>
    <n v="285"/>
    <n v="54"/>
    <n v="102"/>
    <s v="Cash"/>
    <n v="5132"/>
  </r>
  <r>
    <x v="6"/>
    <s v="Non-binary"/>
    <s v="Sophomore"/>
    <x v="4"/>
    <n v="1483"/>
    <n v="995"/>
    <n v="3770"/>
    <n v="569"/>
    <n v="328"/>
    <n v="159"/>
    <n v="103"/>
    <n v="126"/>
    <n v="92"/>
    <n v="284"/>
    <n v="193"/>
    <n v="20"/>
    <s v="Credit/Debit Card"/>
    <n v="5644"/>
  </r>
  <r>
    <x v="0"/>
    <s v="Non-binary"/>
    <s v="Sophomore"/>
    <x v="0"/>
    <n v="646"/>
    <n v="986"/>
    <n v="5700"/>
    <n v="857"/>
    <n v="309"/>
    <n v="77"/>
    <n v="88"/>
    <n v="66"/>
    <n v="98"/>
    <n v="174"/>
    <n v="126"/>
    <n v="153"/>
    <s v="Mobile Payment App"/>
    <n v="7648"/>
  </r>
  <r>
    <x v="2"/>
    <s v="Male"/>
    <s v="Senior"/>
    <x v="4"/>
    <n v="818"/>
    <n v="353"/>
    <n v="5174"/>
    <n v="662"/>
    <n v="222"/>
    <n v="160"/>
    <n v="194"/>
    <n v="28"/>
    <n v="98"/>
    <n v="193"/>
    <n v="177"/>
    <n v="166"/>
    <s v="Credit/Debit Card"/>
    <n v="7074"/>
  </r>
  <r>
    <x v="6"/>
    <s v="Male"/>
    <s v="Senior"/>
    <x v="3"/>
    <n v="1268"/>
    <n v="598"/>
    <n v="3398"/>
    <n v="483"/>
    <n v="304"/>
    <n v="119"/>
    <n v="168"/>
    <n v="34"/>
    <n v="95"/>
    <n v="261"/>
    <n v="107"/>
    <n v="172"/>
    <s v="Credit/Debit Card"/>
    <n v="5141"/>
  </r>
  <r>
    <x v="5"/>
    <s v="Non-binary"/>
    <s v="Freshman"/>
    <x v="4"/>
    <n v="563"/>
    <n v="345"/>
    <n v="4713"/>
    <n v="953"/>
    <n v="249"/>
    <n v="181"/>
    <n v="128"/>
    <n v="54"/>
    <n v="54"/>
    <n v="273"/>
    <n v="40"/>
    <n v="122"/>
    <s v="Mobile Payment App"/>
    <n v="6767"/>
  </r>
  <r>
    <x v="7"/>
    <s v="Male"/>
    <s v="Freshman"/>
    <x v="0"/>
    <n v="1253"/>
    <n v="464"/>
    <n v="5096"/>
    <n v="404"/>
    <n v="278"/>
    <n v="178"/>
    <n v="235"/>
    <n v="58"/>
    <n v="69"/>
    <n v="89"/>
    <n v="161"/>
    <n v="101"/>
    <s v="Credit/Debit Card"/>
    <n v="6669"/>
  </r>
  <r>
    <x v="6"/>
    <s v="Non-binary"/>
    <s v="Sophomore"/>
    <x v="3"/>
    <n v="791"/>
    <n v="739"/>
    <n v="5601"/>
    <n v="628"/>
    <n v="269"/>
    <n v="116"/>
    <n v="102"/>
    <n v="55"/>
    <n v="58"/>
    <n v="179"/>
    <n v="66"/>
    <n v="136"/>
    <s v="Cash"/>
    <n v="7210"/>
  </r>
  <r>
    <x v="5"/>
    <s v="Non-binary"/>
    <s v="Sophomore"/>
    <x v="0"/>
    <n v="847"/>
    <n v="964"/>
    <n v="3374"/>
    <n v="999"/>
    <n v="375"/>
    <n v="165"/>
    <n v="172"/>
    <n v="44"/>
    <n v="51"/>
    <n v="180"/>
    <n v="30"/>
    <n v="125"/>
    <s v="Cash"/>
    <n v="5515"/>
  </r>
  <r>
    <x v="1"/>
    <s v="Male"/>
    <s v="Junior"/>
    <x v="1"/>
    <n v="668"/>
    <n v="36"/>
    <n v="5962"/>
    <n v="635"/>
    <n v="280"/>
    <n v="166"/>
    <n v="176"/>
    <n v="112"/>
    <n v="83"/>
    <n v="191"/>
    <n v="115"/>
    <n v="41"/>
    <s v="Mobile Payment App"/>
    <n v="7761"/>
  </r>
  <r>
    <x v="1"/>
    <s v="Male"/>
    <s v="Freshman"/>
    <x v="2"/>
    <n v="1022"/>
    <n v="883"/>
    <n v="3174"/>
    <n v="832"/>
    <n v="121"/>
    <n v="137"/>
    <n v="142"/>
    <n v="54"/>
    <n v="65"/>
    <n v="93"/>
    <n v="47"/>
    <n v="170"/>
    <s v="Cash"/>
    <n v="4835"/>
  </r>
  <r>
    <x v="3"/>
    <s v="Non-binary"/>
    <s v="Senior"/>
    <x v="1"/>
    <n v="725"/>
    <n v="704"/>
    <n v="3181"/>
    <n v="440"/>
    <n v="363"/>
    <n v="85"/>
    <n v="219"/>
    <n v="24"/>
    <n v="73"/>
    <n v="189"/>
    <n v="190"/>
    <n v="33"/>
    <s v="Cash"/>
    <n v="4797"/>
  </r>
  <r>
    <x v="1"/>
    <s v="Non-binary"/>
    <s v="Junior"/>
    <x v="4"/>
    <n v="733"/>
    <n v="144"/>
    <n v="3556"/>
    <n v="427"/>
    <n v="214"/>
    <n v="71"/>
    <n v="212"/>
    <n v="136"/>
    <n v="73"/>
    <n v="296"/>
    <n v="157"/>
    <n v="157"/>
    <s v="Credit/Debit Card"/>
    <n v="5299"/>
  </r>
  <r>
    <x v="6"/>
    <s v="Non-binary"/>
    <s v="Freshman"/>
    <x v="3"/>
    <n v="684"/>
    <n v="745"/>
    <n v="4569"/>
    <n v="884"/>
    <n v="322"/>
    <n v="140"/>
    <n v="265"/>
    <n v="20"/>
    <n v="99"/>
    <n v="201"/>
    <n v="132"/>
    <n v="164"/>
    <s v="Mobile Payment App"/>
    <n v="6796"/>
  </r>
  <r>
    <x v="3"/>
    <s v="Male"/>
    <s v="Senior"/>
    <x v="0"/>
    <n v="604"/>
    <n v="494"/>
    <n v="3326"/>
    <n v="622"/>
    <n v="216"/>
    <n v="141"/>
    <n v="54"/>
    <n v="90"/>
    <n v="98"/>
    <n v="268"/>
    <n v="56"/>
    <n v="137"/>
    <s v="Mobile Payment App"/>
    <n v="5008"/>
  </r>
  <r>
    <x v="2"/>
    <s v="Male"/>
    <s v="Sophomore"/>
    <x v="3"/>
    <n v="1346"/>
    <n v="83"/>
    <n v="5626"/>
    <n v="799"/>
    <n v="120"/>
    <n v="125"/>
    <n v="292"/>
    <n v="140"/>
    <n v="47"/>
    <n v="62"/>
    <n v="35"/>
    <n v="74"/>
    <s v="Mobile Payment App"/>
    <n v="7320"/>
  </r>
  <r>
    <x v="2"/>
    <s v="Non-binary"/>
    <s v="Junior"/>
    <x v="4"/>
    <n v="1464"/>
    <n v="750"/>
    <n v="3907"/>
    <n v="493"/>
    <n v="364"/>
    <n v="61"/>
    <n v="170"/>
    <n v="93"/>
    <n v="23"/>
    <n v="88"/>
    <n v="113"/>
    <n v="191"/>
    <s v="Credit/Debit Card"/>
    <n v="5503"/>
  </r>
  <r>
    <x v="6"/>
    <s v="Male"/>
    <s v="Sophomore"/>
    <x v="0"/>
    <n v="1258"/>
    <n v="333"/>
    <n v="5189"/>
    <n v="537"/>
    <n v="370"/>
    <n v="195"/>
    <n v="195"/>
    <n v="84"/>
    <n v="57"/>
    <n v="126"/>
    <n v="125"/>
    <n v="71"/>
    <s v="Cash"/>
    <n v="6949"/>
  </r>
  <r>
    <x v="5"/>
    <s v="Male"/>
    <s v="Freshman"/>
    <x v="1"/>
    <n v="925"/>
    <n v="476"/>
    <n v="3755"/>
    <n v="718"/>
    <n v="227"/>
    <n v="80"/>
    <n v="173"/>
    <n v="70"/>
    <n v="88"/>
    <n v="185"/>
    <n v="35"/>
    <n v="43"/>
    <s v="Cash"/>
    <n v="5374"/>
  </r>
  <r>
    <x v="6"/>
    <s v="Male"/>
    <s v="Sophomore"/>
    <x v="2"/>
    <n v="927"/>
    <n v="880"/>
    <n v="5715"/>
    <n v="748"/>
    <n v="217"/>
    <n v="146"/>
    <n v="227"/>
    <n v="97"/>
    <n v="46"/>
    <n v="220"/>
    <n v="162"/>
    <n v="38"/>
    <s v="Mobile Payment App"/>
    <n v="7616"/>
  </r>
  <r>
    <x v="3"/>
    <s v="Non-binary"/>
    <s v="Freshman"/>
    <x v="3"/>
    <n v="1230"/>
    <n v="967"/>
    <n v="3784"/>
    <n v="430"/>
    <n v="216"/>
    <n v="55"/>
    <n v="247"/>
    <n v="74"/>
    <n v="90"/>
    <n v="171"/>
    <n v="52"/>
    <n v="162"/>
    <s v="Mobile Payment App"/>
    <n v="5281"/>
  </r>
  <r>
    <x v="2"/>
    <s v="Non-binary"/>
    <s v="Freshman"/>
    <x v="0"/>
    <n v="1437"/>
    <n v="777"/>
    <n v="5522"/>
    <n v="852"/>
    <n v="375"/>
    <n v="99"/>
    <n v="55"/>
    <n v="150"/>
    <n v="21"/>
    <n v="195"/>
    <n v="53"/>
    <n v="68"/>
    <s v="Credit/Debit Card"/>
    <n v="7390"/>
  </r>
  <r>
    <x v="7"/>
    <s v="Female"/>
    <s v="Sophomore"/>
    <x v="2"/>
    <n v="989"/>
    <n v="158"/>
    <n v="3913"/>
    <n v="919"/>
    <n v="377"/>
    <n v="159"/>
    <n v="152"/>
    <n v="115"/>
    <n v="40"/>
    <n v="299"/>
    <n v="58"/>
    <n v="176"/>
    <s v="Credit/Debit Card"/>
    <n v="6208"/>
  </r>
  <r>
    <x v="0"/>
    <s v="Male"/>
    <s v="Senior"/>
    <x v="4"/>
    <n v="910"/>
    <n v="724"/>
    <n v="5884"/>
    <n v="422"/>
    <n v="365"/>
    <n v="164"/>
    <n v="294"/>
    <n v="146"/>
    <n v="34"/>
    <n v="258"/>
    <n v="152"/>
    <n v="24"/>
    <s v="Cash"/>
    <n v="7743"/>
  </r>
  <r>
    <x v="6"/>
    <s v="Male"/>
    <s v="Freshman"/>
    <x v="2"/>
    <n v="1323"/>
    <n v="441"/>
    <n v="3373"/>
    <n v="701"/>
    <n v="369"/>
    <n v="60"/>
    <n v="235"/>
    <n v="44"/>
    <n v="78"/>
    <n v="276"/>
    <n v="38"/>
    <n v="139"/>
    <s v="Cash"/>
    <n v="5313"/>
  </r>
  <r>
    <x v="3"/>
    <s v="Female"/>
    <s v="Sophomore"/>
    <x v="3"/>
    <n v="668"/>
    <n v="33"/>
    <n v="4067"/>
    <n v="453"/>
    <n v="243"/>
    <n v="84"/>
    <n v="283"/>
    <n v="132"/>
    <n v="72"/>
    <n v="294"/>
    <n v="50"/>
    <n v="99"/>
    <s v="Mobile Payment App"/>
    <n v="5777"/>
  </r>
  <r>
    <x v="4"/>
    <s v="Female"/>
    <s v="Senior"/>
    <x v="4"/>
    <n v="1004"/>
    <n v="465"/>
    <n v="5665"/>
    <n v="835"/>
    <n v="126"/>
    <n v="179"/>
    <n v="297"/>
    <n v="23"/>
    <n v="52"/>
    <n v="238"/>
    <n v="79"/>
    <n v="104"/>
    <s v="Credit/Debit Card"/>
    <n v="7598"/>
  </r>
  <r>
    <x v="7"/>
    <s v="Female"/>
    <s v="Junior"/>
    <x v="1"/>
    <n v="1415"/>
    <n v="561"/>
    <n v="3083"/>
    <n v="967"/>
    <n v="347"/>
    <n v="114"/>
    <n v="175"/>
    <n v="100"/>
    <n v="30"/>
    <n v="166"/>
    <n v="162"/>
    <n v="120"/>
    <s v="Credit/Debit Card"/>
    <n v="5264"/>
  </r>
  <r>
    <x v="6"/>
    <s v="Male"/>
    <s v="Freshman"/>
    <x v="3"/>
    <n v="948"/>
    <n v="739"/>
    <n v="3799"/>
    <n v="812"/>
    <n v="344"/>
    <n v="111"/>
    <n v="205"/>
    <n v="139"/>
    <n v="94"/>
    <n v="249"/>
    <n v="107"/>
    <n v="43"/>
    <s v="Credit/Debit Card"/>
    <n v="5903"/>
  </r>
  <r>
    <x v="7"/>
    <s v="Non-binary"/>
    <s v="Junior"/>
    <x v="4"/>
    <n v="1010"/>
    <n v="248"/>
    <n v="3146"/>
    <n v="972"/>
    <n v="356"/>
    <n v="170"/>
    <n v="60"/>
    <n v="67"/>
    <n v="54"/>
    <n v="77"/>
    <n v="124"/>
    <n v="100"/>
    <s v="Mobile Payment App"/>
    <n v="5126"/>
  </r>
  <r>
    <x v="0"/>
    <s v="Female"/>
    <s v="Sophomore"/>
    <x v="4"/>
    <n v="873"/>
    <n v="549"/>
    <n v="3887"/>
    <n v="423"/>
    <n v="111"/>
    <n v="120"/>
    <n v="166"/>
    <n v="116"/>
    <n v="68"/>
    <n v="255"/>
    <n v="137"/>
    <n v="30"/>
    <s v="Credit/Debit Card"/>
    <n v="5313"/>
  </r>
  <r>
    <x v="0"/>
    <s v="Female"/>
    <s v="Sophomore"/>
    <x v="2"/>
    <n v="921"/>
    <n v="148"/>
    <n v="4073"/>
    <n v="677"/>
    <n v="212"/>
    <n v="78"/>
    <n v="173"/>
    <n v="52"/>
    <n v="33"/>
    <n v="141"/>
    <n v="161"/>
    <n v="69"/>
    <s v="Cash"/>
    <n v="5669"/>
  </r>
  <r>
    <x v="0"/>
    <s v="Female"/>
    <s v="Freshman"/>
    <x v="3"/>
    <n v="1459"/>
    <n v="285"/>
    <n v="4511"/>
    <n v="619"/>
    <n v="299"/>
    <n v="145"/>
    <n v="295"/>
    <n v="96"/>
    <n v="71"/>
    <n v="95"/>
    <n v="35"/>
    <n v="170"/>
    <s v="Mobile Payment App"/>
    <n v="6336"/>
  </r>
  <r>
    <x v="4"/>
    <s v="Male"/>
    <s v="Freshman"/>
    <x v="4"/>
    <n v="672"/>
    <n v="213"/>
    <n v="3980"/>
    <n v="420"/>
    <n v="362"/>
    <n v="64"/>
    <n v="290"/>
    <n v="131"/>
    <n v="53"/>
    <n v="201"/>
    <n v="102"/>
    <n v="83"/>
    <s v="Credit/Debit Card"/>
    <n v="5686"/>
  </r>
  <r>
    <x v="2"/>
    <s v="Non-binary"/>
    <s v="Senior"/>
    <x v="3"/>
    <n v="1461"/>
    <n v="299"/>
    <n v="4335"/>
    <n v="500"/>
    <n v="120"/>
    <n v="65"/>
    <n v="112"/>
    <n v="83"/>
    <n v="41"/>
    <n v="83"/>
    <n v="54"/>
    <n v="107"/>
    <s v="Mobile Payment App"/>
    <n v="5500"/>
  </r>
  <r>
    <x v="1"/>
    <s v="Male"/>
    <s v="Senior"/>
    <x v="0"/>
    <n v="1492"/>
    <n v="644"/>
    <n v="4495"/>
    <n v="468"/>
    <n v="234"/>
    <n v="76"/>
    <n v="205"/>
    <n v="58"/>
    <n v="80"/>
    <n v="159"/>
    <n v="157"/>
    <n v="66"/>
    <s v="Credit/Debit Card"/>
    <n v="5998"/>
  </r>
  <r>
    <x v="0"/>
    <s v="Male"/>
    <s v="Senior"/>
    <x v="2"/>
    <n v="627"/>
    <n v="995"/>
    <n v="5863"/>
    <n v="937"/>
    <n v="188"/>
    <n v="177"/>
    <n v="155"/>
    <n v="137"/>
    <n v="97"/>
    <n v="117"/>
    <n v="172"/>
    <n v="180"/>
    <s v="Cash"/>
    <n v="8023"/>
  </r>
  <r>
    <x v="2"/>
    <s v="Male"/>
    <s v="Freshman"/>
    <x v="2"/>
    <n v="961"/>
    <n v="87"/>
    <n v="5819"/>
    <n v="781"/>
    <n v="393"/>
    <n v="56"/>
    <n v="155"/>
    <n v="64"/>
    <n v="86"/>
    <n v="146"/>
    <n v="63"/>
    <n v="48"/>
    <s v="Mobile Payment App"/>
    <n v="7611"/>
  </r>
  <r>
    <x v="5"/>
    <s v="Male"/>
    <s v="Senior"/>
    <x v="3"/>
    <n v="954"/>
    <n v="134"/>
    <n v="3455"/>
    <n v="664"/>
    <n v="332"/>
    <n v="183"/>
    <n v="227"/>
    <n v="36"/>
    <n v="69"/>
    <n v="180"/>
    <n v="45"/>
    <n v="68"/>
    <s v="Credit/Debit Card"/>
    <n v="5259"/>
  </r>
  <r>
    <x v="3"/>
    <s v="Non-binary"/>
    <s v="Junior"/>
    <x v="4"/>
    <n v="1486"/>
    <n v="958"/>
    <n v="5843"/>
    <n v="757"/>
    <n v="119"/>
    <n v="135"/>
    <n v="72"/>
    <n v="114"/>
    <n v="47"/>
    <n v="82"/>
    <n v="93"/>
    <n v="136"/>
    <s v="Mobile Payment App"/>
    <n v="7398"/>
  </r>
  <r>
    <x v="1"/>
    <s v="Female"/>
    <s v="Freshman"/>
    <x v="0"/>
    <n v="1331"/>
    <n v="681"/>
    <n v="5918"/>
    <n v="949"/>
    <n v="335"/>
    <n v="125"/>
    <n v="258"/>
    <n v="94"/>
    <n v="94"/>
    <n v="171"/>
    <n v="34"/>
    <n v="127"/>
    <s v="Mobile Payment App"/>
    <n v="8105"/>
  </r>
  <r>
    <x v="7"/>
    <s v="Female"/>
    <s v="Senior"/>
    <x v="2"/>
    <n v="551"/>
    <n v="492"/>
    <n v="3257"/>
    <n v="930"/>
    <n v="335"/>
    <n v="59"/>
    <n v="61"/>
    <n v="41"/>
    <n v="60"/>
    <n v="59"/>
    <n v="146"/>
    <n v="151"/>
    <s v="Cash"/>
    <n v="5099"/>
  </r>
  <r>
    <x v="6"/>
    <s v="Non-binary"/>
    <s v="Senior"/>
    <x v="4"/>
    <n v="1352"/>
    <n v="475"/>
    <n v="5868"/>
    <n v="718"/>
    <n v="264"/>
    <n v="196"/>
    <n v="151"/>
    <n v="114"/>
    <n v="26"/>
    <n v="244"/>
    <n v="65"/>
    <n v="57"/>
    <s v="Credit/Debit Card"/>
    <n v="7703"/>
  </r>
  <r>
    <x v="5"/>
    <s v="Female"/>
    <s v="Senior"/>
    <x v="3"/>
    <n v="1437"/>
    <n v="204"/>
    <n v="3820"/>
    <n v="497"/>
    <n v="319"/>
    <n v="161"/>
    <n v="217"/>
    <n v="23"/>
    <n v="81"/>
    <n v="67"/>
    <n v="125"/>
    <n v="149"/>
    <s v="Mobile Payment App"/>
    <n v="5459"/>
  </r>
  <r>
    <x v="4"/>
    <s v="Non-binary"/>
    <s v="Sophomore"/>
    <x v="4"/>
    <n v="1146"/>
    <n v="504"/>
    <n v="4965"/>
    <n v="707"/>
    <n v="295"/>
    <n v="127"/>
    <n v="114"/>
    <n v="97"/>
    <n v="30"/>
    <n v="141"/>
    <n v="63"/>
    <n v="24"/>
    <s v="Mobile Payment App"/>
    <n v="6563"/>
  </r>
  <r>
    <x v="7"/>
    <s v="Male"/>
    <s v="Freshman"/>
    <x v="4"/>
    <n v="1341"/>
    <n v="899"/>
    <n v="3133"/>
    <n v="850"/>
    <n v="364"/>
    <n v="183"/>
    <n v="262"/>
    <n v="129"/>
    <n v="26"/>
    <n v="188"/>
    <n v="94"/>
    <n v="130"/>
    <s v="Credit/Debit Card"/>
    <n v="5359"/>
  </r>
  <r>
    <x v="4"/>
    <s v="Female"/>
    <s v="Sophomore"/>
    <x v="4"/>
    <n v="1331"/>
    <n v="227"/>
    <n v="5479"/>
    <n v="750"/>
    <n v="155"/>
    <n v="184"/>
    <n v="88"/>
    <n v="87"/>
    <n v="72"/>
    <n v="87"/>
    <n v="157"/>
    <n v="53"/>
    <s v="Mobile Payment App"/>
    <n v="7112"/>
  </r>
  <r>
    <x v="4"/>
    <s v="Male"/>
    <s v="Freshman"/>
    <x v="2"/>
    <n v="1195"/>
    <n v="845"/>
    <n v="3900"/>
    <n v="624"/>
    <n v="258"/>
    <n v="183"/>
    <n v="178"/>
    <n v="122"/>
    <n v="91"/>
    <n v="271"/>
    <n v="53"/>
    <n v="94"/>
    <s v="Mobile Payment App"/>
    <n v="5774"/>
  </r>
  <r>
    <x v="1"/>
    <s v="Non-binary"/>
    <s v="Sophomore"/>
    <x v="0"/>
    <n v="1247"/>
    <n v="269"/>
    <n v="5692"/>
    <n v="638"/>
    <n v="158"/>
    <n v="196"/>
    <n v="190"/>
    <n v="92"/>
    <n v="88"/>
    <n v="174"/>
    <n v="100"/>
    <n v="68"/>
    <s v="Cash"/>
    <n v="7396"/>
  </r>
  <r>
    <x v="4"/>
    <s v="Female"/>
    <s v="Senior"/>
    <x v="4"/>
    <n v="663"/>
    <n v="798"/>
    <n v="5418"/>
    <n v="420"/>
    <n v="389"/>
    <n v="97"/>
    <n v="282"/>
    <n v="144"/>
    <n v="84"/>
    <n v="149"/>
    <n v="123"/>
    <n v="167"/>
    <s v="Cash"/>
    <n v="7273"/>
  </r>
  <r>
    <x v="2"/>
    <s v="Female"/>
    <s v="Senior"/>
    <x v="3"/>
    <n v="861"/>
    <n v="776"/>
    <n v="4227"/>
    <n v="924"/>
    <n v="143"/>
    <n v="190"/>
    <n v="208"/>
    <n v="114"/>
    <n v="82"/>
    <n v="119"/>
    <n v="172"/>
    <n v="71"/>
    <s v="Credit/Debit Card"/>
    <n v="6250"/>
  </r>
  <r>
    <x v="2"/>
    <s v="Male"/>
    <s v="Senior"/>
    <x v="1"/>
    <n v="568"/>
    <n v="340"/>
    <n v="3025"/>
    <n v="620"/>
    <n v="300"/>
    <n v="92"/>
    <n v="233"/>
    <n v="75"/>
    <n v="52"/>
    <n v="296"/>
    <n v="191"/>
    <n v="109"/>
    <s v="Credit/Debit Card"/>
    <n v="4993"/>
  </r>
  <r>
    <x v="3"/>
    <s v="Female"/>
    <s v="Senior"/>
    <x v="0"/>
    <n v="802"/>
    <n v="254"/>
    <n v="4626"/>
    <n v="568"/>
    <n v="179"/>
    <n v="64"/>
    <n v="265"/>
    <n v="124"/>
    <n v="51"/>
    <n v="117"/>
    <n v="158"/>
    <n v="123"/>
    <s v="Credit/Debit Card"/>
    <n v="6275"/>
  </r>
  <r>
    <x v="1"/>
    <s v="Male"/>
    <s v="Freshman"/>
    <x v="1"/>
    <n v="821"/>
    <n v="414"/>
    <n v="5858"/>
    <n v="719"/>
    <n v="174"/>
    <n v="133"/>
    <n v="52"/>
    <n v="76"/>
    <n v="65"/>
    <n v="142"/>
    <n v="66"/>
    <n v="39"/>
    <s v="Cash"/>
    <n v="7324"/>
  </r>
  <r>
    <x v="0"/>
    <s v="Female"/>
    <s v="Freshman"/>
    <x v="2"/>
    <n v="1009"/>
    <n v="770"/>
    <n v="4354"/>
    <n v="511"/>
    <n v="300"/>
    <n v="189"/>
    <n v="156"/>
    <n v="150"/>
    <n v="54"/>
    <n v="270"/>
    <n v="146"/>
    <n v="46"/>
    <s v="Credit/Debit Card"/>
    <n v="6176"/>
  </r>
  <r>
    <x v="0"/>
    <s v="Non-binary"/>
    <s v="Junior"/>
    <x v="2"/>
    <n v="526"/>
    <n v="633"/>
    <n v="3093"/>
    <n v="940"/>
    <n v="215"/>
    <n v="109"/>
    <n v="54"/>
    <n v="31"/>
    <n v="80"/>
    <n v="193"/>
    <n v="192"/>
    <n v="42"/>
    <s v="Mobile Payment App"/>
    <n v="4949"/>
  </r>
  <r>
    <x v="5"/>
    <s v="Female"/>
    <s v="Junior"/>
    <x v="2"/>
    <n v="502"/>
    <n v="755"/>
    <n v="3717"/>
    <n v="473"/>
    <n v="153"/>
    <n v="54"/>
    <n v="53"/>
    <n v="92"/>
    <n v="50"/>
    <n v="290"/>
    <n v="144"/>
    <n v="70"/>
    <s v="Mobile Payment App"/>
    <n v="5096"/>
  </r>
  <r>
    <x v="0"/>
    <s v="Non-binary"/>
    <s v="Freshman"/>
    <x v="4"/>
    <n v="860"/>
    <n v="550"/>
    <n v="5703"/>
    <n v="503"/>
    <n v="203"/>
    <n v="171"/>
    <n v="117"/>
    <n v="29"/>
    <n v="31"/>
    <n v="87"/>
    <n v="82"/>
    <n v="196"/>
    <s v="Mobile Payment App"/>
    <n v="7122"/>
  </r>
  <r>
    <x v="6"/>
    <s v="Non-binary"/>
    <s v="Junior"/>
    <x v="1"/>
    <n v="1420"/>
    <n v="576"/>
    <n v="5141"/>
    <n v="835"/>
    <n v="168"/>
    <n v="102"/>
    <n v="277"/>
    <n v="57"/>
    <n v="47"/>
    <n v="260"/>
    <n v="86"/>
    <n v="196"/>
    <s v="Cash"/>
    <n v="7169"/>
  </r>
  <r>
    <x v="7"/>
    <s v="Female"/>
    <s v="Senior"/>
    <x v="2"/>
    <n v="540"/>
    <n v="931"/>
    <n v="4582"/>
    <n v="651"/>
    <n v="221"/>
    <n v="135"/>
    <n v="100"/>
    <n v="21"/>
    <n v="39"/>
    <n v="75"/>
    <n v="72"/>
    <n v="183"/>
    <s v="Mobile Payment App"/>
    <n v="6079"/>
  </r>
  <r>
    <x v="4"/>
    <s v="Non-binary"/>
    <s v="Freshman"/>
    <x v="0"/>
    <n v="737"/>
    <n v="995"/>
    <n v="4234"/>
    <n v="562"/>
    <n v="288"/>
    <n v="62"/>
    <n v="293"/>
    <n v="103"/>
    <n v="89"/>
    <n v="281"/>
    <n v="31"/>
    <n v="162"/>
    <s v="Mobile Payment App"/>
    <n v="6105"/>
  </r>
  <r>
    <x v="5"/>
    <s v="Non-binary"/>
    <s v="Freshman"/>
    <x v="0"/>
    <n v="503"/>
    <n v="57"/>
    <n v="3138"/>
    <n v="843"/>
    <n v="276"/>
    <n v="177"/>
    <n v="175"/>
    <n v="37"/>
    <n v="26"/>
    <n v="258"/>
    <n v="105"/>
    <n v="165"/>
    <s v="Cash"/>
    <n v="5200"/>
  </r>
  <r>
    <x v="5"/>
    <s v="Female"/>
    <s v="Freshman"/>
    <x v="2"/>
    <n v="673"/>
    <n v="972"/>
    <n v="5357"/>
    <n v="828"/>
    <n v="279"/>
    <n v="95"/>
    <n v="298"/>
    <n v="97"/>
    <n v="21"/>
    <n v="154"/>
    <n v="34"/>
    <n v="162"/>
    <s v="Mobile Payment App"/>
    <n v="7325"/>
  </r>
  <r>
    <x v="4"/>
    <s v="Female"/>
    <s v="Freshman"/>
    <x v="0"/>
    <n v="681"/>
    <n v="115"/>
    <n v="5355"/>
    <n v="848"/>
    <n v="209"/>
    <n v="118"/>
    <n v="51"/>
    <n v="112"/>
    <n v="83"/>
    <n v="240"/>
    <n v="188"/>
    <n v="172"/>
    <s v="Cash"/>
    <n v="7376"/>
  </r>
  <r>
    <x v="5"/>
    <s v="Male"/>
    <s v="Freshman"/>
    <x v="2"/>
    <n v="1356"/>
    <n v="766"/>
    <n v="5387"/>
    <n v="599"/>
    <n v="347"/>
    <n v="200"/>
    <n v="238"/>
    <n v="77"/>
    <n v="65"/>
    <n v="190"/>
    <n v="72"/>
    <n v="196"/>
    <s v="Mobile Payment App"/>
    <n v="7371"/>
  </r>
  <r>
    <x v="4"/>
    <s v="Female"/>
    <s v="Sophomore"/>
    <x v="2"/>
    <n v="1062"/>
    <n v="390"/>
    <n v="3394"/>
    <n v="946"/>
    <n v="298"/>
    <n v="117"/>
    <n v="191"/>
    <n v="116"/>
    <n v="36"/>
    <n v="102"/>
    <n v="73"/>
    <n v="159"/>
    <s v="Credit/Debit Card"/>
    <n v="5432"/>
  </r>
  <r>
    <x v="6"/>
    <s v="Male"/>
    <s v="Sophomore"/>
    <x v="1"/>
    <n v="1399"/>
    <n v="653"/>
    <n v="3413"/>
    <n v="703"/>
    <n v="157"/>
    <n v="182"/>
    <n v="67"/>
    <n v="41"/>
    <n v="81"/>
    <n v="108"/>
    <n v="154"/>
    <n v="28"/>
    <s v="Cash"/>
    <n v="4934"/>
  </r>
  <r>
    <x v="0"/>
    <s v="Female"/>
    <s v="Junior"/>
    <x v="3"/>
    <n v="1402"/>
    <n v="705"/>
    <n v="3268"/>
    <n v="715"/>
    <n v="305"/>
    <n v="134"/>
    <n v="87"/>
    <n v="100"/>
    <n v="100"/>
    <n v="228"/>
    <n v="103"/>
    <n v="144"/>
    <s v="Cash"/>
    <n v="5184"/>
  </r>
  <r>
    <x v="1"/>
    <s v="Non-binary"/>
    <s v="Sophomore"/>
    <x v="3"/>
    <n v="1184"/>
    <n v="260"/>
    <n v="5610"/>
    <n v="490"/>
    <n v="376"/>
    <n v="168"/>
    <n v="183"/>
    <n v="102"/>
    <n v="73"/>
    <n v="183"/>
    <n v="85"/>
    <n v="123"/>
    <s v="Cash"/>
    <n v="7393"/>
  </r>
  <r>
    <x v="7"/>
    <s v="Male"/>
    <s v="Senior"/>
    <x v="1"/>
    <n v="743"/>
    <n v="351"/>
    <n v="3735"/>
    <n v="746"/>
    <n v="305"/>
    <n v="51"/>
    <n v="201"/>
    <n v="55"/>
    <n v="74"/>
    <n v="284"/>
    <n v="117"/>
    <n v="91"/>
    <s v="Cash"/>
    <n v="5659"/>
  </r>
  <r>
    <x v="4"/>
    <s v="Male"/>
    <s v="Sophomore"/>
    <x v="4"/>
    <n v="1384"/>
    <n v="490"/>
    <n v="3253"/>
    <n v="462"/>
    <n v="286"/>
    <n v="158"/>
    <n v="240"/>
    <n v="90"/>
    <n v="24"/>
    <n v="296"/>
    <n v="191"/>
    <n v="115"/>
    <s v="Mobile Payment App"/>
    <n v="5115"/>
  </r>
  <r>
    <x v="3"/>
    <s v="Male"/>
    <s v="Junior"/>
    <x v="4"/>
    <n v="997"/>
    <n v="641"/>
    <n v="4000"/>
    <n v="589"/>
    <n v="167"/>
    <n v="130"/>
    <n v="142"/>
    <n v="24"/>
    <n v="70"/>
    <n v="179"/>
    <n v="130"/>
    <n v="57"/>
    <s v="Credit/Debit Card"/>
    <n v="5488"/>
  </r>
  <r>
    <x v="1"/>
    <s v="Male"/>
    <s v="Senior"/>
    <x v="3"/>
    <n v="618"/>
    <n v="109"/>
    <n v="4178"/>
    <n v="626"/>
    <n v="335"/>
    <n v="118"/>
    <n v="184"/>
    <n v="22"/>
    <n v="75"/>
    <n v="139"/>
    <n v="85"/>
    <n v="65"/>
    <s v="Credit/Debit Card"/>
    <n v="5827"/>
  </r>
  <r>
    <x v="4"/>
    <s v="Female"/>
    <s v="Junior"/>
    <x v="0"/>
    <n v="1320"/>
    <n v="498"/>
    <n v="5329"/>
    <n v="559"/>
    <n v="236"/>
    <n v="122"/>
    <n v="262"/>
    <n v="95"/>
    <n v="61"/>
    <n v="164"/>
    <n v="108"/>
    <n v="65"/>
    <s v="Cash"/>
    <n v="7001"/>
  </r>
  <r>
    <x v="4"/>
    <s v="Male"/>
    <s v="Sophomore"/>
    <x v="2"/>
    <n v="959"/>
    <n v="522"/>
    <n v="4611"/>
    <n v="402"/>
    <n v="369"/>
    <n v="67"/>
    <n v="162"/>
    <n v="106"/>
    <n v="24"/>
    <n v="141"/>
    <n v="45"/>
    <n v="87"/>
    <s v="Cash"/>
    <n v="6014"/>
  </r>
  <r>
    <x v="3"/>
    <s v="Non-binary"/>
    <s v="Junior"/>
    <x v="0"/>
    <n v="950"/>
    <n v="656"/>
    <n v="4369"/>
    <n v="916"/>
    <n v="207"/>
    <n v="97"/>
    <n v="90"/>
    <n v="42"/>
    <n v="78"/>
    <n v="284"/>
    <n v="75"/>
    <n v="48"/>
    <s v="Mobile Payment App"/>
    <n v="6206"/>
  </r>
  <r>
    <x v="1"/>
    <s v="Non-binary"/>
    <s v="Senior"/>
    <x v="1"/>
    <n v="1286"/>
    <n v="456"/>
    <n v="5916"/>
    <n v="973"/>
    <n v="263"/>
    <n v="60"/>
    <n v="108"/>
    <n v="115"/>
    <n v="22"/>
    <n v="116"/>
    <n v="63"/>
    <n v="168"/>
    <s v="Credit/Debit Card"/>
    <n v="7804"/>
  </r>
  <r>
    <x v="0"/>
    <s v="Non-binary"/>
    <s v="Freshman"/>
    <x v="2"/>
    <n v="893"/>
    <n v="312"/>
    <n v="4417"/>
    <n v="981"/>
    <n v="156"/>
    <n v="141"/>
    <n v="240"/>
    <n v="125"/>
    <n v="59"/>
    <n v="161"/>
    <n v="118"/>
    <n v="26"/>
    <s v="Cash"/>
    <n v="6424"/>
  </r>
  <r>
    <x v="6"/>
    <s v="Female"/>
    <s v="Freshman"/>
    <x v="0"/>
    <n v="1126"/>
    <n v="891"/>
    <n v="4242"/>
    <n v="624"/>
    <n v="182"/>
    <n v="100"/>
    <n v="136"/>
    <n v="86"/>
    <n v="66"/>
    <n v="243"/>
    <n v="83"/>
    <n v="30"/>
    <s v="Cash"/>
    <n v="5792"/>
  </r>
  <r>
    <x v="5"/>
    <s v="Male"/>
    <s v="Sophomore"/>
    <x v="4"/>
    <n v="679"/>
    <n v="481"/>
    <n v="5466"/>
    <n v="674"/>
    <n v="180"/>
    <n v="152"/>
    <n v="147"/>
    <n v="133"/>
    <n v="58"/>
    <n v="67"/>
    <n v="130"/>
    <n v="159"/>
    <s v="Mobile Payment App"/>
    <n v="7166"/>
  </r>
  <r>
    <x v="4"/>
    <s v="Male"/>
    <s v="Freshman"/>
    <x v="0"/>
    <n v="803"/>
    <n v="201"/>
    <n v="5914"/>
    <n v="859"/>
    <n v="143"/>
    <n v="173"/>
    <n v="143"/>
    <n v="142"/>
    <n v="96"/>
    <n v="170"/>
    <n v="103"/>
    <n v="30"/>
    <s v="Credit/Debit Card"/>
    <n v="7773"/>
  </r>
  <r>
    <x v="6"/>
    <s v="Female"/>
    <s v="Senior"/>
    <x v="4"/>
    <n v="664"/>
    <n v="115"/>
    <n v="3692"/>
    <n v="963"/>
    <n v="213"/>
    <n v="70"/>
    <n v="230"/>
    <n v="150"/>
    <n v="74"/>
    <n v="199"/>
    <n v="167"/>
    <n v="113"/>
    <s v="Credit/Debit Card"/>
    <n v="5871"/>
  </r>
  <r>
    <x v="6"/>
    <s v="Male"/>
    <s v="Senior"/>
    <x v="2"/>
    <n v="1500"/>
    <n v="777"/>
    <n v="5326"/>
    <n v="772"/>
    <n v="298"/>
    <n v="182"/>
    <n v="173"/>
    <n v="112"/>
    <n v="66"/>
    <n v="170"/>
    <n v="41"/>
    <n v="103"/>
    <s v="Cash"/>
    <n v="7243"/>
  </r>
  <r>
    <x v="5"/>
    <s v="Male"/>
    <s v="Junior"/>
    <x v="0"/>
    <n v="1005"/>
    <n v="777"/>
    <n v="5596"/>
    <n v="865"/>
    <n v="158"/>
    <n v="56"/>
    <n v="113"/>
    <n v="102"/>
    <n v="71"/>
    <n v="249"/>
    <n v="148"/>
    <n v="196"/>
    <s v="Credit/Debit Card"/>
    <n v="7554"/>
  </r>
  <r>
    <x v="5"/>
    <s v="Female"/>
    <s v="Sophomore"/>
    <x v="4"/>
    <n v="883"/>
    <n v="640"/>
    <n v="5515"/>
    <n v="751"/>
    <n v="243"/>
    <n v="168"/>
    <n v="240"/>
    <n v="138"/>
    <n v="20"/>
    <n v="102"/>
    <n v="55"/>
    <n v="93"/>
    <s v="Credit/Debit Card"/>
    <n v="7325"/>
  </r>
  <r>
    <x v="6"/>
    <s v="Non-binary"/>
    <s v="Freshman"/>
    <x v="4"/>
    <n v="1428"/>
    <n v="327"/>
    <n v="5183"/>
    <n v="822"/>
    <n v="118"/>
    <n v="184"/>
    <n v="209"/>
    <n v="27"/>
    <n v="50"/>
    <n v="212"/>
    <n v="89"/>
    <n v="129"/>
    <s v="Cash"/>
    <n v="7023"/>
  </r>
  <r>
    <x v="7"/>
    <s v="Non-binary"/>
    <s v="Sophomore"/>
    <x v="1"/>
    <n v="906"/>
    <n v="449"/>
    <n v="3883"/>
    <n v="713"/>
    <n v="338"/>
    <n v="126"/>
    <n v="300"/>
    <n v="86"/>
    <n v="46"/>
    <n v="55"/>
    <n v="64"/>
    <n v="122"/>
    <s v="Cash"/>
    <n v="5733"/>
  </r>
  <r>
    <x v="6"/>
    <s v="Non-binary"/>
    <s v="Freshman"/>
    <x v="2"/>
    <n v="991"/>
    <n v="836"/>
    <n v="3317"/>
    <n v="518"/>
    <n v="315"/>
    <n v="98"/>
    <n v="82"/>
    <n v="139"/>
    <n v="94"/>
    <n v="130"/>
    <n v="145"/>
    <n v="151"/>
    <s v="Cash"/>
    <n v="4989"/>
  </r>
  <r>
    <x v="2"/>
    <s v="Female"/>
    <s v="Freshman"/>
    <x v="3"/>
    <n v="1246"/>
    <n v="754"/>
    <n v="5420"/>
    <n v="504"/>
    <n v="372"/>
    <n v="107"/>
    <n v="222"/>
    <n v="104"/>
    <n v="31"/>
    <n v="163"/>
    <n v="116"/>
    <n v="182"/>
    <s v="Mobile Payment App"/>
    <n v="7221"/>
  </r>
  <r>
    <x v="5"/>
    <s v="Female"/>
    <s v="Freshman"/>
    <x v="4"/>
    <n v="1273"/>
    <n v="10"/>
    <n v="4229"/>
    <n v="887"/>
    <n v="168"/>
    <n v="197"/>
    <n v="134"/>
    <n v="140"/>
    <n v="60"/>
    <n v="236"/>
    <n v="95"/>
    <n v="136"/>
    <s v="Credit/Debit Card"/>
    <n v="6282"/>
  </r>
  <r>
    <x v="5"/>
    <s v="Male"/>
    <s v="Junior"/>
    <x v="0"/>
    <n v="880"/>
    <n v="184"/>
    <n v="4706"/>
    <n v="415"/>
    <n v="105"/>
    <n v="182"/>
    <n v="266"/>
    <n v="58"/>
    <n v="68"/>
    <n v="277"/>
    <n v="176"/>
    <n v="36"/>
    <s v="Credit/Debit Card"/>
    <n v="6289"/>
  </r>
  <r>
    <x v="1"/>
    <s v="Non-binary"/>
    <s v="Junior"/>
    <x v="2"/>
    <n v="1356"/>
    <n v="328"/>
    <n v="5658"/>
    <n v="901"/>
    <n v="369"/>
    <n v="156"/>
    <n v="284"/>
    <n v="114"/>
    <n v="76"/>
    <n v="145"/>
    <n v="119"/>
    <n v="102"/>
    <s v="Credit/Debit Card"/>
    <n v="7924"/>
  </r>
  <r>
    <x v="2"/>
    <s v="Female"/>
    <s v="Junior"/>
    <x v="1"/>
    <n v="916"/>
    <n v="927"/>
    <n v="5244"/>
    <n v="411"/>
    <n v="249"/>
    <n v="157"/>
    <n v="173"/>
    <n v="69"/>
    <n v="71"/>
    <n v="255"/>
    <n v="83"/>
    <n v="189"/>
    <s v="Credit/Debit Card"/>
    <n v="6901"/>
  </r>
  <r>
    <x v="6"/>
    <s v="Non-binary"/>
    <s v="Freshman"/>
    <x v="1"/>
    <n v="1059"/>
    <n v="668"/>
    <n v="3940"/>
    <n v="836"/>
    <n v="175"/>
    <n v="131"/>
    <n v="168"/>
    <n v="30"/>
    <n v="81"/>
    <n v="215"/>
    <n v="178"/>
    <n v="31"/>
    <s v="Credit/Debit Card"/>
    <n v="5785"/>
  </r>
  <r>
    <x v="1"/>
    <s v="Female"/>
    <s v="Junior"/>
    <x v="0"/>
    <n v="941"/>
    <n v="203"/>
    <n v="3048"/>
    <n v="617"/>
    <n v="214"/>
    <n v="113"/>
    <n v="233"/>
    <n v="109"/>
    <n v="49"/>
    <n v="266"/>
    <n v="73"/>
    <n v="176"/>
    <s v="Credit/Debit Card"/>
    <n v="4898"/>
  </r>
  <r>
    <x v="1"/>
    <s v="Male"/>
    <s v="Senior"/>
    <x v="0"/>
    <n v="764"/>
    <n v="521"/>
    <n v="4504"/>
    <n v="828"/>
    <n v="142"/>
    <n v="117"/>
    <n v="163"/>
    <n v="73"/>
    <n v="32"/>
    <n v="299"/>
    <n v="51"/>
    <n v="51"/>
    <s v="Mobile Payment App"/>
    <n v="6260"/>
  </r>
  <r>
    <x v="4"/>
    <s v="Non-binary"/>
    <s v="Sophomore"/>
    <x v="1"/>
    <n v="983"/>
    <n v="670"/>
    <n v="4654"/>
    <n v="613"/>
    <n v="246"/>
    <n v="126"/>
    <n v="255"/>
    <n v="146"/>
    <n v="20"/>
    <n v="59"/>
    <n v="155"/>
    <n v="197"/>
    <s v="Cash"/>
    <n v="6471"/>
  </r>
  <r>
    <x v="6"/>
    <s v="Non-binary"/>
    <s v="Senior"/>
    <x v="4"/>
    <n v="1295"/>
    <n v="263"/>
    <n v="4502"/>
    <n v="647"/>
    <n v="112"/>
    <n v="137"/>
    <n v="172"/>
    <n v="106"/>
    <n v="88"/>
    <n v="108"/>
    <n v="42"/>
    <n v="32"/>
    <s v="Mobile Payment App"/>
    <n v="5946"/>
  </r>
  <r>
    <x v="5"/>
    <s v="Female"/>
    <s v="Sophomore"/>
    <x v="2"/>
    <n v="1301"/>
    <n v="883"/>
    <n v="4856"/>
    <n v="519"/>
    <n v="141"/>
    <n v="57"/>
    <n v="99"/>
    <n v="76"/>
    <n v="70"/>
    <n v="60"/>
    <n v="116"/>
    <n v="199"/>
    <s v="Cash"/>
    <n v="6193"/>
  </r>
  <r>
    <x v="5"/>
    <s v="Non-binary"/>
    <s v="Junior"/>
    <x v="4"/>
    <n v="829"/>
    <n v="369"/>
    <n v="5246"/>
    <n v="702"/>
    <n v="146"/>
    <n v="88"/>
    <n v="286"/>
    <n v="144"/>
    <n v="37"/>
    <n v="268"/>
    <n v="85"/>
    <n v="191"/>
    <s v="Cash"/>
    <n v="7193"/>
  </r>
  <r>
    <x v="5"/>
    <s v="Non-binary"/>
    <s v="Sophomore"/>
    <x v="0"/>
    <n v="1296"/>
    <n v="1"/>
    <n v="4574"/>
    <n v="759"/>
    <n v="147"/>
    <n v="143"/>
    <n v="56"/>
    <n v="128"/>
    <n v="72"/>
    <n v="202"/>
    <n v="49"/>
    <n v="190"/>
    <s v="Credit/Debit Card"/>
    <n v="6320"/>
  </r>
  <r>
    <x v="7"/>
    <s v="Male"/>
    <s v="Freshman"/>
    <x v="4"/>
    <n v="1278"/>
    <n v="506"/>
    <n v="3566"/>
    <n v="513"/>
    <n v="360"/>
    <n v="81"/>
    <n v="145"/>
    <n v="48"/>
    <n v="70"/>
    <n v="252"/>
    <n v="94"/>
    <n v="140"/>
    <s v="Credit/Debit Card"/>
    <n v="5269"/>
  </r>
  <r>
    <x v="6"/>
    <s v="Female"/>
    <s v="Senior"/>
    <x v="4"/>
    <n v="725"/>
    <n v="148"/>
    <n v="4782"/>
    <n v="643"/>
    <n v="169"/>
    <n v="164"/>
    <n v="59"/>
    <n v="137"/>
    <n v="76"/>
    <n v="207"/>
    <n v="189"/>
    <n v="42"/>
    <s v="Credit/Debit Card"/>
    <n v="6468"/>
  </r>
  <r>
    <x v="3"/>
    <s v="Male"/>
    <s v="Senior"/>
    <x v="4"/>
    <n v="525"/>
    <n v="41"/>
    <n v="4603"/>
    <n v="889"/>
    <n v="187"/>
    <n v="85"/>
    <n v="118"/>
    <n v="24"/>
    <n v="85"/>
    <n v="75"/>
    <n v="158"/>
    <n v="108"/>
    <s v="Cash"/>
    <n v="6332"/>
  </r>
  <r>
    <x v="4"/>
    <s v="Non-binary"/>
    <s v="Junior"/>
    <x v="4"/>
    <n v="1006"/>
    <n v="293"/>
    <n v="3397"/>
    <n v="583"/>
    <n v="167"/>
    <n v="74"/>
    <n v="195"/>
    <n v="22"/>
    <n v="75"/>
    <n v="77"/>
    <n v="174"/>
    <n v="107"/>
    <s v="Mobile Payment App"/>
    <n v="4871"/>
  </r>
  <r>
    <x v="3"/>
    <s v="Male"/>
    <s v="Sophomore"/>
    <x v="4"/>
    <n v="872"/>
    <n v="661"/>
    <n v="5328"/>
    <n v="470"/>
    <n v="220"/>
    <n v="167"/>
    <n v="249"/>
    <n v="122"/>
    <n v="47"/>
    <n v="152"/>
    <n v="51"/>
    <n v="128"/>
    <s v="Mobile Payment App"/>
    <n v="6934"/>
  </r>
  <r>
    <x v="3"/>
    <s v="Non-binary"/>
    <s v="Senior"/>
    <x v="3"/>
    <n v="549"/>
    <n v="302"/>
    <n v="5909"/>
    <n v="409"/>
    <n v="270"/>
    <n v="66"/>
    <n v="117"/>
    <n v="61"/>
    <n v="75"/>
    <n v="278"/>
    <n v="132"/>
    <n v="30"/>
    <s v="Credit/Debit Card"/>
    <n v="7347"/>
  </r>
  <r>
    <x v="3"/>
    <s v="Non-binary"/>
    <s v="Junior"/>
    <x v="3"/>
    <n v="885"/>
    <n v="380"/>
    <n v="5717"/>
    <n v="726"/>
    <n v="135"/>
    <n v="60"/>
    <n v="60"/>
    <n v="69"/>
    <n v="27"/>
    <n v="127"/>
    <n v="87"/>
    <n v="179"/>
    <s v="Cash"/>
    <n v="7187"/>
  </r>
  <r>
    <x v="0"/>
    <s v="Female"/>
    <s v="Senior"/>
    <x v="2"/>
    <n v="1197"/>
    <n v="772"/>
    <n v="4227"/>
    <n v="695"/>
    <n v="180"/>
    <n v="91"/>
    <n v="104"/>
    <n v="106"/>
    <n v="31"/>
    <n v="177"/>
    <n v="48"/>
    <n v="21"/>
    <s v="Mobile Payment App"/>
    <n v="5680"/>
  </r>
  <r>
    <x v="4"/>
    <s v="Male"/>
    <s v="Senior"/>
    <x v="0"/>
    <n v="539"/>
    <n v="429"/>
    <n v="5598"/>
    <n v="869"/>
    <n v="209"/>
    <n v="71"/>
    <n v="106"/>
    <n v="116"/>
    <n v="41"/>
    <n v="120"/>
    <n v="149"/>
    <n v="36"/>
    <s v="Cash"/>
    <n v="7315"/>
  </r>
  <r>
    <x v="5"/>
    <s v="Male"/>
    <s v="Sophomore"/>
    <x v="2"/>
    <n v="804"/>
    <n v="911"/>
    <n v="3810"/>
    <n v="577"/>
    <n v="291"/>
    <n v="167"/>
    <n v="294"/>
    <n v="64"/>
    <n v="64"/>
    <n v="266"/>
    <n v="134"/>
    <n v="137"/>
    <s v="Cash"/>
    <n v="5804"/>
  </r>
  <r>
    <x v="4"/>
    <s v="Non-binary"/>
    <s v="Sophomore"/>
    <x v="1"/>
    <n v="1109"/>
    <n v="289"/>
    <n v="3324"/>
    <n v="946"/>
    <n v="359"/>
    <n v="123"/>
    <n v="272"/>
    <n v="88"/>
    <n v="27"/>
    <n v="141"/>
    <n v="107"/>
    <n v="125"/>
    <s v="Mobile Payment App"/>
    <n v="5512"/>
  </r>
  <r>
    <x v="4"/>
    <s v="Female"/>
    <s v="Senior"/>
    <x v="2"/>
    <n v="1126"/>
    <n v="771"/>
    <n v="3126"/>
    <n v="823"/>
    <n v="374"/>
    <n v="125"/>
    <n v="215"/>
    <n v="90"/>
    <n v="77"/>
    <n v="242"/>
    <n v="112"/>
    <n v="99"/>
    <s v="Credit/Debit Card"/>
    <n v="5283"/>
  </r>
  <r>
    <x v="5"/>
    <s v="Non-binary"/>
    <s v="Junior"/>
    <x v="1"/>
    <n v="849"/>
    <n v="229"/>
    <n v="5145"/>
    <n v="830"/>
    <n v="364"/>
    <n v="113"/>
    <n v="118"/>
    <n v="60"/>
    <n v="35"/>
    <n v="237"/>
    <n v="175"/>
    <n v="192"/>
    <s v="Cash"/>
    <n v="7269"/>
  </r>
  <r>
    <x v="2"/>
    <s v="Non-binary"/>
    <s v="Sophomore"/>
    <x v="0"/>
    <n v="503"/>
    <n v="158"/>
    <n v="4627"/>
    <n v="696"/>
    <n v="361"/>
    <n v="121"/>
    <n v="136"/>
    <n v="141"/>
    <n v="60"/>
    <n v="95"/>
    <n v="139"/>
    <n v="72"/>
    <s v="Credit/Debit Card"/>
    <n v="6448"/>
  </r>
  <r>
    <x v="3"/>
    <s v="Male"/>
    <s v="Senior"/>
    <x v="4"/>
    <n v="1293"/>
    <n v="449"/>
    <n v="3734"/>
    <n v="913"/>
    <n v="324"/>
    <n v="149"/>
    <n v="134"/>
    <n v="103"/>
    <n v="86"/>
    <n v="288"/>
    <n v="131"/>
    <n v="120"/>
    <s v="Mobile Payment App"/>
    <n v="5982"/>
  </r>
  <r>
    <x v="3"/>
    <s v="Male"/>
    <s v="Junior"/>
    <x v="4"/>
    <n v="903"/>
    <n v="96"/>
    <n v="4215"/>
    <n v="502"/>
    <n v="294"/>
    <n v="77"/>
    <n v="160"/>
    <n v="96"/>
    <n v="23"/>
    <n v="87"/>
    <n v="161"/>
    <n v="73"/>
    <s v="Credit/Debit Card"/>
    <n v="5688"/>
  </r>
  <r>
    <x v="2"/>
    <s v="Non-binary"/>
    <s v="Junior"/>
    <x v="0"/>
    <n v="1149"/>
    <n v="685"/>
    <n v="5510"/>
    <n v="503"/>
    <n v="308"/>
    <n v="171"/>
    <n v="206"/>
    <n v="144"/>
    <n v="82"/>
    <n v="109"/>
    <n v="196"/>
    <n v="60"/>
    <s v="Credit/Debit Card"/>
    <n v="7289"/>
  </r>
  <r>
    <x v="3"/>
    <s v="Non-binary"/>
    <s v="Freshman"/>
    <x v="4"/>
    <n v="1363"/>
    <n v="536"/>
    <n v="3639"/>
    <n v="536"/>
    <n v="132"/>
    <n v="137"/>
    <n v="231"/>
    <n v="107"/>
    <n v="91"/>
    <n v="208"/>
    <n v="185"/>
    <n v="72"/>
    <s v="Mobile Payment App"/>
    <n v="5338"/>
  </r>
  <r>
    <x v="0"/>
    <s v="Non-binary"/>
    <s v="Junior"/>
    <x v="3"/>
    <n v="1056"/>
    <n v="959"/>
    <n v="4665"/>
    <n v="593"/>
    <n v="100"/>
    <n v="157"/>
    <n v="214"/>
    <n v="113"/>
    <n v="50"/>
    <n v="286"/>
    <n v="87"/>
    <n v="200"/>
    <s v="Cash"/>
    <n v="6465"/>
  </r>
  <r>
    <x v="6"/>
    <s v="Male"/>
    <s v="Senior"/>
    <x v="3"/>
    <n v="1245"/>
    <n v="80"/>
    <n v="3063"/>
    <n v="836"/>
    <n v="397"/>
    <n v="136"/>
    <n v="89"/>
    <n v="110"/>
    <n v="29"/>
    <n v="155"/>
    <n v="59"/>
    <n v="186"/>
    <s v="Mobile Payment App"/>
    <n v="5060"/>
  </r>
  <r>
    <x v="4"/>
    <s v="Female"/>
    <s v="Senior"/>
    <x v="2"/>
    <n v="1149"/>
    <n v="387"/>
    <n v="5744"/>
    <n v="849"/>
    <n v="301"/>
    <n v="112"/>
    <n v="162"/>
    <n v="141"/>
    <n v="74"/>
    <n v="89"/>
    <n v="107"/>
    <n v="108"/>
    <s v="Mobile Payment App"/>
    <n v="7687"/>
  </r>
  <r>
    <x v="0"/>
    <s v="Female"/>
    <s v="Freshman"/>
    <x v="0"/>
    <n v="1226"/>
    <n v="798"/>
    <n v="4066"/>
    <n v="494"/>
    <n v="350"/>
    <n v="192"/>
    <n v="159"/>
    <n v="34"/>
    <n v="52"/>
    <n v="226"/>
    <n v="136"/>
    <n v="62"/>
    <s v="Cash"/>
    <n v="5771"/>
  </r>
  <r>
    <x v="5"/>
    <s v="Non-binary"/>
    <s v="Freshman"/>
    <x v="3"/>
    <n v="965"/>
    <n v="387"/>
    <n v="3983"/>
    <n v="466"/>
    <n v="205"/>
    <n v="191"/>
    <n v="116"/>
    <n v="65"/>
    <n v="61"/>
    <n v="192"/>
    <n v="96"/>
    <n v="188"/>
    <s v="Mobile Payment App"/>
    <n v="5563"/>
  </r>
  <r>
    <x v="7"/>
    <s v="Male"/>
    <s v="Freshman"/>
    <x v="3"/>
    <n v="1338"/>
    <n v="889"/>
    <n v="4956"/>
    <n v="658"/>
    <n v="179"/>
    <n v="79"/>
    <n v="151"/>
    <n v="116"/>
    <n v="30"/>
    <n v="116"/>
    <n v="191"/>
    <n v="24"/>
    <s v="Credit/Debit Card"/>
    <n v="6500"/>
  </r>
  <r>
    <x v="3"/>
    <s v="Male"/>
    <s v="Senior"/>
    <x v="3"/>
    <n v="1414"/>
    <n v="811"/>
    <n v="5141"/>
    <n v="752"/>
    <n v="186"/>
    <n v="139"/>
    <n v="170"/>
    <n v="64"/>
    <n v="46"/>
    <n v="148"/>
    <n v="31"/>
    <n v="96"/>
    <s v="Credit/Debit Card"/>
    <n v="6773"/>
  </r>
  <r>
    <x v="1"/>
    <s v="Non-binary"/>
    <s v="Junior"/>
    <x v="0"/>
    <n v="1232"/>
    <n v="648"/>
    <n v="5249"/>
    <n v="485"/>
    <n v="248"/>
    <n v="52"/>
    <n v="64"/>
    <n v="94"/>
    <n v="75"/>
    <n v="280"/>
    <n v="48"/>
    <n v="46"/>
    <s v="Mobile Payment App"/>
    <n v="6641"/>
  </r>
  <r>
    <x v="6"/>
    <s v="Male"/>
    <s v="Freshman"/>
    <x v="3"/>
    <n v="528"/>
    <n v="612"/>
    <n v="4015"/>
    <n v="477"/>
    <n v="286"/>
    <n v="87"/>
    <n v="93"/>
    <n v="29"/>
    <n v="76"/>
    <n v="292"/>
    <n v="175"/>
    <n v="65"/>
    <s v="Cash"/>
    <n v="5595"/>
  </r>
  <r>
    <x v="5"/>
    <s v="Male"/>
    <s v="Sophomore"/>
    <x v="2"/>
    <n v="1377"/>
    <n v="500"/>
    <n v="4846"/>
    <n v="482"/>
    <n v="335"/>
    <n v="133"/>
    <n v="87"/>
    <n v="33"/>
    <n v="57"/>
    <n v="161"/>
    <n v="82"/>
    <n v="98"/>
    <s v="Credit/Debit Card"/>
    <n v="6314"/>
  </r>
  <r>
    <x v="2"/>
    <s v="Non-binary"/>
    <s v="Freshman"/>
    <x v="2"/>
    <n v="1078"/>
    <n v="857"/>
    <n v="4983"/>
    <n v="887"/>
    <n v="248"/>
    <n v="152"/>
    <n v="211"/>
    <n v="52"/>
    <n v="24"/>
    <n v="180"/>
    <n v="106"/>
    <n v="130"/>
    <s v="Credit/Debit Card"/>
    <n v="6973"/>
  </r>
  <r>
    <x v="3"/>
    <s v="Male"/>
    <s v="Sophomore"/>
    <x v="2"/>
    <n v="766"/>
    <n v="926"/>
    <n v="5019"/>
    <n v="898"/>
    <n v="226"/>
    <n v="60"/>
    <n v="174"/>
    <n v="86"/>
    <n v="22"/>
    <n v="188"/>
    <n v="147"/>
    <n v="111"/>
    <s v="Cash"/>
    <n v="6931"/>
  </r>
  <r>
    <x v="5"/>
    <s v="Non-binary"/>
    <s v="Senior"/>
    <x v="3"/>
    <n v="1289"/>
    <n v="253"/>
    <n v="4960"/>
    <n v="529"/>
    <n v="229"/>
    <n v="59"/>
    <n v="182"/>
    <n v="35"/>
    <n v="64"/>
    <n v="96"/>
    <n v="123"/>
    <n v="77"/>
    <s v="Credit/Debit Card"/>
    <n v="6354"/>
  </r>
  <r>
    <x v="7"/>
    <s v="Male"/>
    <s v="Sophomore"/>
    <x v="1"/>
    <n v="887"/>
    <n v="825"/>
    <n v="4948"/>
    <n v="731"/>
    <n v="309"/>
    <n v="194"/>
    <n v="60"/>
    <n v="109"/>
    <n v="86"/>
    <n v="126"/>
    <n v="177"/>
    <n v="140"/>
    <s v="Cash"/>
    <n v="6880"/>
  </r>
  <r>
    <x v="6"/>
    <s v="Male"/>
    <s v="Sophomore"/>
    <x v="4"/>
    <n v="1040"/>
    <n v="721"/>
    <n v="3004"/>
    <n v="919"/>
    <n v="206"/>
    <n v="81"/>
    <n v="197"/>
    <n v="48"/>
    <n v="60"/>
    <n v="159"/>
    <n v="132"/>
    <n v="70"/>
    <s v="Cash"/>
    <n v="4876"/>
  </r>
  <r>
    <x v="7"/>
    <s v="Female"/>
    <s v="Senior"/>
    <x v="3"/>
    <n v="940"/>
    <n v="973"/>
    <n v="5912"/>
    <n v="951"/>
    <n v="352"/>
    <n v="108"/>
    <n v="62"/>
    <n v="62"/>
    <n v="70"/>
    <n v="249"/>
    <n v="98"/>
    <n v="150"/>
    <s v="Credit/Debit Card"/>
    <n v="8014"/>
  </r>
  <r>
    <x v="4"/>
    <s v="Male"/>
    <s v="Sophomore"/>
    <x v="4"/>
    <n v="895"/>
    <n v="924"/>
    <n v="5734"/>
    <n v="489"/>
    <n v="157"/>
    <n v="94"/>
    <n v="92"/>
    <n v="21"/>
    <n v="23"/>
    <n v="261"/>
    <n v="57"/>
    <n v="113"/>
    <s v="Mobile Payment App"/>
    <n v="7041"/>
  </r>
  <r>
    <x v="4"/>
    <s v="Male"/>
    <s v="Sophomore"/>
    <x v="0"/>
    <n v="1113"/>
    <n v="378"/>
    <n v="3901"/>
    <n v="533"/>
    <n v="201"/>
    <n v="133"/>
    <n v="156"/>
    <n v="146"/>
    <n v="61"/>
    <n v="144"/>
    <n v="81"/>
    <n v="87"/>
    <s v="Credit/Debit Card"/>
    <n v="5443"/>
  </r>
  <r>
    <x v="1"/>
    <s v="Non-binary"/>
    <s v="Freshman"/>
    <x v="4"/>
    <n v="982"/>
    <n v="563"/>
    <n v="5027"/>
    <n v="830"/>
    <n v="264"/>
    <n v="126"/>
    <n v="213"/>
    <n v="52"/>
    <n v="62"/>
    <n v="296"/>
    <n v="157"/>
    <n v="54"/>
    <s v="Cash"/>
    <n v="7081"/>
  </r>
  <r>
    <x v="5"/>
    <s v="Male"/>
    <s v="Freshman"/>
    <x v="0"/>
    <n v="1401"/>
    <n v="392"/>
    <n v="5008"/>
    <n v="769"/>
    <n v="331"/>
    <n v="149"/>
    <n v="280"/>
    <n v="38"/>
    <n v="33"/>
    <n v="100"/>
    <n v="150"/>
    <n v="167"/>
    <s v="Credit/Debit Card"/>
    <n v="7025"/>
  </r>
  <r>
    <x v="6"/>
    <s v="Male"/>
    <s v="Sophomore"/>
    <x v="0"/>
    <n v="772"/>
    <n v="72"/>
    <n v="5891"/>
    <n v="765"/>
    <n v="359"/>
    <n v="133"/>
    <n v="51"/>
    <n v="23"/>
    <n v="61"/>
    <n v="250"/>
    <n v="128"/>
    <n v="171"/>
    <s v="Mobile Payment App"/>
    <n v="7832"/>
  </r>
  <r>
    <x v="3"/>
    <s v="Male"/>
    <s v="Senior"/>
    <x v="1"/>
    <n v="912"/>
    <n v="387"/>
    <n v="3866"/>
    <n v="487"/>
    <n v="261"/>
    <n v="199"/>
    <n v="225"/>
    <n v="115"/>
    <n v="34"/>
    <n v="184"/>
    <n v="197"/>
    <n v="144"/>
    <s v="Credit/Debit Card"/>
    <n v="5712"/>
  </r>
  <r>
    <x v="2"/>
    <s v="Female"/>
    <s v="Sophomore"/>
    <x v="1"/>
    <n v="946"/>
    <n v="859"/>
    <n v="5240"/>
    <n v="409"/>
    <n v="380"/>
    <n v="179"/>
    <n v="148"/>
    <n v="81"/>
    <n v="59"/>
    <n v="101"/>
    <n v="139"/>
    <n v="96"/>
    <s v="Cash"/>
    <n v="6832"/>
  </r>
  <r>
    <x v="2"/>
    <s v="Non-binary"/>
    <s v="Junior"/>
    <x v="4"/>
    <n v="834"/>
    <n v="858"/>
    <n v="4874"/>
    <n v="565"/>
    <n v="127"/>
    <n v="102"/>
    <n v="216"/>
    <n v="119"/>
    <n v="93"/>
    <n v="143"/>
    <n v="144"/>
    <n v="82"/>
    <s v="Mobile Payment App"/>
    <n v="6465"/>
  </r>
  <r>
    <x v="1"/>
    <s v="Male"/>
    <s v="Freshman"/>
    <x v="0"/>
    <n v="695"/>
    <n v="457"/>
    <n v="3265"/>
    <n v="438"/>
    <n v="340"/>
    <n v="77"/>
    <n v="109"/>
    <n v="63"/>
    <n v="24"/>
    <n v="201"/>
    <n v="137"/>
    <n v="82"/>
    <s v="Cash"/>
    <n v="4736"/>
  </r>
  <r>
    <x v="3"/>
    <s v="Male"/>
    <s v="Sophomore"/>
    <x v="4"/>
    <n v="1479"/>
    <n v="398"/>
    <n v="5517"/>
    <n v="854"/>
    <n v="238"/>
    <n v="93"/>
    <n v="254"/>
    <n v="118"/>
    <n v="22"/>
    <n v="143"/>
    <n v="36"/>
    <n v="67"/>
    <s v="Cash"/>
    <n v="7342"/>
  </r>
  <r>
    <x v="7"/>
    <s v="Non-binary"/>
    <s v="Sophomore"/>
    <x v="1"/>
    <n v="994"/>
    <n v="469"/>
    <n v="3783"/>
    <n v="415"/>
    <n v="144"/>
    <n v="172"/>
    <n v="133"/>
    <n v="41"/>
    <n v="88"/>
    <n v="284"/>
    <n v="116"/>
    <n v="199"/>
    <s v="Mobile Payment App"/>
    <n v="5375"/>
  </r>
  <r>
    <x v="4"/>
    <s v="Female"/>
    <s v="Sophomore"/>
    <x v="4"/>
    <n v="843"/>
    <n v="555"/>
    <n v="5071"/>
    <n v="604"/>
    <n v="126"/>
    <n v="195"/>
    <n v="193"/>
    <n v="107"/>
    <n v="53"/>
    <n v="159"/>
    <n v="49"/>
    <n v="72"/>
    <s v="Mobile Payment App"/>
    <n v="6629"/>
  </r>
  <r>
    <x v="7"/>
    <s v="Non-binary"/>
    <s v="Junior"/>
    <x v="4"/>
    <n v="1412"/>
    <n v="671"/>
    <n v="6000"/>
    <n v="917"/>
    <n v="295"/>
    <n v="191"/>
    <n v="103"/>
    <n v="22"/>
    <n v="85"/>
    <n v="297"/>
    <n v="62"/>
    <n v="140"/>
    <s v="Mobile Payment App"/>
    <n v="8112"/>
  </r>
  <r>
    <x v="5"/>
    <s v="Male"/>
    <s v="Junior"/>
    <x v="2"/>
    <n v="727"/>
    <n v="238"/>
    <n v="5354"/>
    <n v="733"/>
    <n v="325"/>
    <n v="182"/>
    <n v="155"/>
    <n v="42"/>
    <n v="81"/>
    <n v="220"/>
    <n v="199"/>
    <n v="176"/>
    <s v="Credit/Debit Card"/>
    <n v="7467"/>
  </r>
  <r>
    <x v="4"/>
    <s v="Male"/>
    <s v="Sophomore"/>
    <x v="2"/>
    <n v="622"/>
    <n v="642"/>
    <n v="4637"/>
    <n v="862"/>
    <n v="290"/>
    <n v="200"/>
    <n v="266"/>
    <n v="21"/>
    <n v="44"/>
    <n v="229"/>
    <n v="168"/>
    <n v="77"/>
    <s v="Mobile Payment App"/>
    <n v="6794"/>
  </r>
  <r>
    <x v="2"/>
    <s v="Female"/>
    <s v="Senior"/>
    <x v="2"/>
    <n v="1392"/>
    <n v="197"/>
    <n v="3161"/>
    <n v="954"/>
    <n v="287"/>
    <n v="101"/>
    <n v="168"/>
    <n v="55"/>
    <n v="52"/>
    <n v="180"/>
    <n v="135"/>
    <n v="99"/>
    <s v="Credit/Debit Card"/>
    <n v="5192"/>
  </r>
  <r>
    <x v="0"/>
    <s v="Male"/>
    <s v="Sophomore"/>
    <x v="2"/>
    <n v="1491"/>
    <n v="809"/>
    <n v="4924"/>
    <n v="792"/>
    <n v="191"/>
    <n v="144"/>
    <n v="287"/>
    <n v="81"/>
    <n v="36"/>
    <n v="223"/>
    <n v="104"/>
    <n v="186"/>
    <s v="Credit/Debit Card"/>
    <n v="6968"/>
  </r>
  <r>
    <x v="5"/>
    <s v="Non-binary"/>
    <s v="Junior"/>
    <x v="3"/>
    <n v="1038"/>
    <n v="540"/>
    <n v="4378"/>
    <n v="791"/>
    <n v="202"/>
    <n v="93"/>
    <n v="184"/>
    <n v="105"/>
    <n v="48"/>
    <n v="254"/>
    <n v="79"/>
    <n v="160"/>
    <s v="Mobile Payment App"/>
    <n v="6294"/>
  </r>
  <r>
    <x v="1"/>
    <s v="Female"/>
    <s v="Junior"/>
    <x v="4"/>
    <n v="854"/>
    <n v="501"/>
    <n v="3269"/>
    <n v="990"/>
    <n v="249"/>
    <n v="198"/>
    <n v="247"/>
    <n v="135"/>
    <n v="27"/>
    <n v="53"/>
    <n v="98"/>
    <n v="67"/>
    <s v="Mobile Payment App"/>
    <n v="5333"/>
  </r>
  <r>
    <x v="7"/>
    <s v="Male"/>
    <s v="Sophomore"/>
    <x v="4"/>
    <n v="1415"/>
    <n v="688"/>
    <n v="5211"/>
    <n v="857"/>
    <n v="254"/>
    <n v="156"/>
    <n v="275"/>
    <n v="148"/>
    <n v="54"/>
    <n v="227"/>
    <n v="119"/>
    <n v="87"/>
    <s v="Cash"/>
    <n v="7388"/>
  </r>
  <r>
    <x v="6"/>
    <s v="Non-binary"/>
    <s v="Senior"/>
    <x v="1"/>
    <n v="1136"/>
    <n v="434"/>
    <n v="4522"/>
    <n v="642"/>
    <n v="144"/>
    <n v="121"/>
    <n v="219"/>
    <n v="149"/>
    <n v="80"/>
    <n v="188"/>
    <n v="54"/>
    <n v="146"/>
    <s v="Mobile Payment App"/>
    <n v="6265"/>
  </r>
  <r>
    <x v="5"/>
    <s v="Non-binary"/>
    <s v="Senior"/>
    <x v="2"/>
    <n v="971"/>
    <n v="100"/>
    <n v="3645"/>
    <n v="979"/>
    <n v="163"/>
    <n v="134"/>
    <n v="50"/>
    <n v="85"/>
    <n v="86"/>
    <n v="267"/>
    <n v="193"/>
    <n v="80"/>
    <s v="Credit/Debit Card"/>
    <n v="5682"/>
  </r>
  <r>
    <x v="3"/>
    <s v="Non-binary"/>
    <s v="Senior"/>
    <x v="1"/>
    <n v="1115"/>
    <n v="31"/>
    <n v="5206"/>
    <n v="442"/>
    <n v="332"/>
    <n v="149"/>
    <n v="229"/>
    <n v="116"/>
    <n v="69"/>
    <n v="272"/>
    <n v="103"/>
    <n v="160"/>
    <s v="Mobile Payment App"/>
    <n v="7078"/>
  </r>
  <r>
    <x v="3"/>
    <s v="Non-binary"/>
    <s v="Freshman"/>
    <x v="4"/>
    <n v="523"/>
    <n v="279"/>
    <n v="4777"/>
    <n v="417"/>
    <n v="256"/>
    <n v="188"/>
    <n v="156"/>
    <n v="105"/>
    <n v="77"/>
    <n v="191"/>
    <n v="137"/>
    <n v="41"/>
    <s v="Cash"/>
    <n v="6345"/>
  </r>
  <r>
    <x v="1"/>
    <s v="Non-binary"/>
    <s v="Junior"/>
    <x v="0"/>
    <n v="533"/>
    <n v="815"/>
    <n v="5620"/>
    <n v="850"/>
    <n v="203"/>
    <n v="166"/>
    <n v="220"/>
    <n v="91"/>
    <n v="34"/>
    <n v="235"/>
    <n v="39"/>
    <n v="138"/>
    <s v="Credit/Debit Card"/>
    <n v="7596"/>
  </r>
  <r>
    <x v="0"/>
    <s v="Female"/>
    <s v="Sophomore"/>
    <x v="0"/>
    <n v="1129"/>
    <n v="832"/>
    <n v="3885"/>
    <n v="691"/>
    <n v="131"/>
    <n v="147"/>
    <n v="218"/>
    <n v="38"/>
    <n v="38"/>
    <n v="292"/>
    <n v="168"/>
    <n v="100"/>
    <s v="Cash"/>
    <n v="5708"/>
  </r>
  <r>
    <x v="5"/>
    <s v="Non-binary"/>
    <s v="Senior"/>
    <x v="1"/>
    <n v="739"/>
    <n v="883"/>
    <n v="3099"/>
    <n v="900"/>
    <n v="281"/>
    <n v="111"/>
    <n v="108"/>
    <n v="121"/>
    <n v="29"/>
    <n v="161"/>
    <n v="137"/>
    <n v="46"/>
    <s v="Credit/Debit Card"/>
    <n v="4993"/>
  </r>
  <r>
    <x v="6"/>
    <s v="Female"/>
    <s v="Senior"/>
    <x v="3"/>
    <n v="1099"/>
    <n v="423"/>
    <n v="3690"/>
    <n v="973"/>
    <n v="287"/>
    <n v="98"/>
    <n v="270"/>
    <n v="146"/>
    <n v="100"/>
    <n v="136"/>
    <n v="128"/>
    <n v="129"/>
    <s v="Mobile Payment App"/>
    <n v="5957"/>
  </r>
  <r>
    <x v="4"/>
    <s v="Non-binary"/>
    <s v="Junior"/>
    <x v="0"/>
    <n v="610"/>
    <n v="148"/>
    <n v="5414"/>
    <n v="887"/>
    <n v="256"/>
    <n v="57"/>
    <n v="209"/>
    <n v="84"/>
    <n v="76"/>
    <n v="220"/>
    <n v="184"/>
    <n v="104"/>
    <s v="Mobile Payment App"/>
    <n v="7491"/>
  </r>
  <r>
    <x v="2"/>
    <s v="Male"/>
    <s v="Junior"/>
    <x v="4"/>
    <n v="1305"/>
    <n v="642"/>
    <n v="5566"/>
    <n v="844"/>
    <n v="274"/>
    <n v="120"/>
    <n v="178"/>
    <n v="28"/>
    <n v="28"/>
    <n v="179"/>
    <n v="122"/>
    <n v="73"/>
    <s v="Credit/Debit Card"/>
    <n v="7412"/>
  </r>
  <r>
    <x v="2"/>
    <s v="Female"/>
    <s v="Freshman"/>
    <x v="3"/>
    <n v="1263"/>
    <n v="744"/>
    <n v="3369"/>
    <n v="825"/>
    <n v="141"/>
    <n v="117"/>
    <n v="135"/>
    <n v="45"/>
    <n v="39"/>
    <n v="159"/>
    <n v="158"/>
    <n v="114"/>
    <s v="Cash"/>
    <n v="5102"/>
  </r>
  <r>
    <x v="2"/>
    <s v="Female"/>
    <s v="Freshman"/>
    <x v="3"/>
    <n v="656"/>
    <n v="836"/>
    <n v="3586"/>
    <n v="770"/>
    <n v="172"/>
    <n v="111"/>
    <n v="261"/>
    <n v="78"/>
    <n v="99"/>
    <n v="177"/>
    <n v="145"/>
    <n v="74"/>
    <s v="Cash"/>
    <n v="5473"/>
  </r>
  <r>
    <x v="5"/>
    <s v="Female"/>
    <s v="Junior"/>
    <x v="1"/>
    <n v="975"/>
    <n v="406"/>
    <n v="3855"/>
    <n v="752"/>
    <n v="249"/>
    <n v="93"/>
    <n v="122"/>
    <n v="125"/>
    <n v="56"/>
    <n v="181"/>
    <n v="103"/>
    <n v="50"/>
    <s v="Credit/Debit Card"/>
    <n v="5586"/>
  </r>
  <r>
    <x v="4"/>
    <s v="Male"/>
    <s v="Freshman"/>
    <x v="2"/>
    <n v="1459"/>
    <n v="996"/>
    <n v="4957"/>
    <n v="892"/>
    <n v="142"/>
    <n v="51"/>
    <n v="243"/>
    <n v="128"/>
    <n v="83"/>
    <n v="131"/>
    <n v="64"/>
    <n v="35"/>
    <s v="Mobile Payment App"/>
    <n v="6726"/>
  </r>
  <r>
    <x v="4"/>
    <s v="Non-binary"/>
    <s v="Junior"/>
    <x v="4"/>
    <n v="1302"/>
    <n v="115"/>
    <n v="3265"/>
    <n v="561"/>
    <n v="252"/>
    <n v="88"/>
    <n v="196"/>
    <n v="84"/>
    <n v="27"/>
    <n v="158"/>
    <n v="125"/>
    <n v="121"/>
    <s v="Mobile Payment App"/>
    <n v="4877"/>
  </r>
  <r>
    <x v="6"/>
    <s v="Female"/>
    <s v="Senior"/>
    <x v="2"/>
    <n v="1115"/>
    <n v="709"/>
    <n v="4745"/>
    <n v="733"/>
    <n v="262"/>
    <n v="118"/>
    <n v="197"/>
    <n v="97"/>
    <n v="79"/>
    <n v="182"/>
    <n v="32"/>
    <n v="52"/>
    <s v="Mobile Payment App"/>
    <n v="6497"/>
  </r>
  <r>
    <x v="1"/>
    <s v="Non-binary"/>
    <s v="Freshman"/>
    <x v="3"/>
    <n v="816"/>
    <n v="658"/>
    <n v="4614"/>
    <n v="498"/>
    <n v="181"/>
    <n v="103"/>
    <n v="54"/>
    <n v="67"/>
    <n v="68"/>
    <n v="288"/>
    <n v="163"/>
    <n v="141"/>
    <s v="Mobile Payment App"/>
    <n v="6177"/>
  </r>
  <r>
    <x v="1"/>
    <s v="Non-binary"/>
    <s v="Freshman"/>
    <x v="3"/>
    <n v="1358"/>
    <n v="32"/>
    <n v="5658"/>
    <n v="696"/>
    <n v="136"/>
    <n v="77"/>
    <n v="216"/>
    <n v="70"/>
    <n v="89"/>
    <n v="103"/>
    <n v="90"/>
    <n v="163"/>
    <s v="Mobile Payment App"/>
    <n v="7298"/>
  </r>
  <r>
    <x v="3"/>
    <s v="Female"/>
    <s v="Junior"/>
    <x v="0"/>
    <n v="1054"/>
    <n v="87"/>
    <n v="5634"/>
    <n v="998"/>
    <n v="266"/>
    <n v="170"/>
    <n v="191"/>
    <n v="137"/>
    <n v="100"/>
    <n v="175"/>
    <n v="94"/>
    <n v="81"/>
    <s v="Cash"/>
    <n v="7846"/>
  </r>
  <r>
    <x v="1"/>
    <s v="Non-binary"/>
    <s v="Freshman"/>
    <x v="3"/>
    <n v="1372"/>
    <n v="208"/>
    <n v="4545"/>
    <n v="669"/>
    <n v="262"/>
    <n v="76"/>
    <n v="211"/>
    <n v="138"/>
    <n v="83"/>
    <n v="291"/>
    <n v="73"/>
    <n v="109"/>
    <s v="Credit/Debit Card"/>
    <n v="6457"/>
  </r>
  <r>
    <x v="1"/>
    <s v="Non-binary"/>
    <s v="Sophomore"/>
    <x v="3"/>
    <n v="1101"/>
    <n v="508"/>
    <n v="3718"/>
    <n v="423"/>
    <n v="341"/>
    <n v="155"/>
    <n v="291"/>
    <n v="111"/>
    <n v="75"/>
    <n v="263"/>
    <n v="122"/>
    <n v="52"/>
    <s v="Mobile Payment App"/>
    <n v="5551"/>
  </r>
  <r>
    <x v="2"/>
    <s v="Male"/>
    <s v="Junior"/>
    <x v="3"/>
    <n v="1258"/>
    <n v="939"/>
    <n v="4662"/>
    <n v="745"/>
    <n v="250"/>
    <n v="121"/>
    <n v="238"/>
    <n v="101"/>
    <n v="60"/>
    <n v="263"/>
    <n v="34"/>
    <n v="113"/>
    <s v="Cash"/>
    <n v="6587"/>
  </r>
  <r>
    <x v="2"/>
    <s v="Male"/>
    <s v="Freshman"/>
    <x v="4"/>
    <n v="1399"/>
    <n v="663"/>
    <n v="4775"/>
    <n v="612"/>
    <n v="289"/>
    <n v="169"/>
    <n v="116"/>
    <n v="148"/>
    <n v="74"/>
    <n v="239"/>
    <n v="199"/>
    <n v="82"/>
    <s v="Cash"/>
    <n v="6703"/>
  </r>
  <r>
    <x v="7"/>
    <s v="Male"/>
    <s v="Senior"/>
    <x v="4"/>
    <n v="1469"/>
    <n v="592"/>
    <n v="5685"/>
    <n v="505"/>
    <n v="272"/>
    <n v="56"/>
    <n v="239"/>
    <n v="23"/>
    <n v="57"/>
    <n v="161"/>
    <n v="107"/>
    <n v="183"/>
    <s v="Cash"/>
    <n v="7288"/>
  </r>
  <r>
    <x v="2"/>
    <s v="Male"/>
    <s v="Sophomore"/>
    <x v="3"/>
    <n v="560"/>
    <n v="300"/>
    <n v="4954"/>
    <n v="554"/>
    <n v="100"/>
    <n v="122"/>
    <n v="174"/>
    <n v="109"/>
    <n v="92"/>
    <n v="188"/>
    <n v="68"/>
    <n v="115"/>
    <s v="Cash"/>
    <n v="6476"/>
  </r>
  <r>
    <x v="1"/>
    <s v="Male"/>
    <s v="Freshman"/>
    <x v="3"/>
    <n v="527"/>
    <n v="337"/>
    <n v="5328"/>
    <n v="462"/>
    <n v="349"/>
    <n v="171"/>
    <n v="288"/>
    <n v="145"/>
    <n v="92"/>
    <n v="241"/>
    <n v="120"/>
    <n v="125"/>
    <s v="Credit/Debit Card"/>
    <n v="7321"/>
  </r>
  <r>
    <x v="3"/>
    <s v="Male"/>
    <s v="Freshman"/>
    <x v="4"/>
    <n v="1165"/>
    <n v="282"/>
    <n v="3264"/>
    <n v="869"/>
    <n v="132"/>
    <n v="91"/>
    <n v="255"/>
    <n v="56"/>
    <n v="37"/>
    <n v="85"/>
    <n v="187"/>
    <n v="61"/>
    <s v="Mobile Payment App"/>
    <n v="5037"/>
  </r>
  <r>
    <x v="4"/>
    <s v="Male"/>
    <s v="Junior"/>
    <x v="2"/>
    <n v="996"/>
    <n v="692"/>
    <n v="4653"/>
    <n v="765"/>
    <n v="351"/>
    <n v="148"/>
    <n v="243"/>
    <n v="31"/>
    <n v="58"/>
    <n v="74"/>
    <n v="191"/>
    <n v="176"/>
    <s v="Credit/Debit Card"/>
    <n v="6690"/>
  </r>
  <r>
    <x v="1"/>
    <s v="Male"/>
    <s v="Junior"/>
    <x v="3"/>
    <n v="630"/>
    <n v="528"/>
    <n v="4001"/>
    <n v="921"/>
    <n v="377"/>
    <n v="193"/>
    <n v="87"/>
    <n v="142"/>
    <n v="60"/>
    <n v="155"/>
    <n v="51"/>
    <n v="58"/>
    <s v="Cash"/>
    <n v="6045"/>
  </r>
  <r>
    <x v="0"/>
    <s v="Male"/>
    <s v="Junior"/>
    <x v="3"/>
    <n v="542"/>
    <n v="205"/>
    <n v="4638"/>
    <n v="838"/>
    <n v="332"/>
    <n v="67"/>
    <n v="237"/>
    <n v="74"/>
    <n v="80"/>
    <n v="205"/>
    <n v="116"/>
    <n v="175"/>
    <s v="Mobile Payment App"/>
    <n v="6762"/>
  </r>
  <r>
    <x v="0"/>
    <s v="Non-binary"/>
    <s v="Freshman"/>
    <x v="0"/>
    <n v="648"/>
    <n v="929"/>
    <n v="4294"/>
    <n v="696"/>
    <n v="267"/>
    <n v="104"/>
    <n v="215"/>
    <n v="79"/>
    <n v="96"/>
    <n v="286"/>
    <n v="35"/>
    <n v="44"/>
    <s v="Credit/Debit Card"/>
    <n v="6116"/>
  </r>
  <r>
    <x v="5"/>
    <s v="Non-binary"/>
    <s v="Senior"/>
    <x v="2"/>
    <n v="639"/>
    <n v="699"/>
    <n v="4625"/>
    <n v="463"/>
    <n v="338"/>
    <n v="80"/>
    <n v="265"/>
    <n v="51"/>
    <n v="80"/>
    <n v="295"/>
    <n v="103"/>
    <n v="137"/>
    <s v="Credit/Debit Card"/>
    <n v="6437"/>
  </r>
  <r>
    <x v="6"/>
    <s v="Non-binary"/>
    <s v="Sophomore"/>
    <x v="3"/>
    <n v="729"/>
    <n v="665"/>
    <n v="4464"/>
    <n v="670"/>
    <n v="378"/>
    <n v="122"/>
    <n v="191"/>
    <n v="145"/>
    <n v="94"/>
    <n v="198"/>
    <n v="169"/>
    <n v="101"/>
    <s v="Cash"/>
    <n v="6532"/>
  </r>
  <r>
    <x v="0"/>
    <s v="Male"/>
    <s v="Junior"/>
    <x v="2"/>
    <n v="1021"/>
    <n v="473"/>
    <n v="4614"/>
    <n v="875"/>
    <n v="282"/>
    <n v="57"/>
    <n v="191"/>
    <n v="42"/>
    <n v="40"/>
    <n v="153"/>
    <n v="106"/>
    <n v="157"/>
    <s v="Mobile Payment App"/>
    <n v="6517"/>
  </r>
  <r>
    <x v="2"/>
    <s v="Male"/>
    <s v="Senior"/>
    <x v="1"/>
    <n v="1229"/>
    <n v="794"/>
    <n v="4968"/>
    <n v="953"/>
    <n v="216"/>
    <n v="85"/>
    <n v="85"/>
    <n v="143"/>
    <n v="37"/>
    <n v="280"/>
    <n v="94"/>
    <n v="185"/>
    <s v="Credit/Debit Card"/>
    <n v="7046"/>
  </r>
  <r>
    <x v="7"/>
    <s v="Male"/>
    <s v="Junior"/>
    <x v="3"/>
    <n v="660"/>
    <n v="207"/>
    <n v="5365"/>
    <n v="547"/>
    <n v="194"/>
    <n v="59"/>
    <n v="112"/>
    <n v="98"/>
    <n v="23"/>
    <n v="229"/>
    <n v="168"/>
    <n v="64"/>
    <s v="Credit/Debit Card"/>
    <n v="6859"/>
  </r>
  <r>
    <x v="7"/>
    <s v="Non-binary"/>
    <s v="Freshman"/>
    <x v="2"/>
    <n v="1343"/>
    <n v="6"/>
    <n v="3103"/>
    <n v="759"/>
    <n v="238"/>
    <n v="75"/>
    <n v="289"/>
    <n v="107"/>
    <n v="41"/>
    <n v="170"/>
    <n v="89"/>
    <n v="44"/>
    <s v="Cash"/>
    <n v="4915"/>
  </r>
  <r>
    <x v="4"/>
    <s v="Non-binary"/>
    <s v="Junior"/>
    <x v="2"/>
    <n v="833"/>
    <n v="410"/>
    <n v="4562"/>
    <n v="525"/>
    <n v="330"/>
    <n v="50"/>
    <n v="245"/>
    <n v="112"/>
    <n v="89"/>
    <n v="132"/>
    <n v="137"/>
    <n v="155"/>
    <s v="Cash"/>
    <n v="6337"/>
  </r>
  <r>
    <x v="5"/>
    <s v="Male"/>
    <s v="Freshman"/>
    <x v="2"/>
    <n v="555"/>
    <n v="51"/>
    <n v="5060"/>
    <n v="534"/>
    <n v="354"/>
    <n v="69"/>
    <n v="64"/>
    <n v="33"/>
    <n v="48"/>
    <n v="76"/>
    <n v="42"/>
    <n v="26"/>
    <s v="Cash"/>
    <n v="6306"/>
  </r>
  <r>
    <x v="5"/>
    <s v="Male"/>
    <s v="Freshman"/>
    <x v="3"/>
    <n v="541"/>
    <n v="94"/>
    <n v="5373"/>
    <n v="409"/>
    <n v="264"/>
    <n v="79"/>
    <n v="288"/>
    <n v="59"/>
    <n v="43"/>
    <n v="113"/>
    <n v="175"/>
    <n v="33"/>
    <s v="Credit/Debit Card"/>
    <n v="6836"/>
  </r>
  <r>
    <x v="5"/>
    <s v="Non-binary"/>
    <s v="Senior"/>
    <x v="1"/>
    <n v="748"/>
    <n v="296"/>
    <n v="3962"/>
    <n v="721"/>
    <n v="389"/>
    <n v="71"/>
    <n v="108"/>
    <n v="89"/>
    <n v="93"/>
    <n v="106"/>
    <n v="186"/>
    <n v="170"/>
    <s v="Credit/Debit Card"/>
    <n v="5895"/>
  </r>
  <r>
    <x v="7"/>
    <s v="Female"/>
    <s v="Sophomore"/>
    <x v="3"/>
    <n v="1477"/>
    <n v="497"/>
    <n v="4287"/>
    <n v="851"/>
    <n v="296"/>
    <n v="53"/>
    <n v="95"/>
    <n v="134"/>
    <n v="61"/>
    <n v="143"/>
    <n v="87"/>
    <n v="134"/>
    <s v="Cash"/>
    <n v="6141"/>
  </r>
  <r>
    <x v="5"/>
    <s v="Non-binary"/>
    <s v="Senior"/>
    <x v="4"/>
    <n v="1236"/>
    <n v="189"/>
    <n v="5655"/>
    <n v="773"/>
    <n v="175"/>
    <n v="145"/>
    <n v="256"/>
    <n v="122"/>
    <n v="60"/>
    <n v="143"/>
    <n v="118"/>
    <n v="169"/>
    <s v="Credit/Debit Card"/>
    <n v="7616"/>
  </r>
  <r>
    <x v="4"/>
    <s v="Male"/>
    <s v="Freshman"/>
    <x v="4"/>
    <n v="592"/>
    <n v="657"/>
    <n v="3801"/>
    <n v="939"/>
    <n v="137"/>
    <n v="127"/>
    <n v="280"/>
    <n v="59"/>
    <n v="75"/>
    <n v="265"/>
    <n v="70"/>
    <n v="85"/>
    <s v="Cash"/>
    <n v="5838"/>
  </r>
  <r>
    <x v="4"/>
    <s v="Female"/>
    <s v="Senior"/>
    <x v="2"/>
    <n v="558"/>
    <n v="830"/>
    <n v="4642"/>
    <n v="895"/>
    <n v="349"/>
    <n v="89"/>
    <n v="273"/>
    <n v="45"/>
    <n v="83"/>
    <n v="79"/>
    <n v="122"/>
    <n v="143"/>
    <s v="Mobile Payment App"/>
    <n v="6720"/>
  </r>
  <r>
    <x v="2"/>
    <s v="Male"/>
    <s v="Sophomore"/>
    <x v="3"/>
    <n v="925"/>
    <n v="414"/>
    <n v="4123"/>
    <n v="776"/>
    <n v="178"/>
    <n v="106"/>
    <n v="268"/>
    <n v="105"/>
    <n v="39"/>
    <n v="201"/>
    <n v="144"/>
    <n v="108"/>
    <s v="Credit/Debit Card"/>
    <n v="6048"/>
  </r>
  <r>
    <x v="6"/>
    <s v="Male"/>
    <s v="Senior"/>
    <x v="2"/>
    <n v="719"/>
    <n v="498"/>
    <n v="3780"/>
    <n v="494"/>
    <n v="312"/>
    <n v="149"/>
    <n v="111"/>
    <n v="126"/>
    <n v="73"/>
    <n v="60"/>
    <n v="57"/>
    <n v="169"/>
    <s v="Mobile Payment App"/>
    <n v="5331"/>
  </r>
  <r>
    <x v="1"/>
    <s v="Female"/>
    <s v="Junior"/>
    <x v="3"/>
    <n v="981"/>
    <n v="875"/>
    <n v="3266"/>
    <n v="852"/>
    <n v="201"/>
    <n v="167"/>
    <n v="102"/>
    <n v="118"/>
    <n v="72"/>
    <n v="124"/>
    <n v="62"/>
    <n v="110"/>
    <s v="Credit/Debit Card"/>
    <n v="5074"/>
  </r>
  <r>
    <x v="4"/>
    <s v="Non-binary"/>
    <s v="Senior"/>
    <x v="1"/>
    <n v="1381"/>
    <n v="882"/>
    <n v="3704"/>
    <n v="464"/>
    <n v="269"/>
    <n v="88"/>
    <n v="257"/>
    <n v="105"/>
    <n v="47"/>
    <n v="106"/>
    <n v="135"/>
    <n v="66"/>
    <s v="Credit/Debit Card"/>
    <n v="5241"/>
  </r>
  <r>
    <x v="6"/>
    <s v="Non-binary"/>
    <s v="Sophomore"/>
    <x v="4"/>
    <n v="929"/>
    <n v="126"/>
    <n v="3357"/>
    <n v="615"/>
    <n v="324"/>
    <n v="73"/>
    <n v="162"/>
    <n v="150"/>
    <n v="58"/>
    <n v="211"/>
    <n v="87"/>
    <n v="77"/>
    <s v="Cash"/>
    <n v="5114"/>
  </r>
  <r>
    <x v="1"/>
    <s v="Male"/>
    <s v="Junior"/>
    <x v="4"/>
    <n v="1245"/>
    <n v="906"/>
    <n v="5452"/>
    <n v="459"/>
    <n v="255"/>
    <n v="128"/>
    <n v="95"/>
    <n v="44"/>
    <n v="47"/>
    <n v="288"/>
    <n v="195"/>
    <n v="191"/>
    <s v="Mobile Payment App"/>
    <n v="7154"/>
  </r>
  <r>
    <x v="3"/>
    <s v="Female"/>
    <s v="Junior"/>
    <x v="1"/>
    <n v="691"/>
    <n v="340"/>
    <n v="3798"/>
    <n v="748"/>
    <n v="152"/>
    <n v="53"/>
    <n v="262"/>
    <n v="118"/>
    <n v="91"/>
    <n v="112"/>
    <n v="163"/>
    <n v="71"/>
    <s v="Mobile Payment App"/>
    <n v="5568"/>
  </r>
  <r>
    <x v="1"/>
    <s v="Female"/>
    <s v="Freshman"/>
    <x v="0"/>
    <n v="1326"/>
    <n v="499"/>
    <n v="5353"/>
    <n v="852"/>
    <n v="129"/>
    <n v="166"/>
    <n v="183"/>
    <n v="91"/>
    <n v="85"/>
    <n v="291"/>
    <n v="54"/>
    <n v="141"/>
    <s v="Credit/Debit Card"/>
    <n v="7345"/>
  </r>
  <r>
    <x v="6"/>
    <s v="Non-binary"/>
    <s v="Junior"/>
    <x v="0"/>
    <n v="1000"/>
    <n v="203"/>
    <n v="5199"/>
    <n v="559"/>
    <n v="371"/>
    <n v="104"/>
    <n v="144"/>
    <n v="70"/>
    <n v="63"/>
    <n v="102"/>
    <n v="95"/>
    <n v="105"/>
    <s v="Credit/Debit Card"/>
    <n v="6812"/>
  </r>
  <r>
    <x v="4"/>
    <s v="Male"/>
    <s v="Junior"/>
    <x v="2"/>
    <n v="592"/>
    <n v="662"/>
    <n v="5221"/>
    <n v="694"/>
    <n v="119"/>
    <n v="93"/>
    <n v="275"/>
    <n v="92"/>
    <n v="58"/>
    <n v="52"/>
    <n v="180"/>
    <n v="160"/>
    <s v="Credit/Debit Card"/>
    <n v="6944"/>
  </r>
  <r>
    <x v="5"/>
    <s v="Male"/>
    <s v="Senior"/>
    <x v="1"/>
    <n v="1227"/>
    <n v="226"/>
    <n v="3658"/>
    <n v="951"/>
    <n v="218"/>
    <n v="199"/>
    <n v="238"/>
    <n v="73"/>
    <n v="79"/>
    <n v="112"/>
    <n v="196"/>
    <n v="67"/>
    <s v="Mobile Payment App"/>
    <n v="5791"/>
  </r>
  <r>
    <x v="3"/>
    <s v="Female"/>
    <s v="Sophomore"/>
    <x v="3"/>
    <n v="575"/>
    <n v="534"/>
    <n v="5231"/>
    <n v="506"/>
    <n v="378"/>
    <n v="66"/>
    <n v="141"/>
    <n v="66"/>
    <n v="75"/>
    <n v="56"/>
    <n v="153"/>
    <n v="99"/>
    <s v="Cash"/>
    <n v="6771"/>
  </r>
  <r>
    <x v="0"/>
    <s v="Female"/>
    <s v="Junior"/>
    <x v="3"/>
    <n v="1298"/>
    <n v="323"/>
    <n v="3510"/>
    <n v="444"/>
    <n v="222"/>
    <n v="168"/>
    <n v="221"/>
    <n v="98"/>
    <n v="61"/>
    <n v="175"/>
    <n v="133"/>
    <n v="69"/>
    <s v="Credit/Debit Card"/>
    <n v="5101"/>
  </r>
  <r>
    <x v="2"/>
    <s v="Male"/>
    <s v="Sophomore"/>
    <x v="3"/>
    <n v="1141"/>
    <n v="482"/>
    <n v="3621"/>
    <n v="572"/>
    <n v="121"/>
    <n v="184"/>
    <n v="108"/>
    <n v="41"/>
    <n v="55"/>
    <n v="93"/>
    <n v="126"/>
    <n v="86"/>
    <s v="Cash"/>
    <n v="5007"/>
  </r>
  <r>
    <x v="4"/>
    <s v="Male"/>
    <s v="Senior"/>
    <x v="4"/>
    <n v="703"/>
    <n v="654"/>
    <n v="5926"/>
    <n v="735"/>
    <n v="295"/>
    <n v="100"/>
    <n v="278"/>
    <n v="39"/>
    <n v="80"/>
    <n v="139"/>
    <n v="178"/>
    <n v="190"/>
    <s v="Credit/Debit Card"/>
    <n v="7960"/>
  </r>
  <r>
    <x v="2"/>
    <s v="Female"/>
    <s v="Freshman"/>
    <x v="1"/>
    <n v="929"/>
    <n v="160"/>
    <n v="3445"/>
    <n v="418"/>
    <n v="213"/>
    <n v="83"/>
    <n v="159"/>
    <n v="87"/>
    <n v="54"/>
    <n v="55"/>
    <n v="198"/>
    <n v="135"/>
    <s v="Mobile Payment App"/>
    <n v="4847"/>
  </r>
  <r>
    <x v="2"/>
    <s v="Non-binary"/>
    <s v="Junior"/>
    <x v="3"/>
    <n v="1415"/>
    <n v="970"/>
    <n v="3694"/>
    <n v="513"/>
    <n v="148"/>
    <n v="157"/>
    <n v="297"/>
    <n v="104"/>
    <n v="42"/>
    <n v="294"/>
    <n v="154"/>
    <n v="161"/>
    <s v="Mobile Payment App"/>
    <n v="5564"/>
  </r>
  <r>
    <x v="6"/>
    <s v="Non-binary"/>
    <s v="Senior"/>
    <x v="3"/>
    <n v="1359"/>
    <n v="387"/>
    <n v="5747"/>
    <n v="995"/>
    <n v="263"/>
    <n v="193"/>
    <n v="246"/>
    <n v="32"/>
    <n v="23"/>
    <n v="152"/>
    <n v="110"/>
    <n v="120"/>
    <s v="Credit/Debit Card"/>
    <n v="7881"/>
  </r>
  <r>
    <x v="2"/>
    <s v="Male"/>
    <s v="Freshman"/>
    <x v="4"/>
    <n v="1162"/>
    <n v="720"/>
    <n v="5880"/>
    <n v="630"/>
    <n v="259"/>
    <n v="117"/>
    <n v="113"/>
    <n v="127"/>
    <n v="94"/>
    <n v="126"/>
    <n v="89"/>
    <n v="130"/>
    <s v="Cash"/>
    <n v="7565"/>
  </r>
  <r>
    <x v="6"/>
    <s v="Female"/>
    <s v="Sophomore"/>
    <x v="4"/>
    <n v="663"/>
    <n v="304"/>
    <n v="5655"/>
    <n v="632"/>
    <n v="176"/>
    <n v="89"/>
    <n v="215"/>
    <n v="57"/>
    <n v="61"/>
    <n v="51"/>
    <n v="56"/>
    <n v="107"/>
    <s v="Credit/Debit Card"/>
    <n v="7099"/>
  </r>
  <r>
    <x v="6"/>
    <s v="Non-binary"/>
    <s v="Freshman"/>
    <x v="1"/>
    <n v="1432"/>
    <n v="9"/>
    <n v="5568"/>
    <n v="929"/>
    <n v="224"/>
    <n v="108"/>
    <n v="265"/>
    <n v="69"/>
    <n v="22"/>
    <n v="102"/>
    <n v="120"/>
    <n v="151"/>
    <s v="Credit/Debit Card"/>
    <n v="7558"/>
  </r>
  <r>
    <x v="3"/>
    <s v="Non-binary"/>
    <s v="Freshman"/>
    <x v="2"/>
    <n v="663"/>
    <n v="823"/>
    <n v="3637"/>
    <n v="695"/>
    <n v="191"/>
    <n v="147"/>
    <n v="277"/>
    <n v="23"/>
    <n v="73"/>
    <n v="212"/>
    <n v="188"/>
    <n v="179"/>
    <s v="Mobile Payment App"/>
    <n v="5622"/>
  </r>
  <r>
    <x v="6"/>
    <s v="Non-binary"/>
    <s v="Senior"/>
    <x v="1"/>
    <n v="1327"/>
    <n v="109"/>
    <n v="3975"/>
    <n v="940"/>
    <n v="363"/>
    <n v="153"/>
    <n v="157"/>
    <n v="88"/>
    <n v="98"/>
    <n v="119"/>
    <n v="52"/>
    <n v="20"/>
    <s v="Credit/Debit Card"/>
    <n v="5965"/>
  </r>
  <r>
    <x v="5"/>
    <s v="Male"/>
    <s v="Senior"/>
    <x v="0"/>
    <n v="1045"/>
    <n v="359"/>
    <n v="5381"/>
    <n v="610"/>
    <n v="269"/>
    <n v="71"/>
    <n v="209"/>
    <n v="49"/>
    <n v="83"/>
    <n v="291"/>
    <n v="168"/>
    <n v="183"/>
    <s v="Credit/Debit Card"/>
    <n v="7314"/>
  </r>
  <r>
    <x v="7"/>
    <s v="Male"/>
    <s v="Junior"/>
    <x v="2"/>
    <n v="619"/>
    <n v="605"/>
    <n v="3238"/>
    <n v="793"/>
    <n v="380"/>
    <n v="89"/>
    <n v="87"/>
    <n v="135"/>
    <n v="36"/>
    <n v="209"/>
    <n v="92"/>
    <n v="84"/>
    <s v="Credit/Debit Card"/>
    <n v="5143"/>
  </r>
  <r>
    <x v="7"/>
    <s v="Non-binary"/>
    <s v="Freshman"/>
    <x v="1"/>
    <n v="815"/>
    <n v="905"/>
    <n v="3053"/>
    <n v="433"/>
    <n v="355"/>
    <n v="84"/>
    <n v="241"/>
    <n v="89"/>
    <n v="67"/>
    <n v="262"/>
    <n v="141"/>
    <n v="41"/>
    <s v="Cash"/>
    <n v="4766"/>
  </r>
  <r>
    <x v="3"/>
    <s v="Non-binary"/>
    <s v="Freshman"/>
    <x v="4"/>
    <n v="728"/>
    <n v="399"/>
    <n v="5128"/>
    <n v="967"/>
    <n v="152"/>
    <n v="139"/>
    <n v="293"/>
    <n v="96"/>
    <n v="39"/>
    <n v="287"/>
    <n v="184"/>
    <n v="157"/>
    <s v="Cash"/>
    <n v="7442"/>
  </r>
  <r>
    <x v="7"/>
    <s v="Male"/>
    <s v="Senior"/>
    <x v="1"/>
    <n v="941"/>
    <n v="831"/>
    <n v="3687"/>
    <n v="722"/>
    <n v="390"/>
    <n v="135"/>
    <n v="81"/>
    <n v="131"/>
    <n v="69"/>
    <n v="124"/>
    <n v="107"/>
    <n v="38"/>
    <s v="Mobile Payment App"/>
    <n v="5484"/>
  </r>
  <r>
    <x v="6"/>
    <s v="Male"/>
    <s v="Freshman"/>
    <x v="0"/>
    <n v="1176"/>
    <n v="43"/>
    <n v="3352"/>
    <n v="838"/>
    <n v="211"/>
    <n v="60"/>
    <n v="278"/>
    <n v="121"/>
    <n v="21"/>
    <n v="108"/>
    <n v="87"/>
    <n v="164"/>
    <s v="Credit/Debit Card"/>
    <n v="5240"/>
  </r>
  <r>
    <x v="5"/>
    <s v="Non-binary"/>
    <s v="Sophomore"/>
    <x v="2"/>
    <n v="1092"/>
    <n v="574"/>
    <n v="3997"/>
    <n v="731"/>
    <n v="187"/>
    <n v="93"/>
    <n v="151"/>
    <n v="63"/>
    <n v="55"/>
    <n v="96"/>
    <n v="169"/>
    <n v="118"/>
    <s v="Credit/Debit Card"/>
    <n v="5660"/>
  </r>
  <r>
    <x v="6"/>
    <s v="Female"/>
    <s v="Sophomore"/>
    <x v="4"/>
    <n v="1439"/>
    <n v="526"/>
    <n v="3394"/>
    <n v="896"/>
    <n v="176"/>
    <n v="86"/>
    <n v="134"/>
    <n v="63"/>
    <n v="52"/>
    <n v="150"/>
    <n v="175"/>
    <n v="129"/>
    <s v="Mobile Payment App"/>
    <n v="5255"/>
  </r>
  <r>
    <x v="5"/>
    <s v="Male"/>
    <s v="Senior"/>
    <x v="1"/>
    <n v="816"/>
    <n v="616"/>
    <n v="3461"/>
    <n v="543"/>
    <n v="350"/>
    <n v="101"/>
    <n v="90"/>
    <n v="103"/>
    <n v="24"/>
    <n v="245"/>
    <n v="44"/>
    <n v="150"/>
    <s v="Credit/Debit Card"/>
    <n v="5111"/>
  </r>
  <r>
    <x v="6"/>
    <s v="Male"/>
    <s v="Junior"/>
    <x v="4"/>
    <n v="1413"/>
    <n v="775"/>
    <n v="4715"/>
    <n v="457"/>
    <n v="264"/>
    <n v="71"/>
    <n v="250"/>
    <n v="127"/>
    <n v="54"/>
    <n v="152"/>
    <n v="91"/>
    <n v="120"/>
    <s v="Cash"/>
    <n v="6301"/>
  </r>
  <r>
    <x v="1"/>
    <s v="Female"/>
    <s v="Sophomore"/>
    <x v="4"/>
    <n v="1076"/>
    <n v="355"/>
    <n v="4596"/>
    <n v="464"/>
    <n v="134"/>
    <n v="99"/>
    <n v="167"/>
    <n v="97"/>
    <n v="34"/>
    <n v="77"/>
    <n v="51"/>
    <n v="149"/>
    <s v="Cash"/>
    <n v="5868"/>
  </r>
  <r>
    <x v="7"/>
    <s v="Female"/>
    <s v="Sophomore"/>
    <x v="1"/>
    <n v="559"/>
    <n v="169"/>
    <n v="5303"/>
    <n v="431"/>
    <n v="222"/>
    <n v="103"/>
    <n v="237"/>
    <n v="80"/>
    <n v="56"/>
    <n v="188"/>
    <n v="78"/>
    <n v="176"/>
    <s v="Credit/Debit Card"/>
    <n v="6874"/>
  </r>
  <r>
    <x v="2"/>
    <s v="Male"/>
    <s v="Sophomore"/>
    <x v="3"/>
    <n v="1144"/>
    <n v="800"/>
    <n v="3881"/>
    <n v="405"/>
    <n v="381"/>
    <n v="130"/>
    <n v="179"/>
    <n v="106"/>
    <n v="94"/>
    <n v="216"/>
    <n v="82"/>
    <n v="50"/>
    <s v="Credit/Debit Card"/>
    <n v="5524"/>
  </r>
  <r>
    <x v="3"/>
    <s v="Non-binary"/>
    <s v="Junior"/>
    <x v="0"/>
    <n v="1296"/>
    <n v="113"/>
    <n v="5452"/>
    <n v="462"/>
    <n v="191"/>
    <n v="69"/>
    <n v="238"/>
    <n v="93"/>
    <n v="51"/>
    <n v="155"/>
    <n v="187"/>
    <n v="102"/>
    <s v="Credit/Debit Card"/>
    <n v="7000"/>
  </r>
  <r>
    <x v="1"/>
    <s v="Male"/>
    <s v="Senior"/>
    <x v="3"/>
    <n v="958"/>
    <n v="902"/>
    <n v="4579"/>
    <n v="425"/>
    <n v="262"/>
    <n v="156"/>
    <n v="72"/>
    <n v="137"/>
    <n v="21"/>
    <n v="282"/>
    <n v="82"/>
    <n v="135"/>
    <s v="Cash"/>
    <n v="6151"/>
  </r>
  <r>
    <x v="4"/>
    <s v="Male"/>
    <s v="Junior"/>
    <x v="1"/>
    <n v="775"/>
    <n v="709"/>
    <n v="4195"/>
    <n v="680"/>
    <n v="115"/>
    <n v="182"/>
    <n v="84"/>
    <n v="128"/>
    <n v="26"/>
    <n v="106"/>
    <n v="112"/>
    <n v="93"/>
    <s v="Credit/Debit Card"/>
    <n v="5721"/>
  </r>
  <r>
    <x v="4"/>
    <s v="Non-binary"/>
    <s v="Junior"/>
    <x v="1"/>
    <n v="1483"/>
    <n v="519"/>
    <n v="4676"/>
    <n v="970"/>
    <n v="145"/>
    <n v="168"/>
    <n v="270"/>
    <n v="23"/>
    <n v="39"/>
    <n v="72"/>
    <n v="106"/>
    <n v="186"/>
    <s v="Mobile Payment App"/>
    <n v="6655"/>
  </r>
  <r>
    <x v="0"/>
    <s v="Male"/>
    <s v="Junior"/>
    <x v="4"/>
    <n v="1304"/>
    <n v="232"/>
    <n v="4540"/>
    <n v="651"/>
    <n v="184"/>
    <n v="102"/>
    <n v="191"/>
    <n v="148"/>
    <n v="67"/>
    <n v="268"/>
    <n v="45"/>
    <n v="50"/>
    <s v="Mobile Payment App"/>
    <n v="6246"/>
  </r>
  <r>
    <x v="1"/>
    <s v="Female"/>
    <s v="Sophomore"/>
    <x v="4"/>
    <n v="1400"/>
    <n v="892"/>
    <n v="4726"/>
    <n v="749"/>
    <n v="359"/>
    <n v="163"/>
    <n v="294"/>
    <n v="132"/>
    <n v="20"/>
    <n v="208"/>
    <n v="148"/>
    <n v="82"/>
    <s v="Mobile Payment App"/>
    <n v="6881"/>
  </r>
  <r>
    <x v="1"/>
    <s v="Non-binary"/>
    <s v="Freshman"/>
    <x v="2"/>
    <n v="1440"/>
    <n v="869"/>
    <n v="5852"/>
    <n v="759"/>
    <n v="271"/>
    <n v="75"/>
    <n v="187"/>
    <n v="77"/>
    <n v="66"/>
    <n v="295"/>
    <n v="196"/>
    <n v="71"/>
    <s v="Mobile Payment App"/>
    <n v="7849"/>
  </r>
  <r>
    <x v="5"/>
    <s v="Female"/>
    <s v="Freshman"/>
    <x v="1"/>
    <n v="1460"/>
    <n v="650"/>
    <n v="3562"/>
    <n v="771"/>
    <n v="311"/>
    <n v="62"/>
    <n v="265"/>
    <n v="53"/>
    <n v="96"/>
    <n v="112"/>
    <n v="37"/>
    <n v="77"/>
    <s v="Credit/Debit Card"/>
    <n v="5346"/>
  </r>
  <r>
    <x v="3"/>
    <s v="Non-binary"/>
    <s v="Junior"/>
    <x v="4"/>
    <n v="1379"/>
    <n v="714"/>
    <n v="4758"/>
    <n v="927"/>
    <n v="192"/>
    <n v="119"/>
    <n v="288"/>
    <n v="137"/>
    <n v="59"/>
    <n v="95"/>
    <n v="194"/>
    <n v="33"/>
    <s v="Credit/Debit Card"/>
    <n v="6802"/>
  </r>
  <r>
    <x v="6"/>
    <s v="Female"/>
    <s v="Junior"/>
    <x v="2"/>
    <n v="942"/>
    <n v="545"/>
    <n v="5805"/>
    <n v="914"/>
    <n v="108"/>
    <n v="50"/>
    <n v="206"/>
    <n v="24"/>
    <n v="56"/>
    <n v="54"/>
    <n v="188"/>
    <n v="70"/>
    <s v="Mobile Payment App"/>
    <n v="7475"/>
  </r>
  <r>
    <x v="4"/>
    <s v="Non-binary"/>
    <s v="Junior"/>
    <x v="4"/>
    <n v="740"/>
    <n v="871"/>
    <n v="4194"/>
    <n v="473"/>
    <n v="366"/>
    <n v="83"/>
    <n v="156"/>
    <n v="62"/>
    <n v="33"/>
    <n v="86"/>
    <n v="81"/>
    <n v="78"/>
    <s v="Cash"/>
    <n v="5612"/>
  </r>
  <r>
    <x v="6"/>
    <s v="Female"/>
    <s v="Sophomore"/>
    <x v="0"/>
    <n v="1186"/>
    <n v="733"/>
    <n v="5923"/>
    <n v="541"/>
    <n v="291"/>
    <n v="111"/>
    <n v="114"/>
    <n v="42"/>
    <n v="49"/>
    <n v="73"/>
    <n v="166"/>
    <n v="131"/>
    <s v="Cash"/>
    <n v="7441"/>
  </r>
  <r>
    <x v="2"/>
    <s v="Male"/>
    <s v="Junior"/>
    <x v="4"/>
    <n v="731"/>
    <n v="812"/>
    <n v="5637"/>
    <n v="582"/>
    <n v="148"/>
    <n v="74"/>
    <n v="234"/>
    <n v="27"/>
    <n v="68"/>
    <n v="158"/>
    <n v="81"/>
    <n v="48"/>
    <s v="Cash"/>
    <n v="7057"/>
  </r>
  <r>
    <x v="3"/>
    <s v="Male"/>
    <s v="Junior"/>
    <x v="1"/>
    <n v="1347"/>
    <n v="735"/>
    <n v="5563"/>
    <n v="974"/>
    <n v="310"/>
    <n v="98"/>
    <n v="167"/>
    <n v="35"/>
    <n v="43"/>
    <n v="298"/>
    <n v="182"/>
    <n v="37"/>
    <s v="Cash"/>
    <n v="7707"/>
  </r>
  <r>
    <x v="0"/>
    <s v="Female"/>
    <s v="Freshman"/>
    <x v="4"/>
    <n v="1085"/>
    <n v="417"/>
    <n v="4680"/>
    <n v="705"/>
    <n v="159"/>
    <n v="182"/>
    <n v="295"/>
    <n v="132"/>
    <n v="66"/>
    <n v="105"/>
    <n v="185"/>
    <n v="54"/>
    <s v="Cash"/>
    <n v="6563"/>
  </r>
  <r>
    <x v="5"/>
    <s v="Male"/>
    <s v="Senior"/>
    <x v="4"/>
    <n v="665"/>
    <n v="401"/>
    <n v="3645"/>
    <n v="967"/>
    <n v="151"/>
    <n v="50"/>
    <n v="232"/>
    <n v="118"/>
    <n v="75"/>
    <n v="182"/>
    <n v="181"/>
    <n v="148"/>
    <s v="Mobile Payment App"/>
    <n v="5749"/>
  </r>
  <r>
    <x v="5"/>
    <s v="Male"/>
    <s v="Freshman"/>
    <x v="1"/>
    <n v="1422"/>
    <n v="674"/>
    <n v="5030"/>
    <n v="663"/>
    <n v="332"/>
    <n v="148"/>
    <n v="251"/>
    <n v="130"/>
    <n v="61"/>
    <n v="187"/>
    <n v="124"/>
    <n v="117"/>
    <s v="Cash"/>
    <n v="7043"/>
  </r>
  <r>
    <x v="1"/>
    <s v="Male"/>
    <s v="Freshman"/>
    <x v="4"/>
    <n v="1366"/>
    <n v="319"/>
    <n v="3549"/>
    <n v="921"/>
    <n v="389"/>
    <n v="127"/>
    <n v="146"/>
    <n v="44"/>
    <n v="93"/>
    <n v="224"/>
    <n v="151"/>
    <n v="30"/>
    <s v="Mobile Payment App"/>
    <n v="5674"/>
  </r>
  <r>
    <x v="7"/>
    <s v="Female"/>
    <s v="Sophomore"/>
    <x v="3"/>
    <n v="714"/>
    <n v="645"/>
    <n v="3751"/>
    <n v="853"/>
    <n v="149"/>
    <n v="66"/>
    <n v="184"/>
    <n v="35"/>
    <n v="21"/>
    <n v="219"/>
    <n v="176"/>
    <n v="72"/>
    <s v="Mobile Payment App"/>
    <n v="5526"/>
  </r>
  <r>
    <x v="4"/>
    <s v="Male"/>
    <s v="Freshman"/>
    <x v="0"/>
    <n v="1259"/>
    <n v="139"/>
    <n v="4943"/>
    <n v="747"/>
    <n v="200"/>
    <n v="94"/>
    <n v="226"/>
    <n v="142"/>
    <n v="39"/>
    <n v="140"/>
    <n v="95"/>
    <n v="65"/>
    <s v="Credit/Debit Card"/>
    <n v="6691"/>
  </r>
  <r>
    <x v="0"/>
    <s v="Female"/>
    <s v="Senior"/>
    <x v="1"/>
    <n v="975"/>
    <n v="939"/>
    <n v="3256"/>
    <n v="936"/>
    <n v="368"/>
    <n v="179"/>
    <n v="165"/>
    <n v="144"/>
    <n v="89"/>
    <n v="52"/>
    <n v="48"/>
    <n v="120"/>
    <s v="Mobile Payment App"/>
    <n v="5357"/>
  </r>
  <r>
    <x v="1"/>
    <s v="Female"/>
    <s v="Senior"/>
    <x v="3"/>
    <n v="1420"/>
    <n v="235"/>
    <n v="3609"/>
    <n v="841"/>
    <n v="151"/>
    <n v="190"/>
    <n v="175"/>
    <n v="20"/>
    <n v="97"/>
    <n v="57"/>
    <n v="154"/>
    <n v="71"/>
    <s v="Cash"/>
    <n v="5365"/>
  </r>
  <r>
    <x v="1"/>
    <s v="Non-binary"/>
    <s v="Sophomore"/>
    <x v="3"/>
    <n v="604"/>
    <n v="751"/>
    <n v="3687"/>
    <n v="554"/>
    <n v="217"/>
    <n v="66"/>
    <n v="188"/>
    <n v="122"/>
    <n v="32"/>
    <n v="169"/>
    <n v="69"/>
    <n v="150"/>
    <s v="Cash"/>
    <n v="5254"/>
  </r>
  <r>
    <x v="4"/>
    <s v="Non-binary"/>
    <s v="Senior"/>
    <x v="1"/>
    <n v="1250"/>
    <n v="509"/>
    <n v="4288"/>
    <n v="679"/>
    <n v="125"/>
    <n v="98"/>
    <n v="92"/>
    <n v="120"/>
    <n v="39"/>
    <n v="109"/>
    <n v="146"/>
    <n v="188"/>
    <s v="Cash"/>
    <n v="5884"/>
  </r>
  <r>
    <x v="3"/>
    <s v="Non-binary"/>
    <s v="Freshman"/>
    <x v="2"/>
    <n v="567"/>
    <n v="906"/>
    <n v="3748"/>
    <n v="842"/>
    <n v="375"/>
    <n v="96"/>
    <n v="144"/>
    <n v="112"/>
    <n v="47"/>
    <n v="278"/>
    <n v="173"/>
    <n v="48"/>
    <s v="Mobile Payment App"/>
    <n v="5863"/>
  </r>
  <r>
    <x v="4"/>
    <s v="Female"/>
    <s v="Freshman"/>
    <x v="2"/>
    <n v="546"/>
    <n v="691"/>
    <n v="5457"/>
    <n v="978"/>
    <n v="286"/>
    <n v="100"/>
    <n v="237"/>
    <n v="60"/>
    <n v="58"/>
    <n v="206"/>
    <n v="158"/>
    <n v="137"/>
    <s v="Cash"/>
    <n v="7677"/>
  </r>
  <r>
    <x v="6"/>
    <s v="Non-binary"/>
    <s v="Senior"/>
    <x v="1"/>
    <n v="1169"/>
    <n v="836"/>
    <n v="5537"/>
    <n v="996"/>
    <n v="334"/>
    <n v="83"/>
    <n v="288"/>
    <n v="78"/>
    <n v="56"/>
    <n v="105"/>
    <n v="166"/>
    <n v="180"/>
    <s v="Mobile Payment App"/>
    <n v="7823"/>
  </r>
  <r>
    <x v="2"/>
    <s v="Non-binary"/>
    <s v="Freshman"/>
    <x v="1"/>
    <n v="834"/>
    <n v="607"/>
    <n v="3582"/>
    <n v="692"/>
    <n v="350"/>
    <n v="88"/>
    <n v="298"/>
    <n v="150"/>
    <n v="90"/>
    <n v="248"/>
    <n v="51"/>
    <n v="34"/>
    <s v="Credit/Debit Card"/>
    <n v="5583"/>
  </r>
  <r>
    <x v="0"/>
    <s v="Non-binary"/>
    <s v="Sophomore"/>
    <x v="2"/>
    <n v="1117"/>
    <n v="234"/>
    <n v="3366"/>
    <n v="940"/>
    <n v="212"/>
    <n v="87"/>
    <n v="121"/>
    <n v="139"/>
    <n v="41"/>
    <n v="298"/>
    <n v="119"/>
    <n v="158"/>
    <s v="Mobile Payment App"/>
    <n v="5481"/>
  </r>
  <r>
    <x v="4"/>
    <s v="Male"/>
    <s v="Freshman"/>
    <x v="1"/>
    <n v="677"/>
    <n v="894"/>
    <n v="5595"/>
    <n v="841"/>
    <n v="313"/>
    <n v="52"/>
    <n v="219"/>
    <n v="66"/>
    <n v="42"/>
    <n v="92"/>
    <n v="120"/>
    <n v="84"/>
    <s v="Mobile Payment App"/>
    <n v="7424"/>
  </r>
  <r>
    <x v="3"/>
    <s v="Non-binary"/>
    <s v="Freshman"/>
    <x v="3"/>
    <n v="1433"/>
    <n v="964"/>
    <n v="4777"/>
    <n v="904"/>
    <n v="327"/>
    <n v="77"/>
    <n v="112"/>
    <n v="146"/>
    <n v="71"/>
    <n v="97"/>
    <n v="167"/>
    <n v="117"/>
    <s v="Cash"/>
    <n v="6795"/>
  </r>
  <r>
    <x v="3"/>
    <s v="Female"/>
    <s v="Freshman"/>
    <x v="4"/>
    <n v="889"/>
    <n v="633"/>
    <n v="3100"/>
    <n v="524"/>
    <n v="247"/>
    <n v="82"/>
    <n v="201"/>
    <n v="102"/>
    <n v="92"/>
    <n v="103"/>
    <n v="96"/>
    <n v="30"/>
    <s v="Credit/Debit Card"/>
    <n v="4577"/>
  </r>
  <r>
    <x v="7"/>
    <s v="Male"/>
    <s v="Junior"/>
    <x v="4"/>
    <n v="670"/>
    <n v="708"/>
    <n v="5934"/>
    <n v="649"/>
    <n v="386"/>
    <n v="146"/>
    <n v="182"/>
    <n v="132"/>
    <n v="48"/>
    <n v="175"/>
    <n v="59"/>
    <n v="155"/>
    <s v="Credit/Debit Card"/>
    <n v="7866"/>
  </r>
  <r>
    <x v="0"/>
    <s v="Male"/>
    <s v="Senior"/>
    <x v="1"/>
    <n v="645"/>
    <n v="616"/>
    <n v="4694"/>
    <n v="904"/>
    <n v="158"/>
    <n v="69"/>
    <n v="148"/>
    <n v="60"/>
    <n v="98"/>
    <n v="114"/>
    <n v="40"/>
    <n v="72"/>
    <s v="Credit/Debit Card"/>
    <n v="6357"/>
  </r>
  <r>
    <x v="7"/>
    <s v="Female"/>
    <s v="Junior"/>
    <x v="0"/>
    <n v="1107"/>
    <n v="971"/>
    <n v="5997"/>
    <n v="720"/>
    <n v="289"/>
    <n v="124"/>
    <n v="210"/>
    <n v="35"/>
    <n v="51"/>
    <n v="157"/>
    <n v="101"/>
    <n v="168"/>
    <s v="Mobile Payment App"/>
    <n v="7852"/>
  </r>
  <r>
    <x v="5"/>
    <s v="Female"/>
    <s v="Sophomore"/>
    <x v="0"/>
    <n v="750"/>
    <n v="572"/>
    <n v="4144"/>
    <n v="563"/>
    <n v="104"/>
    <n v="191"/>
    <n v="58"/>
    <n v="22"/>
    <n v="97"/>
    <n v="53"/>
    <n v="41"/>
    <n v="99"/>
    <s v="Cash"/>
    <n v="5372"/>
  </r>
  <r>
    <x v="7"/>
    <s v="Male"/>
    <s v="Sophomore"/>
    <x v="4"/>
    <n v="654"/>
    <n v="261"/>
    <n v="3359"/>
    <n v="802"/>
    <n v="124"/>
    <n v="56"/>
    <n v="57"/>
    <n v="41"/>
    <n v="56"/>
    <n v="111"/>
    <n v="62"/>
    <n v="196"/>
    <s v="Mobile Payment App"/>
    <n v="4864"/>
  </r>
  <r>
    <x v="3"/>
    <s v="Male"/>
    <s v="Freshman"/>
    <x v="0"/>
    <n v="1141"/>
    <n v="57"/>
    <n v="5734"/>
    <n v="696"/>
    <n v="284"/>
    <n v="83"/>
    <n v="204"/>
    <n v="63"/>
    <n v="46"/>
    <n v="56"/>
    <n v="125"/>
    <n v="55"/>
    <s v="Cash"/>
    <n v="7346"/>
  </r>
  <r>
    <x v="5"/>
    <s v="Female"/>
    <s v="Sophomore"/>
    <x v="4"/>
    <n v="811"/>
    <n v="815"/>
    <n v="4724"/>
    <n v="815"/>
    <n v="300"/>
    <n v="120"/>
    <n v="126"/>
    <n v="22"/>
    <n v="93"/>
    <n v="104"/>
    <n v="119"/>
    <n v="152"/>
    <s v="Cash"/>
    <n v="6575"/>
  </r>
  <r>
    <x v="2"/>
    <s v="Female"/>
    <s v="Senior"/>
    <x v="3"/>
    <n v="1452"/>
    <n v="520"/>
    <n v="3463"/>
    <n v="822"/>
    <n v="317"/>
    <n v="77"/>
    <n v="148"/>
    <n v="91"/>
    <n v="61"/>
    <n v="166"/>
    <n v="133"/>
    <n v="122"/>
    <s v="Mobile Payment App"/>
    <n v="5400"/>
  </r>
  <r>
    <x v="3"/>
    <s v="Non-binary"/>
    <s v="Junior"/>
    <x v="0"/>
    <n v="1255"/>
    <n v="82"/>
    <n v="4739"/>
    <n v="465"/>
    <n v="400"/>
    <n v="68"/>
    <n v="190"/>
    <n v="24"/>
    <n v="70"/>
    <n v="246"/>
    <n v="132"/>
    <n v="160"/>
    <s v="Mobile Payment App"/>
    <n v="6494"/>
  </r>
  <r>
    <x v="1"/>
    <s v="Female"/>
    <s v="Junior"/>
    <x v="2"/>
    <n v="737"/>
    <n v="266"/>
    <n v="4964"/>
    <n v="780"/>
    <n v="303"/>
    <n v="111"/>
    <n v="199"/>
    <n v="62"/>
    <n v="94"/>
    <n v="193"/>
    <n v="97"/>
    <n v="57"/>
    <s v="Credit/Debit Card"/>
    <n v="6860"/>
  </r>
  <r>
    <x v="4"/>
    <s v="Male"/>
    <s v="Freshman"/>
    <x v="3"/>
    <n v="1419"/>
    <n v="253"/>
    <n v="4089"/>
    <n v="444"/>
    <n v="220"/>
    <n v="148"/>
    <n v="114"/>
    <n v="65"/>
    <n v="29"/>
    <n v="136"/>
    <n v="34"/>
    <n v="35"/>
    <s v="Credit/Debit Card"/>
    <n v="5314"/>
  </r>
  <r>
    <x v="2"/>
    <s v="Non-binary"/>
    <s v="Freshman"/>
    <x v="2"/>
    <n v="815"/>
    <n v="76"/>
    <n v="4461"/>
    <n v="446"/>
    <n v="132"/>
    <n v="165"/>
    <n v="165"/>
    <n v="58"/>
    <n v="99"/>
    <n v="135"/>
    <n v="174"/>
    <n v="111"/>
    <s v="Cash"/>
    <n v="5946"/>
  </r>
  <r>
    <x v="4"/>
    <s v="Male"/>
    <s v="Senior"/>
    <x v="3"/>
    <n v="1034"/>
    <n v="602"/>
    <n v="3444"/>
    <n v="517"/>
    <n v="238"/>
    <n v="110"/>
    <n v="255"/>
    <n v="86"/>
    <n v="77"/>
    <n v="281"/>
    <n v="150"/>
    <n v="56"/>
    <s v="Credit/Debit Card"/>
    <n v="5214"/>
  </r>
  <r>
    <x v="1"/>
    <s v="Non-binary"/>
    <s v="Freshman"/>
    <x v="2"/>
    <n v="1022"/>
    <n v="626"/>
    <n v="4797"/>
    <n v="413"/>
    <n v="139"/>
    <n v="167"/>
    <n v="165"/>
    <n v="75"/>
    <n v="57"/>
    <n v="219"/>
    <n v="126"/>
    <n v="43"/>
    <s v="Mobile Payment App"/>
    <n v="6201"/>
  </r>
  <r>
    <x v="2"/>
    <s v="Female"/>
    <s v="Sophomore"/>
    <x v="4"/>
    <n v="1341"/>
    <n v="839"/>
    <n v="3033"/>
    <n v="514"/>
    <n v="300"/>
    <n v="122"/>
    <n v="137"/>
    <n v="40"/>
    <n v="61"/>
    <n v="170"/>
    <n v="65"/>
    <n v="100"/>
    <s v="Cash"/>
    <n v="4542"/>
  </r>
  <r>
    <x v="3"/>
    <s v="Female"/>
    <s v="Senior"/>
    <x v="3"/>
    <n v="999"/>
    <n v="919"/>
    <n v="5819"/>
    <n v="507"/>
    <n v="269"/>
    <n v="119"/>
    <n v="228"/>
    <n v="99"/>
    <n v="49"/>
    <n v="55"/>
    <n v="115"/>
    <n v="53"/>
    <s v="Mobile Payment App"/>
    <n v="7313"/>
  </r>
  <r>
    <x v="7"/>
    <s v="Male"/>
    <s v="Freshman"/>
    <x v="0"/>
    <n v="1218"/>
    <n v="162"/>
    <n v="5467"/>
    <n v="684"/>
    <n v="280"/>
    <n v="131"/>
    <n v="186"/>
    <n v="103"/>
    <n v="85"/>
    <n v="91"/>
    <n v="89"/>
    <n v="126"/>
    <s v="Mobile Payment App"/>
    <n v="7242"/>
  </r>
  <r>
    <x v="1"/>
    <s v="Male"/>
    <s v="Sophomore"/>
    <x v="1"/>
    <n v="1332"/>
    <n v="705"/>
    <n v="3512"/>
    <n v="796"/>
    <n v="399"/>
    <n v="199"/>
    <n v="79"/>
    <n v="54"/>
    <n v="86"/>
    <n v="206"/>
    <n v="99"/>
    <n v="129"/>
    <s v="Cash"/>
    <n v="5559"/>
  </r>
  <r>
    <x v="3"/>
    <s v="Non-binary"/>
    <s v="Freshman"/>
    <x v="4"/>
    <n v="903"/>
    <n v="371"/>
    <n v="4230"/>
    <n v="798"/>
    <n v="319"/>
    <n v="60"/>
    <n v="90"/>
    <n v="101"/>
    <n v="24"/>
    <n v="147"/>
    <n v="70"/>
    <n v="170"/>
    <s v="Credit/Debit Card"/>
    <n v="6009"/>
  </r>
  <r>
    <x v="4"/>
    <s v="Non-binary"/>
    <s v="Freshman"/>
    <x v="4"/>
    <n v="932"/>
    <n v="887"/>
    <n v="5307"/>
    <n v="472"/>
    <n v="345"/>
    <n v="61"/>
    <n v="190"/>
    <n v="119"/>
    <n v="69"/>
    <n v="235"/>
    <n v="67"/>
    <n v="40"/>
    <s v="Mobile Payment App"/>
    <n v="6905"/>
  </r>
  <r>
    <x v="7"/>
    <s v="Female"/>
    <s v="Junior"/>
    <x v="4"/>
    <n v="634"/>
    <n v="330"/>
    <n v="5961"/>
    <n v="774"/>
    <n v="334"/>
    <n v="193"/>
    <n v="105"/>
    <n v="83"/>
    <n v="46"/>
    <n v="166"/>
    <n v="200"/>
    <n v="150"/>
    <s v="Cash"/>
    <n v="8012"/>
  </r>
  <r>
    <x v="4"/>
    <s v="Male"/>
    <s v="Senior"/>
    <x v="4"/>
    <n v="553"/>
    <n v="268"/>
    <n v="3130"/>
    <n v="736"/>
    <n v="140"/>
    <n v="68"/>
    <n v="150"/>
    <n v="99"/>
    <n v="33"/>
    <n v="288"/>
    <n v="51"/>
    <n v="199"/>
    <s v="Credit/Debit Card"/>
    <n v="4894"/>
  </r>
  <r>
    <x v="7"/>
    <s v="Male"/>
    <s v="Junior"/>
    <x v="1"/>
    <n v="547"/>
    <n v="678"/>
    <n v="5610"/>
    <n v="510"/>
    <n v="192"/>
    <n v="123"/>
    <n v="248"/>
    <n v="57"/>
    <n v="28"/>
    <n v="252"/>
    <n v="141"/>
    <n v="122"/>
    <s v="Cash"/>
    <n v="7283"/>
  </r>
  <r>
    <x v="6"/>
    <s v="Male"/>
    <s v="Senior"/>
    <x v="2"/>
    <n v="867"/>
    <n v="646"/>
    <n v="3014"/>
    <n v="944"/>
    <n v="320"/>
    <n v="165"/>
    <n v="232"/>
    <n v="96"/>
    <n v="73"/>
    <n v="298"/>
    <n v="142"/>
    <n v="183"/>
    <s v="Cash"/>
    <n v="5467"/>
  </r>
  <r>
    <x v="3"/>
    <s v="Male"/>
    <s v="Sophomore"/>
    <x v="1"/>
    <n v="863"/>
    <n v="844"/>
    <n v="3088"/>
    <n v="966"/>
    <n v="371"/>
    <n v="66"/>
    <n v="227"/>
    <n v="117"/>
    <n v="32"/>
    <n v="245"/>
    <n v="55"/>
    <n v="83"/>
    <s v="Mobile Payment App"/>
    <n v="5250"/>
  </r>
  <r>
    <x v="4"/>
    <s v="Non-binary"/>
    <s v="Sophomore"/>
    <x v="4"/>
    <n v="603"/>
    <n v="321"/>
    <n v="4879"/>
    <n v="420"/>
    <n v="231"/>
    <n v="126"/>
    <n v="248"/>
    <n v="74"/>
    <n v="32"/>
    <n v="172"/>
    <n v="80"/>
    <n v="193"/>
    <s v="Mobile Payment App"/>
    <n v="6455"/>
  </r>
  <r>
    <x v="7"/>
    <s v="Female"/>
    <s v="Junior"/>
    <x v="2"/>
    <n v="1480"/>
    <n v="555"/>
    <n v="3534"/>
    <n v="799"/>
    <n v="259"/>
    <n v="100"/>
    <n v="254"/>
    <n v="93"/>
    <n v="66"/>
    <n v="279"/>
    <n v="191"/>
    <n v="55"/>
    <s v="Credit/Debit Card"/>
    <n v="5630"/>
  </r>
  <r>
    <x v="6"/>
    <s v="Male"/>
    <s v="Freshman"/>
    <x v="3"/>
    <n v="522"/>
    <n v="448"/>
    <n v="3744"/>
    <n v="706"/>
    <n v="174"/>
    <n v="80"/>
    <n v="284"/>
    <n v="90"/>
    <n v="61"/>
    <n v="228"/>
    <n v="66"/>
    <n v="181"/>
    <s v="Mobile Payment App"/>
    <n v="5614"/>
  </r>
  <r>
    <x v="5"/>
    <s v="Female"/>
    <s v="Junior"/>
    <x v="4"/>
    <n v="1376"/>
    <n v="510"/>
    <n v="3318"/>
    <n v="460"/>
    <n v="132"/>
    <n v="159"/>
    <n v="59"/>
    <n v="88"/>
    <n v="38"/>
    <n v="87"/>
    <n v="88"/>
    <n v="76"/>
    <s v="Cash"/>
    <n v="4505"/>
  </r>
  <r>
    <x v="5"/>
    <s v="Non-binary"/>
    <s v="Junior"/>
    <x v="2"/>
    <n v="1195"/>
    <n v="988"/>
    <n v="5729"/>
    <n v="455"/>
    <n v="115"/>
    <n v="117"/>
    <n v="74"/>
    <n v="129"/>
    <n v="93"/>
    <n v="154"/>
    <n v="155"/>
    <n v="190"/>
    <s v="Credit/Debit Card"/>
    <n v="7211"/>
  </r>
  <r>
    <x v="1"/>
    <s v="Non-binary"/>
    <s v="Freshman"/>
    <x v="0"/>
    <n v="1223"/>
    <n v="785"/>
    <n v="3521"/>
    <n v="821"/>
    <n v="128"/>
    <n v="50"/>
    <n v="135"/>
    <n v="96"/>
    <n v="67"/>
    <n v="182"/>
    <n v="139"/>
    <n v="196"/>
    <s v="Credit/Debit Card"/>
    <n v="5335"/>
  </r>
  <r>
    <x v="7"/>
    <s v="Female"/>
    <s v="Junior"/>
    <x v="2"/>
    <n v="613"/>
    <n v="524"/>
    <n v="3640"/>
    <n v="834"/>
    <n v="219"/>
    <n v="57"/>
    <n v="71"/>
    <n v="89"/>
    <n v="39"/>
    <n v="241"/>
    <n v="66"/>
    <n v="93"/>
    <s v="Cash"/>
    <n v="5349"/>
  </r>
  <r>
    <x v="4"/>
    <s v="Non-binary"/>
    <s v="Sophomore"/>
    <x v="3"/>
    <n v="844"/>
    <n v="766"/>
    <n v="4017"/>
    <n v="840"/>
    <n v="179"/>
    <n v="189"/>
    <n v="230"/>
    <n v="128"/>
    <n v="74"/>
    <n v="157"/>
    <n v="38"/>
    <n v="131"/>
    <s v="Mobile Payment App"/>
    <n v="5983"/>
  </r>
  <r>
    <x v="1"/>
    <s v="Female"/>
    <s v="Junior"/>
    <x v="2"/>
    <n v="620"/>
    <n v="192"/>
    <n v="4213"/>
    <n v="726"/>
    <n v="332"/>
    <n v="144"/>
    <n v="289"/>
    <n v="92"/>
    <n v="24"/>
    <n v="195"/>
    <n v="135"/>
    <n v="127"/>
    <s v="Cash"/>
    <n v="6277"/>
  </r>
  <r>
    <x v="5"/>
    <s v="Male"/>
    <s v="Freshman"/>
    <x v="0"/>
    <n v="983"/>
    <n v="944"/>
    <n v="4216"/>
    <n v="978"/>
    <n v="114"/>
    <n v="103"/>
    <n v="58"/>
    <n v="123"/>
    <n v="72"/>
    <n v="114"/>
    <n v="76"/>
    <n v="63"/>
    <s v="Credit/Debit Card"/>
    <n v="5917"/>
  </r>
  <r>
    <x v="4"/>
    <s v="Male"/>
    <s v="Sophomore"/>
    <x v="4"/>
    <n v="996"/>
    <n v="250"/>
    <n v="5975"/>
    <n v="520"/>
    <n v="317"/>
    <n v="121"/>
    <n v="115"/>
    <n v="47"/>
    <n v="89"/>
    <n v="241"/>
    <n v="45"/>
    <n v="81"/>
    <s v="Mobile Payment App"/>
    <n v="7551"/>
  </r>
  <r>
    <x v="6"/>
    <s v="Male"/>
    <s v="Junior"/>
    <x v="3"/>
    <n v="1106"/>
    <n v="794"/>
    <n v="3075"/>
    <n v="881"/>
    <n v="165"/>
    <n v="166"/>
    <n v="260"/>
    <n v="23"/>
    <n v="32"/>
    <n v="135"/>
    <n v="49"/>
    <n v="34"/>
    <s v="Cash"/>
    <n v="4820"/>
  </r>
  <r>
    <x v="2"/>
    <s v="Non-binary"/>
    <s v="Senior"/>
    <x v="3"/>
    <n v="1032"/>
    <n v="809"/>
    <n v="4359"/>
    <n v="987"/>
    <n v="364"/>
    <n v="176"/>
    <n v="67"/>
    <n v="74"/>
    <n v="52"/>
    <n v="56"/>
    <n v="166"/>
    <n v="67"/>
    <s v="Credit/Debit Card"/>
    <n v="6368"/>
  </r>
  <r>
    <x v="3"/>
    <s v="Female"/>
    <s v="Senior"/>
    <x v="4"/>
    <n v="1419"/>
    <n v="991"/>
    <n v="4647"/>
    <n v="648"/>
    <n v="261"/>
    <n v="151"/>
    <n v="78"/>
    <n v="55"/>
    <n v="31"/>
    <n v="222"/>
    <n v="135"/>
    <n v="72"/>
    <s v="Credit/Debit Card"/>
    <n v="6300"/>
  </r>
  <r>
    <x v="5"/>
    <s v="Male"/>
    <s v="Sophomore"/>
    <x v="1"/>
    <n v="610"/>
    <n v="100"/>
    <n v="5142"/>
    <n v="473"/>
    <n v="298"/>
    <n v="164"/>
    <n v="139"/>
    <n v="45"/>
    <n v="67"/>
    <n v="77"/>
    <n v="32"/>
    <n v="113"/>
    <s v="Cash"/>
    <n v="6550"/>
  </r>
  <r>
    <x v="0"/>
    <s v="Female"/>
    <s v="Junior"/>
    <x v="1"/>
    <n v="1449"/>
    <n v="599"/>
    <n v="4790"/>
    <n v="885"/>
    <n v="109"/>
    <n v="57"/>
    <n v="293"/>
    <n v="70"/>
    <n v="90"/>
    <n v="267"/>
    <n v="164"/>
    <n v="33"/>
    <s v="Cash"/>
    <n v="6758"/>
  </r>
  <r>
    <x v="4"/>
    <s v="Male"/>
    <s v="Senior"/>
    <x v="3"/>
    <n v="1270"/>
    <n v="504"/>
    <n v="3467"/>
    <n v="484"/>
    <n v="286"/>
    <n v="132"/>
    <n v="291"/>
    <n v="138"/>
    <n v="48"/>
    <n v="155"/>
    <n v="162"/>
    <n v="41"/>
    <s v="Credit/Debit Card"/>
    <n v="5204"/>
  </r>
  <r>
    <x v="6"/>
    <s v="Non-binary"/>
    <s v="Freshman"/>
    <x v="2"/>
    <n v="770"/>
    <n v="637"/>
    <n v="5055"/>
    <n v="814"/>
    <n v="273"/>
    <n v="55"/>
    <n v="140"/>
    <n v="134"/>
    <n v="61"/>
    <n v="131"/>
    <n v="128"/>
    <n v="39"/>
    <s v="Mobile Payment App"/>
    <n v="6830"/>
  </r>
  <r>
    <x v="4"/>
    <s v="Non-binary"/>
    <s v="Sophomore"/>
    <x v="0"/>
    <n v="911"/>
    <n v="929"/>
    <n v="4595"/>
    <n v="578"/>
    <n v="338"/>
    <n v="122"/>
    <n v="165"/>
    <n v="25"/>
    <n v="87"/>
    <n v="275"/>
    <n v="176"/>
    <n v="94"/>
    <s v="Credit/Debit Card"/>
    <n v="6455"/>
  </r>
  <r>
    <x v="6"/>
    <s v="Female"/>
    <s v="Junior"/>
    <x v="4"/>
    <n v="1303"/>
    <n v="299"/>
    <n v="5031"/>
    <n v="701"/>
    <n v="242"/>
    <n v="183"/>
    <n v="249"/>
    <n v="103"/>
    <n v="79"/>
    <n v="107"/>
    <n v="74"/>
    <n v="52"/>
    <s v="Credit/Debit Card"/>
    <n v="6821"/>
  </r>
  <r>
    <x v="0"/>
    <s v="Non-binary"/>
    <s v="Junior"/>
    <x v="3"/>
    <n v="1367"/>
    <n v="688"/>
    <n v="3603"/>
    <n v="452"/>
    <n v="372"/>
    <n v="162"/>
    <n v="177"/>
    <n v="29"/>
    <n v="66"/>
    <n v="243"/>
    <n v="30"/>
    <n v="155"/>
    <s v="Credit/Debit Card"/>
    <n v="5289"/>
  </r>
  <r>
    <x v="4"/>
    <s v="Non-binary"/>
    <s v="Sophomore"/>
    <x v="2"/>
    <n v="509"/>
    <n v="664"/>
    <n v="3449"/>
    <n v="779"/>
    <n v="243"/>
    <n v="153"/>
    <n v="281"/>
    <n v="108"/>
    <n v="52"/>
    <n v="70"/>
    <n v="145"/>
    <n v="192"/>
    <s v="Credit/Debit Card"/>
    <n v="5472"/>
  </r>
  <r>
    <x v="5"/>
    <s v="Male"/>
    <s v="Junior"/>
    <x v="3"/>
    <n v="804"/>
    <n v="582"/>
    <n v="5299"/>
    <n v="892"/>
    <n v="153"/>
    <n v="173"/>
    <n v="199"/>
    <n v="32"/>
    <n v="84"/>
    <n v="289"/>
    <n v="126"/>
    <n v="46"/>
    <s v="Cash"/>
    <n v="7293"/>
  </r>
  <r>
    <x v="2"/>
    <s v="Female"/>
    <s v="Freshman"/>
    <x v="2"/>
    <n v="1268"/>
    <n v="271"/>
    <n v="5323"/>
    <n v="898"/>
    <n v="204"/>
    <n v="187"/>
    <n v="215"/>
    <n v="113"/>
    <n v="81"/>
    <n v="212"/>
    <n v="111"/>
    <n v="57"/>
    <s v="Credit/Debit Card"/>
    <n v="7401"/>
  </r>
  <r>
    <x v="5"/>
    <s v="Non-binary"/>
    <s v="Junior"/>
    <x v="3"/>
    <n v="1492"/>
    <n v="82"/>
    <n v="3720"/>
    <n v="823"/>
    <n v="277"/>
    <n v="186"/>
    <n v="275"/>
    <n v="141"/>
    <n v="61"/>
    <n v="167"/>
    <n v="65"/>
    <n v="34"/>
    <s v="Cash"/>
    <n v="5749"/>
  </r>
  <r>
    <x v="2"/>
    <s v="Non-binary"/>
    <s v="Senior"/>
    <x v="4"/>
    <n v="1402"/>
    <n v="461"/>
    <n v="3827"/>
    <n v="904"/>
    <n v="321"/>
    <n v="138"/>
    <n v="147"/>
    <n v="114"/>
    <n v="33"/>
    <n v="198"/>
    <n v="188"/>
    <n v="179"/>
    <s v="Cash"/>
    <n v="6049"/>
  </r>
  <r>
    <x v="1"/>
    <s v="Non-binary"/>
    <s v="Junior"/>
    <x v="0"/>
    <n v="673"/>
    <n v="606"/>
    <n v="4035"/>
    <n v="818"/>
    <n v="355"/>
    <n v="103"/>
    <n v="257"/>
    <n v="35"/>
    <n v="47"/>
    <n v="56"/>
    <n v="149"/>
    <n v="48"/>
    <s v="Credit/Debit Card"/>
    <n v="5903"/>
  </r>
  <r>
    <x v="5"/>
    <s v="Female"/>
    <s v="Sophomore"/>
    <x v="4"/>
    <n v="1174"/>
    <n v="962"/>
    <n v="4894"/>
    <n v="426"/>
    <n v="329"/>
    <n v="191"/>
    <n v="175"/>
    <n v="29"/>
    <n v="34"/>
    <n v="113"/>
    <n v="156"/>
    <n v="171"/>
    <s v="Cash"/>
    <n v="6518"/>
  </r>
  <r>
    <x v="3"/>
    <s v="Female"/>
    <s v="Freshman"/>
    <x v="4"/>
    <n v="635"/>
    <n v="827"/>
    <n v="4125"/>
    <n v="969"/>
    <n v="194"/>
    <n v="196"/>
    <n v="228"/>
    <n v="81"/>
    <n v="68"/>
    <n v="120"/>
    <n v="112"/>
    <n v="185"/>
    <s v="Credit/Debit Card"/>
    <n v="6278"/>
  </r>
  <r>
    <x v="2"/>
    <s v="Male"/>
    <s v="Sophomore"/>
    <x v="3"/>
    <n v="792"/>
    <n v="584"/>
    <n v="4401"/>
    <n v="631"/>
    <n v="224"/>
    <n v="100"/>
    <n v="72"/>
    <n v="73"/>
    <n v="28"/>
    <n v="98"/>
    <n v="101"/>
    <n v="140"/>
    <s v="Credit/Debit Card"/>
    <n v="5868"/>
  </r>
  <r>
    <x v="5"/>
    <s v="Non-binary"/>
    <s v="Sophomore"/>
    <x v="4"/>
    <n v="998"/>
    <n v="928"/>
    <n v="3199"/>
    <n v="565"/>
    <n v="151"/>
    <n v="71"/>
    <n v="270"/>
    <n v="78"/>
    <n v="98"/>
    <n v="291"/>
    <n v="124"/>
    <n v="125"/>
    <s v="Mobile Payment App"/>
    <n v="4972"/>
  </r>
  <r>
    <x v="7"/>
    <s v="Non-binary"/>
    <s v="Junior"/>
    <x v="4"/>
    <n v="866"/>
    <n v="581"/>
    <n v="5775"/>
    <n v="773"/>
    <n v="267"/>
    <n v="100"/>
    <n v="252"/>
    <n v="32"/>
    <n v="26"/>
    <n v="97"/>
    <n v="42"/>
    <n v="82"/>
    <s v="Credit/Debit Card"/>
    <n v="7446"/>
  </r>
  <r>
    <x v="2"/>
    <s v="Non-binary"/>
    <s v="Sophomore"/>
    <x v="4"/>
    <n v="1408"/>
    <n v="566"/>
    <n v="3714"/>
    <n v="905"/>
    <n v="223"/>
    <n v="168"/>
    <n v="262"/>
    <n v="124"/>
    <n v="31"/>
    <n v="123"/>
    <n v="58"/>
    <n v="189"/>
    <s v="Cash"/>
    <n v="5797"/>
  </r>
  <r>
    <x v="4"/>
    <s v="Non-binary"/>
    <s v="Freshman"/>
    <x v="4"/>
    <n v="732"/>
    <n v="103"/>
    <n v="3335"/>
    <n v="742"/>
    <n v="395"/>
    <n v="154"/>
    <n v="245"/>
    <n v="130"/>
    <n v="73"/>
    <n v="178"/>
    <n v="100"/>
    <n v="80"/>
    <s v="Credit/Debit Card"/>
    <n v="5432"/>
  </r>
  <r>
    <x v="6"/>
    <s v="Non-binary"/>
    <s v="Junior"/>
    <x v="3"/>
    <n v="1107"/>
    <n v="511"/>
    <n v="5507"/>
    <n v="738"/>
    <n v="144"/>
    <n v="131"/>
    <n v="213"/>
    <n v="53"/>
    <n v="38"/>
    <n v="156"/>
    <n v="137"/>
    <n v="47"/>
    <s v="Cash"/>
    <n v="7164"/>
  </r>
  <r>
    <x v="1"/>
    <s v="Female"/>
    <s v="Freshman"/>
    <x v="3"/>
    <n v="1165"/>
    <n v="68"/>
    <n v="4126"/>
    <n v="859"/>
    <n v="333"/>
    <n v="196"/>
    <n v="124"/>
    <n v="109"/>
    <n v="49"/>
    <n v="185"/>
    <n v="179"/>
    <n v="29"/>
    <s v="Cash"/>
    <n v="6189"/>
  </r>
  <r>
    <x v="0"/>
    <s v="Female"/>
    <s v="Freshman"/>
    <x v="2"/>
    <n v="1316"/>
    <n v="867"/>
    <n v="4432"/>
    <n v="627"/>
    <n v="110"/>
    <n v="185"/>
    <n v="226"/>
    <n v="25"/>
    <n v="34"/>
    <n v="90"/>
    <n v="190"/>
    <n v="135"/>
    <s v="Credit/Debit Card"/>
    <n v="6054"/>
  </r>
  <r>
    <x v="7"/>
    <s v="Non-binary"/>
    <s v="Junior"/>
    <x v="0"/>
    <n v="1471"/>
    <n v="280"/>
    <n v="4104"/>
    <n v="862"/>
    <n v="312"/>
    <n v="180"/>
    <n v="241"/>
    <n v="70"/>
    <n v="90"/>
    <n v="84"/>
    <n v="182"/>
    <n v="121"/>
    <s v="Cash"/>
    <n v="6246"/>
  </r>
  <r>
    <x v="6"/>
    <s v="Non-binary"/>
    <s v="Sophomore"/>
    <x v="0"/>
    <n v="536"/>
    <n v="557"/>
    <n v="3744"/>
    <n v="498"/>
    <n v="375"/>
    <n v="128"/>
    <n v="185"/>
    <n v="63"/>
    <n v="97"/>
    <n v="298"/>
    <n v="45"/>
    <n v="36"/>
    <s v="Cash"/>
    <n v="5469"/>
  </r>
  <r>
    <x v="7"/>
    <s v="Male"/>
    <s v="Sophomore"/>
    <x v="1"/>
    <n v="1045"/>
    <n v="542"/>
    <n v="4154"/>
    <n v="937"/>
    <n v="157"/>
    <n v="164"/>
    <n v="246"/>
    <n v="25"/>
    <n v="29"/>
    <n v="99"/>
    <n v="46"/>
    <n v="77"/>
    <s v="Credit/Debit Card"/>
    <n v="5934"/>
  </r>
  <r>
    <x v="1"/>
    <s v="Non-binary"/>
    <s v="Junior"/>
    <x v="4"/>
    <n v="609"/>
    <n v="389"/>
    <n v="4329"/>
    <n v="934"/>
    <n v="393"/>
    <n v="68"/>
    <n v="77"/>
    <n v="33"/>
    <n v="96"/>
    <n v="235"/>
    <n v="48"/>
    <n v="186"/>
    <s v="Mobile Payment App"/>
    <n v="6399"/>
  </r>
  <r>
    <x v="3"/>
    <s v="Male"/>
    <s v="Senior"/>
    <x v="0"/>
    <n v="581"/>
    <n v="964"/>
    <n v="4975"/>
    <n v="775"/>
    <n v="106"/>
    <n v="86"/>
    <n v="84"/>
    <n v="22"/>
    <n v="68"/>
    <n v="84"/>
    <n v="39"/>
    <n v="172"/>
    <s v="Mobile Payment App"/>
    <n v="6411"/>
  </r>
  <r>
    <x v="3"/>
    <s v="Female"/>
    <s v="Sophomore"/>
    <x v="4"/>
    <n v="1106"/>
    <n v="212"/>
    <n v="3376"/>
    <n v="461"/>
    <n v="130"/>
    <n v="175"/>
    <n v="231"/>
    <n v="135"/>
    <n v="37"/>
    <n v="59"/>
    <n v="197"/>
    <n v="168"/>
    <s v="Credit/Debit Card"/>
    <n v="4969"/>
  </r>
  <r>
    <x v="5"/>
    <s v="Non-binary"/>
    <s v="Freshman"/>
    <x v="0"/>
    <n v="1316"/>
    <n v="710"/>
    <n v="3548"/>
    <n v="682"/>
    <n v="382"/>
    <n v="69"/>
    <n v="268"/>
    <n v="62"/>
    <n v="95"/>
    <n v="251"/>
    <n v="118"/>
    <n v="22"/>
    <s v="Credit/Debit Card"/>
    <n v="5497"/>
  </r>
  <r>
    <x v="0"/>
    <s v="Non-binary"/>
    <s v="Senior"/>
    <x v="2"/>
    <n v="574"/>
    <n v="103"/>
    <n v="5976"/>
    <n v="605"/>
    <n v="372"/>
    <n v="82"/>
    <n v="296"/>
    <n v="39"/>
    <n v="42"/>
    <n v="287"/>
    <n v="153"/>
    <n v="133"/>
    <s v="Credit/Debit Card"/>
    <n v="7985"/>
  </r>
  <r>
    <x v="0"/>
    <s v="Male"/>
    <s v="Sophomore"/>
    <x v="4"/>
    <n v="1115"/>
    <n v="12"/>
    <n v="3779"/>
    <n v="482"/>
    <n v="306"/>
    <n v="161"/>
    <n v="281"/>
    <n v="150"/>
    <n v="76"/>
    <n v="265"/>
    <n v="170"/>
    <n v="193"/>
    <s v="Mobile Payment App"/>
    <n v="5863"/>
  </r>
  <r>
    <x v="4"/>
    <s v="Male"/>
    <s v="Sophomore"/>
    <x v="3"/>
    <n v="1257"/>
    <n v="45"/>
    <n v="3653"/>
    <n v="809"/>
    <n v="373"/>
    <n v="147"/>
    <n v="246"/>
    <n v="78"/>
    <n v="36"/>
    <n v="275"/>
    <n v="158"/>
    <n v="197"/>
    <s v="Credit/Debit Card"/>
    <n v="5972"/>
  </r>
  <r>
    <x v="2"/>
    <s v="Male"/>
    <s v="Junior"/>
    <x v="1"/>
    <n v="1069"/>
    <n v="130"/>
    <n v="5452"/>
    <n v="503"/>
    <n v="218"/>
    <n v="83"/>
    <n v="93"/>
    <n v="72"/>
    <n v="65"/>
    <n v="170"/>
    <n v="89"/>
    <n v="144"/>
    <s v="Cash"/>
    <n v="6889"/>
  </r>
  <r>
    <x v="5"/>
    <s v="Non-binary"/>
    <s v="Junior"/>
    <x v="4"/>
    <n v="757"/>
    <n v="471"/>
    <n v="3362"/>
    <n v="719"/>
    <n v="359"/>
    <n v="69"/>
    <n v="253"/>
    <n v="145"/>
    <n v="48"/>
    <n v="159"/>
    <n v="63"/>
    <n v="79"/>
    <s v="Credit/Debit Card"/>
    <n v="5256"/>
  </r>
  <r>
    <x v="7"/>
    <s v="Non-binary"/>
    <s v="Sophomore"/>
    <x v="0"/>
    <n v="794"/>
    <n v="166"/>
    <n v="3624"/>
    <n v="908"/>
    <n v="371"/>
    <n v="73"/>
    <n v="222"/>
    <n v="103"/>
    <n v="41"/>
    <n v="283"/>
    <n v="152"/>
    <n v="109"/>
    <s v="Cash"/>
    <n v="5886"/>
  </r>
  <r>
    <x v="5"/>
    <s v="Male"/>
    <s v="Freshman"/>
    <x v="2"/>
    <n v="1139"/>
    <n v="845"/>
    <n v="4743"/>
    <n v="893"/>
    <n v="356"/>
    <n v="126"/>
    <n v="255"/>
    <n v="20"/>
    <n v="65"/>
    <n v="62"/>
    <n v="195"/>
    <n v="25"/>
    <s v="Credit/Debit Card"/>
    <n v="6740"/>
  </r>
  <r>
    <x v="2"/>
    <s v="Non-binary"/>
    <s v="Sophomore"/>
    <x v="3"/>
    <n v="598"/>
    <n v="125"/>
    <n v="5824"/>
    <n v="413"/>
    <n v="278"/>
    <n v="130"/>
    <n v="91"/>
    <n v="88"/>
    <n v="60"/>
    <n v="152"/>
    <n v="82"/>
    <n v="27"/>
    <s v="Cash"/>
    <n v="7145"/>
  </r>
  <r>
    <x v="7"/>
    <s v="Female"/>
    <s v="Freshman"/>
    <x v="1"/>
    <n v="514"/>
    <n v="402"/>
    <n v="4642"/>
    <n v="494"/>
    <n v="395"/>
    <n v="92"/>
    <n v="56"/>
    <n v="104"/>
    <n v="66"/>
    <n v="98"/>
    <n v="131"/>
    <n v="135"/>
    <s v="Mobile Payment App"/>
    <n v="6213"/>
  </r>
  <r>
    <x v="2"/>
    <s v="Male"/>
    <s v="Freshman"/>
    <x v="0"/>
    <n v="1479"/>
    <n v="418"/>
    <n v="3501"/>
    <n v="960"/>
    <n v="344"/>
    <n v="103"/>
    <n v="239"/>
    <n v="63"/>
    <n v="95"/>
    <n v="146"/>
    <n v="31"/>
    <n v="185"/>
    <s v="Mobile Payment App"/>
    <n v="5667"/>
  </r>
  <r>
    <x v="1"/>
    <s v="Non-binary"/>
    <s v="Junior"/>
    <x v="4"/>
    <n v="633"/>
    <n v="361"/>
    <n v="4634"/>
    <n v="685"/>
    <n v="252"/>
    <n v="128"/>
    <n v="268"/>
    <n v="107"/>
    <n v="74"/>
    <n v="139"/>
    <n v="190"/>
    <n v="23"/>
    <s v="Credit/Debit Card"/>
    <n v="6500"/>
  </r>
  <r>
    <x v="4"/>
    <s v="Non-binary"/>
    <s v="Senior"/>
    <x v="4"/>
    <n v="1437"/>
    <n v="150"/>
    <n v="4770"/>
    <n v="941"/>
    <n v="286"/>
    <n v="104"/>
    <n v="274"/>
    <n v="100"/>
    <n v="21"/>
    <n v="199"/>
    <n v="136"/>
    <n v="188"/>
    <s v="Credit/Debit Card"/>
    <n v="7019"/>
  </r>
  <r>
    <x v="5"/>
    <s v="Male"/>
    <s v="Sophomore"/>
    <x v="4"/>
    <n v="1135"/>
    <n v="279"/>
    <n v="4825"/>
    <n v="793"/>
    <n v="370"/>
    <n v="115"/>
    <n v="87"/>
    <n v="93"/>
    <n v="36"/>
    <n v="102"/>
    <n v="111"/>
    <n v="41"/>
    <s v="Credit/Debit Card"/>
    <n v="6573"/>
  </r>
  <r>
    <x v="7"/>
    <s v="Female"/>
    <s v="Junior"/>
    <x v="3"/>
    <n v="1433"/>
    <n v="11"/>
    <n v="4125"/>
    <n v="832"/>
    <n v="313"/>
    <n v="123"/>
    <n v="187"/>
    <n v="134"/>
    <n v="62"/>
    <n v="61"/>
    <n v="200"/>
    <n v="102"/>
    <s v="Cash"/>
    <n v="6139"/>
  </r>
  <r>
    <x v="3"/>
    <s v="Female"/>
    <s v="Senior"/>
    <x v="2"/>
    <n v="824"/>
    <n v="93"/>
    <n v="3471"/>
    <n v="538"/>
    <n v="249"/>
    <n v="127"/>
    <n v="224"/>
    <n v="72"/>
    <n v="76"/>
    <n v="90"/>
    <n v="169"/>
    <n v="183"/>
    <s v="Credit/Debit Card"/>
    <n v="5199"/>
  </r>
  <r>
    <x v="1"/>
    <s v="Male"/>
    <s v="Junior"/>
    <x v="0"/>
    <n v="967"/>
    <n v="288"/>
    <n v="4629"/>
    <n v="958"/>
    <n v="284"/>
    <n v="107"/>
    <n v="256"/>
    <n v="129"/>
    <n v="85"/>
    <n v="172"/>
    <n v="46"/>
    <n v="45"/>
    <s v="Mobile Payment App"/>
    <n v="6711"/>
  </r>
  <r>
    <x v="4"/>
    <s v="Male"/>
    <s v="Sophomore"/>
    <x v="1"/>
    <n v="1126"/>
    <n v="708"/>
    <n v="3830"/>
    <n v="405"/>
    <n v="343"/>
    <n v="159"/>
    <n v="226"/>
    <n v="98"/>
    <n v="24"/>
    <n v="197"/>
    <n v="162"/>
    <n v="160"/>
    <s v="Mobile Payment App"/>
    <n v="5604"/>
  </r>
  <r>
    <x v="7"/>
    <s v="Female"/>
    <s v="Sophomore"/>
    <x v="0"/>
    <n v="885"/>
    <n v="513"/>
    <n v="5497"/>
    <n v="832"/>
    <n v="136"/>
    <n v="66"/>
    <n v="241"/>
    <n v="123"/>
    <n v="66"/>
    <n v="256"/>
    <n v="137"/>
    <n v="53"/>
    <s v="Credit/Debit Card"/>
    <n v="7407"/>
  </r>
  <r>
    <x v="4"/>
    <s v="Non-binary"/>
    <s v="Sophomore"/>
    <x v="0"/>
    <n v="525"/>
    <n v="984"/>
    <n v="4547"/>
    <n v="670"/>
    <n v="359"/>
    <n v="148"/>
    <n v="192"/>
    <n v="38"/>
    <n v="56"/>
    <n v="162"/>
    <n v="31"/>
    <n v="86"/>
    <s v="Credit/Debit Card"/>
    <n v="6289"/>
  </r>
  <r>
    <x v="3"/>
    <s v="Male"/>
    <s v="Senior"/>
    <x v="0"/>
    <n v="1009"/>
    <n v="14"/>
    <n v="4309"/>
    <n v="699"/>
    <n v="262"/>
    <n v="117"/>
    <n v="136"/>
    <n v="24"/>
    <n v="67"/>
    <n v="113"/>
    <n v="93"/>
    <n v="45"/>
    <s v="Mobile Payment App"/>
    <n v="5865"/>
  </r>
  <r>
    <x v="6"/>
    <s v="Non-binary"/>
    <s v="Senior"/>
    <x v="0"/>
    <n v="1478"/>
    <n v="46"/>
    <n v="5450"/>
    <n v="957"/>
    <n v="360"/>
    <n v="77"/>
    <n v="112"/>
    <n v="22"/>
    <n v="50"/>
    <n v="265"/>
    <n v="183"/>
    <n v="92"/>
    <s v="Mobile Payment App"/>
    <n v="7568"/>
  </r>
  <r>
    <x v="0"/>
    <s v="Male"/>
    <s v="Sophomore"/>
    <x v="2"/>
    <n v="547"/>
    <n v="365"/>
    <n v="3465"/>
    <n v="645"/>
    <n v="316"/>
    <n v="58"/>
    <n v="186"/>
    <n v="120"/>
    <n v="54"/>
    <n v="196"/>
    <n v="135"/>
    <n v="119"/>
    <s v="Mobile Payment App"/>
    <n v="5294"/>
  </r>
  <r>
    <x v="5"/>
    <s v="Female"/>
    <s v="Freshman"/>
    <x v="0"/>
    <n v="549"/>
    <n v="410"/>
    <n v="4796"/>
    <n v="749"/>
    <n v="304"/>
    <n v="167"/>
    <n v="82"/>
    <n v="142"/>
    <n v="100"/>
    <n v="271"/>
    <n v="169"/>
    <n v="153"/>
    <s v="Credit/Debit Card"/>
    <n v="6933"/>
  </r>
  <r>
    <x v="4"/>
    <s v="Female"/>
    <s v="Junior"/>
    <x v="3"/>
    <n v="1326"/>
    <n v="611"/>
    <n v="5451"/>
    <n v="734"/>
    <n v="205"/>
    <n v="91"/>
    <n v="73"/>
    <n v="95"/>
    <n v="71"/>
    <n v="217"/>
    <n v="126"/>
    <n v="140"/>
    <s v="Mobile Payment App"/>
    <n v="7203"/>
  </r>
  <r>
    <x v="7"/>
    <s v="Male"/>
    <s v="Junior"/>
    <x v="0"/>
    <n v="761"/>
    <n v="9"/>
    <n v="4836"/>
    <n v="594"/>
    <n v="375"/>
    <n v="53"/>
    <n v="256"/>
    <n v="55"/>
    <n v="41"/>
    <n v="50"/>
    <n v="126"/>
    <n v="35"/>
    <s v="Cash"/>
    <n v="6421"/>
  </r>
  <r>
    <x v="4"/>
    <s v="Non-binary"/>
    <s v="Senior"/>
    <x v="2"/>
    <n v="1344"/>
    <n v="494"/>
    <n v="5885"/>
    <n v="809"/>
    <n v="233"/>
    <n v="167"/>
    <n v="171"/>
    <n v="83"/>
    <n v="60"/>
    <n v="94"/>
    <n v="61"/>
    <n v="154"/>
    <s v="Cash"/>
    <n v="7717"/>
  </r>
  <r>
    <x v="5"/>
    <s v="Male"/>
    <s v="Junior"/>
    <x v="4"/>
    <n v="895"/>
    <n v="885"/>
    <n v="5489"/>
    <n v="456"/>
    <n v="343"/>
    <n v="157"/>
    <n v="177"/>
    <n v="123"/>
    <n v="75"/>
    <n v="77"/>
    <n v="156"/>
    <n v="139"/>
    <s v="Credit/Debit Card"/>
    <n v="7192"/>
  </r>
  <r>
    <x v="2"/>
    <s v="Non-binary"/>
    <s v="Junior"/>
    <x v="1"/>
    <n v="1036"/>
    <n v="811"/>
    <n v="4911"/>
    <n v="437"/>
    <n v="398"/>
    <n v="134"/>
    <n v="299"/>
    <n v="69"/>
    <n v="55"/>
    <n v="156"/>
    <n v="35"/>
    <n v="123"/>
    <s v="Mobile Payment App"/>
    <n v="6617"/>
  </r>
  <r>
    <x v="5"/>
    <s v="Non-binary"/>
    <s v="Senior"/>
    <x v="2"/>
    <n v="664"/>
    <n v="538"/>
    <n v="3008"/>
    <n v="417"/>
    <n v="236"/>
    <n v="75"/>
    <n v="136"/>
    <n v="131"/>
    <n v="60"/>
    <n v="243"/>
    <n v="156"/>
    <n v="116"/>
    <s v="Credit/Debit Card"/>
    <n v="4578"/>
  </r>
  <r>
    <x v="5"/>
    <s v="Non-binary"/>
    <s v="Senior"/>
    <x v="2"/>
    <n v="1403"/>
    <n v="789"/>
    <n v="5886"/>
    <n v="962"/>
    <n v="163"/>
    <n v="129"/>
    <n v="149"/>
    <n v="35"/>
    <n v="92"/>
    <n v="251"/>
    <n v="166"/>
    <n v="114"/>
    <s v="Cash"/>
    <n v="7947"/>
  </r>
  <r>
    <x v="2"/>
    <s v="Male"/>
    <s v="Senior"/>
    <x v="3"/>
    <n v="1094"/>
    <n v="360"/>
    <n v="4651"/>
    <n v="622"/>
    <n v="242"/>
    <n v="90"/>
    <n v="98"/>
    <n v="103"/>
    <n v="77"/>
    <n v="138"/>
    <n v="111"/>
    <n v="190"/>
    <s v="Cash"/>
    <n v="6322"/>
  </r>
  <r>
    <x v="1"/>
    <s v="Female"/>
    <s v="Sophomore"/>
    <x v="2"/>
    <n v="789"/>
    <n v="413"/>
    <n v="3482"/>
    <n v="835"/>
    <n v="206"/>
    <n v="128"/>
    <n v="153"/>
    <n v="137"/>
    <n v="77"/>
    <n v="115"/>
    <n v="67"/>
    <n v="135"/>
    <s v="Mobile Payment App"/>
    <n v="5335"/>
  </r>
  <r>
    <x v="4"/>
    <s v="Non-binary"/>
    <s v="Sophomore"/>
    <x v="4"/>
    <n v="587"/>
    <n v="756"/>
    <n v="5035"/>
    <n v="797"/>
    <n v="291"/>
    <n v="171"/>
    <n v="283"/>
    <n v="89"/>
    <n v="26"/>
    <n v="238"/>
    <n v="74"/>
    <n v="119"/>
    <s v="Cash"/>
    <n v="7123"/>
  </r>
  <r>
    <x v="2"/>
    <s v="Male"/>
    <s v="Junior"/>
    <x v="4"/>
    <n v="509"/>
    <n v="395"/>
    <n v="3729"/>
    <n v="607"/>
    <n v="326"/>
    <n v="156"/>
    <n v="251"/>
    <n v="138"/>
    <n v="45"/>
    <n v="204"/>
    <n v="30"/>
    <n v="59"/>
    <s v="Mobile Payment App"/>
    <n v="5545"/>
  </r>
  <r>
    <x v="0"/>
    <s v="Male"/>
    <s v="Junior"/>
    <x v="2"/>
    <n v="1382"/>
    <n v="935"/>
    <n v="4650"/>
    <n v="853"/>
    <n v="203"/>
    <n v="180"/>
    <n v="230"/>
    <n v="33"/>
    <n v="55"/>
    <n v="297"/>
    <n v="43"/>
    <n v="122"/>
    <s v="Credit/Debit Card"/>
    <n v="6666"/>
  </r>
  <r>
    <x v="4"/>
    <s v="Non-binary"/>
    <s v="Senior"/>
    <x v="3"/>
    <n v="1301"/>
    <n v="757"/>
    <n v="3811"/>
    <n v="664"/>
    <n v="121"/>
    <n v="115"/>
    <n v="239"/>
    <n v="126"/>
    <n v="48"/>
    <n v="121"/>
    <n v="172"/>
    <n v="114"/>
    <s v="Mobile Payment App"/>
    <n v="5531"/>
  </r>
  <r>
    <x v="2"/>
    <s v="Non-binary"/>
    <s v="Senior"/>
    <x v="3"/>
    <n v="777"/>
    <n v="53"/>
    <n v="4935"/>
    <n v="505"/>
    <n v="268"/>
    <n v="181"/>
    <n v="194"/>
    <n v="79"/>
    <n v="60"/>
    <n v="71"/>
    <n v="54"/>
    <n v="65"/>
    <s v="Mobile Payment App"/>
    <n v="6412"/>
  </r>
  <r>
    <x v="0"/>
    <s v="Male"/>
    <s v="Sophomore"/>
    <x v="0"/>
    <n v="505"/>
    <n v="646"/>
    <n v="4935"/>
    <n v="688"/>
    <n v="129"/>
    <n v="143"/>
    <n v="112"/>
    <n v="130"/>
    <n v="89"/>
    <n v="209"/>
    <n v="197"/>
    <n v="81"/>
    <s v="Cash"/>
    <n v="6713"/>
  </r>
  <r>
    <x v="1"/>
    <s v="Female"/>
    <s v="Junior"/>
    <x v="3"/>
    <n v="866"/>
    <n v="796"/>
    <n v="4865"/>
    <n v="756"/>
    <n v="274"/>
    <n v="181"/>
    <n v="260"/>
    <n v="141"/>
    <n v="47"/>
    <n v="237"/>
    <n v="125"/>
    <n v="67"/>
    <s v="Cash"/>
    <n v="6953"/>
  </r>
  <r>
    <x v="0"/>
    <s v="Male"/>
    <s v="Freshman"/>
    <x v="4"/>
    <n v="1329"/>
    <n v="127"/>
    <n v="3321"/>
    <n v="836"/>
    <n v="277"/>
    <n v="92"/>
    <n v="108"/>
    <n v="27"/>
    <n v="67"/>
    <n v="251"/>
    <n v="87"/>
    <n v="87"/>
    <s v="Mobile Payment App"/>
    <n v="5153"/>
  </r>
  <r>
    <x v="3"/>
    <s v="Non-binary"/>
    <s v="Freshman"/>
    <x v="1"/>
    <n v="1372"/>
    <n v="297"/>
    <n v="4227"/>
    <n v="505"/>
    <n v="142"/>
    <n v="144"/>
    <n v="264"/>
    <n v="20"/>
    <n v="64"/>
    <n v="195"/>
    <n v="34"/>
    <n v="74"/>
    <s v="Cash"/>
    <n v="5669"/>
  </r>
  <r>
    <x v="1"/>
    <s v="Male"/>
    <s v="Junior"/>
    <x v="1"/>
    <n v="1004"/>
    <n v="883"/>
    <n v="5084"/>
    <n v="773"/>
    <n v="335"/>
    <n v="118"/>
    <n v="297"/>
    <n v="83"/>
    <n v="88"/>
    <n v="100"/>
    <n v="133"/>
    <n v="159"/>
    <s v="Credit/Debit Card"/>
    <n v="7170"/>
  </r>
  <r>
    <x v="2"/>
    <s v="Non-binary"/>
    <s v="Freshman"/>
    <x v="4"/>
    <n v="1415"/>
    <n v="153"/>
    <n v="4526"/>
    <n v="880"/>
    <n v="111"/>
    <n v="167"/>
    <n v="171"/>
    <n v="90"/>
    <n v="78"/>
    <n v="205"/>
    <n v="113"/>
    <n v="125"/>
    <s v="Cash"/>
    <n v="6466"/>
  </r>
  <r>
    <x v="3"/>
    <s v="Female"/>
    <s v="Junior"/>
    <x v="0"/>
    <n v="639"/>
    <n v="13"/>
    <n v="4097"/>
    <n v="780"/>
    <n v="226"/>
    <n v="120"/>
    <n v="86"/>
    <n v="56"/>
    <n v="23"/>
    <n v="75"/>
    <n v="147"/>
    <n v="143"/>
    <s v="Mobile Payment App"/>
    <n v="5753"/>
  </r>
  <r>
    <x v="0"/>
    <s v="Male"/>
    <s v="Sophomore"/>
    <x v="1"/>
    <n v="1397"/>
    <n v="854"/>
    <n v="3186"/>
    <n v="552"/>
    <n v="258"/>
    <n v="123"/>
    <n v="127"/>
    <n v="61"/>
    <n v="21"/>
    <n v="127"/>
    <n v="71"/>
    <n v="186"/>
    <s v="Credit/Debit Card"/>
    <n v="4712"/>
  </r>
  <r>
    <x v="6"/>
    <s v="Female"/>
    <s v="Freshman"/>
    <x v="1"/>
    <n v="935"/>
    <n v="918"/>
    <n v="3901"/>
    <n v="724"/>
    <n v="128"/>
    <n v="122"/>
    <n v="56"/>
    <n v="39"/>
    <n v="53"/>
    <n v="152"/>
    <n v="108"/>
    <n v="134"/>
    <s v="Mobile Payment App"/>
    <n v="5417"/>
  </r>
  <r>
    <x v="6"/>
    <s v="Non-binary"/>
    <s v="Senior"/>
    <x v="2"/>
    <n v="882"/>
    <n v="524"/>
    <n v="4983"/>
    <n v="502"/>
    <n v="196"/>
    <n v="153"/>
    <n v="63"/>
    <n v="131"/>
    <n v="80"/>
    <n v="274"/>
    <n v="140"/>
    <n v="86"/>
    <s v="Credit/Debit Card"/>
    <n v="6608"/>
  </r>
  <r>
    <x v="3"/>
    <s v="Female"/>
    <s v="Freshman"/>
    <x v="0"/>
    <n v="1398"/>
    <n v="912"/>
    <n v="4709"/>
    <n v="864"/>
    <n v="267"/>
    <n v="181"/>
    <n v="165"/>
    <n v="149"/>
    <n v="62"/>
    <n v="64"/>
    <n v="92"/>
    <n v="194"/>
    <s v="Mobile Payment App"/>
    <n v="6747"/>
  </r>
  <r>
    <x v="1"/>
    <s v="Non-binary"/>
    <s v="Sophomore"/>
    <x v="4"/>
    <n v="1461"/>
    <n v="403"/>
    <n v="3664"/>
    <n v="519"/>
    <n v="137"/>
    <n v="127"/>
    <n v="286"/>
    <n v="115"/>
    <n v="29"/>
    <n v="84"/>
    <n v="121"/>
    <n v="127"/>
    <s v="Cash"/>
    <n v="5209"/>
  </r>
  <r>
    <x v="1"/>
    <s v="Male"/>
    <s v="Senior"/>
    <x v="3"/>
    <n v="1430"/>
    <n v="928"/>
    <n v="4968"/>
    <n v="682"/>
    <n v="336"/>
    <n v="89"/>
    <n v="135"/>
    <n v="76"/>
    <n v="66"/>
    <n v="289"/>
    <n v="82"/>
    <n v="95"/>
    <s v="Mobile Payment App"/>
    <n v="6818"/>
  </r>
  <r>
    <x v="5"/>
    <s v="Non-binary"/>
    <s v="Junior"/>
    <x v="4"/>
    <n v="953"/>
    <n v="925"/>
    <n v="5135"/>
    <n v="924"/>
    <n v="148"/>
    <n v="56"/>
    <n v="61"/>
    <n v="33"/>
    <n v="70"/>
    <n v="156"/>
    <n v="126"/>
    <n v="33"/>
    <s v="Credit/Debit Card"/>
    <n v="6742"/>
  </r>
  <r>
    <x v="0"/>
    <s v="Male"/>
    <s v="Junior"/>
    <x v="0"/>
    <n v="1456"/>
    <n v="803"/>
    <n v="3431"/>
    <n v="636"/>
    <n v="136"/>
    <n v="177"/>
    <n v="131"/>
    <n v="112"/>
    <n v="28"/>
    <n v="249"/>
    <n v="116"/>
    <n v="128"/>
    <s v="Mobile Payment App"/>
    <n v="5144"/>
  </r>
  <r>
    <x v="5"/>
    <s v="Female"/>
    <s v="Junior"/>
    <x v="2"/>
    <n v="892"/>
    <n v="563"/>
    <n v="5529"/>
    <n v="437"/>
    <n v="230"/>
    <n v="85"/>
    <n v="57"/>
    <n v="49"/>
    <n v="27"/>
    <n v="151"/>
    <n v="44"/>
    <n v="199"/>
    <s v="Credit/Debit Card"/>
    <n v="6808"/>
  </r>
  <r>
    <x v="3"/>
    <s v="Non-binary"/>
    <s v="Sophomore"/>
    <x v="0"/>
    <n v="539"/>
    <n v="494"/>
    <n v="4349"/>
    <n v="450"/>
    <n v="398"/>
    <n v="107"/>
    <n v="215"/>
    <n v="51"/>
    <n v="52"/>
    <n v="89"/>
    <n v="191"/>
    <n v="158"/>
    <s v="Mobile Payment App"/>
    <n v="6060"/>
  </r>
  <r>
    <x v="4"/>
    <s v="Non-binary"/>
    <s v="Junior"/>
    <x v="1"/>
    <n v="1024"/>
    <n v="756"/>
    <n v="4532"/>
    <n v="798"/>
    <n v="328"/>
    <n v="112"/>
    <n v="159"/>
    <n v="69"/>
    <n v="24"/>
    <n v="275"/>
    <n v="31"/>
    <n v="87"/>
    <s v="Cash"/>
    <n v="6415"/>
  </r>
  <r>
    <x v="5"/>
    <s v="Female"/>
    <s v="Senior"/>
    <x v="4"/>
    <n v="1405"/>
    <n v="544"/>
    <n v="5276"/>
    <n v="782"/>
    <n v="281"/>
    <n v="52"/>
    <n v="67"/>
    <n v="69"/>
    <n v="77"/>
    <n v="270"/>
    <n v="141"/>
    <n v="196"/>
    <s v="Mobile Payment App"/>
    <n v="7211"/>
  </r>
  <r>
    <x v="7"/>
    <s v="Male"/>
    <s v="Sophomore"/>
    <x v="4"/>
    <n v="691"/>
    <n v="710"/>
    <n v="3636"/>
    <n v="478"/>
    <n v="342"/>
    <n v="58"/>
    <n v="136"/>
    <n v="65"/>
    <n v="75"/>
    <n v="277"/>
    <n v="170"/>
    <n v="136"/>
    <s v="Credit/Debit Card"/>
    <n v="5373"/>
  </r>
  <r>
    <x v="0"/>
    <s v="Female"/>
    <s v="Junior"/>
    <x v="4"/>
    <n v="1157"/>
    <n v="333"/>
    <n v="3509"/>
    <n v="987"/>
    <n v="281"/>
    <n v="77"/>
    <n v="170"/>
    <n v="27"/>
    <n v="87"/>
    <n v="151"/>
    <n v="108"/>
    <n v="68"/>
    <s v="Mobile Payment App"/>
    <n v="5465"/>
  </r>
  <r>
    <x v="7"/>
    <s v="Non-binary"/>
    <s v="Junior"/>
    <x v="2"/>
    <n v="555"/>
    <n v="980"/>
    <n v="5657"/>
    <n v="707"/>
    <n v="302"/>
    <n v="195"/>
    <n v="207"/>
    <n v="141"/>
    <n v="91"/>
    <n v="126"/>
    <n v="180"/>
    <n v="67"/>
    <s v="Credit/Debit Card"/>
    <n v="7673"/>
  </r>
  <r>
    <x v="4"/>
    <s v="Non-binary"/>
    <s v="Senior"/>
    <x v="4"/>
    <n v="1245"/>
    <n v="803"/>
    <n v="4743"/>
    <n v="899"/>
    <n v="285"/>
    <n v="99"/>
    <n v="193"/>
    <n v="106"/>
    <n v="76"/>
    <n v="270"/>
    <n v="200"/>
    <n v="58"/>
    <s v="Credit/Debit Card"/>
    <n v="6929"/>
  </r>
  <r>
    <x v="4"/>
    <s v="Male"/>
    <s v="Senior"/>
    <x v="4"/>
    <n v="1227"/>
    <n v="408"/>
    <n v="5607"/>
    <n v="759"/>
    <n v="365"/>
    <n v="137"/>
    <n v="247"/>
    <n v="97"/>
    <n v="56"/>
    <n v="162"/>
    <n v="136"/>
    <n v="173"/>
    <s v="Credit/Debit Card"/>
    <n v="7739"/>
  </r>
  <r>
    <x v="6"/>
    <s v="Female"/>
    <s v="Freshman"/>
    <x v="4"/>
    <n v="825"/>
    <n v="403"/>
    <n v="5204"/>
    <n v="401"/>
    <n v="293"/>
    <n v="75"/>
    <n v="268"/>
    <n v="24"/>
    <n v="36"/>
    <n v="105"/>
    <n v="197"/>
    <n v="125"/>
    <s v="Mobile Payment App"/>
    <n v="6728"/>
  </r>
  <r>
    <x v="6"/>
    <s v="Female"/>
    <s v="Freshman"/>
    <x v="1"/>
    <n v="1359"/>
    <n v="468"/>
    <n v="3900"/>
    <n v="401"/>
    <n v="283"/>
    <n v="190"/>
    <n v="183"/>
    <n v="60"/>
    <n v="78"/>
    <n v="153"/>
    <n v="64"/>
    <n v="195"/>
    <s v="Credit/Debit Card"/>
    <n v="5507"/>
  </r>
  <r>
    <x v="5"/>
    <s v="Male"/>
    <s v="Junior"/>
    <x v="1"/>
    <n v="556"/>
    <n v="317"/>
    <n v="4429"/>
    <n v="834"/>
    <n v="166"/>
    <n v="130"/>
    <n v="174"/>
    <n v="86"/>
    <n v="46"/>
    <n v="222"/>
    <n v="33"/>
    <n v="145"/>
    <s v="Mobile Payment App"/>
    <n v="6265"/>
  </r>
  <r>
    <x v="3"/>
    <s v="Non-binary"/>
    <s v="Sophomore"/>
    <x v="4"/>
    <n v="1110"/>
    <n v="400"/>
    <n v="5325"/>
    <n v="586"/>
    <n v="400"/>
    <n v="62"/>
    <n v="120"/>
    <n v="54"/>
    <n v="30"/>
    <n v="294"/>
    <n v="125"/>
    <n v="167"/>
    <s v="Mobile Payment App"/>
    <n v="7163"/>
  </r>
  <r>
    <x v="7"/>
    <s v="Non-binary"/>
    <s v="Sophomore"/>
    <x v="3"/>
    <n v="518"/>
    <n v="565"/>
    <n v="4940"/>
    <n v="783"/>
    <n v="157"/>
    <n v="97"/>
    <n v="129"/>
    <n v="122"/>
    <n v="20"/>
    <n v="71"/>
    <n v="175"/>
    <n v="115"/>
    <s v="Mobile Payment App"/>
    <n v="6609"/>
  </r>
  <r>
    <x v="0"/>
    <s v="Male"/>
    <s v="Senior"/>
    <x v="3"/>
    <n v="932"/>
    <n v="611"/>
    <n v="4386"/>
    <n v="833"/>
    <n v="159"/>
    <n v="84"/>
    <n v="184"/>
    <n v="63"/>
    <n v="80"/>
    <n v="223"/>
    <n v="73"/>
    <n v="179"/>
    <s v="Mobile Payment App"/>
    <n v="6264"/>
  </r>
  <r>
    <x v="5"/>
    <s v="Female"/>
    <s v="Senior"/>
    <x v="2"/>
    <n v="683"/>
    <n v="651"/>
    <n v="5671"/>
    <n v="866"/>
    <n v="101"/>
    <n v="155"/>
    <n v="274"/>
    <n v="131"/>
    <n v="81"/>
    <n v="183"/>
    <n v="49"/>
    <n v="21"/>
    <s v="Mobile Payment App"/>
    <n v="7532"/>
  </r>
  <r>
    <x v="1"/>
    <s v="Male"/>
    <s v="Sophomore"/>
    <x v="1"/>
    <n v="1397"/>
    <n v="375"/>
    <n v="5325"/>
    <n v="637"/>
    <n v="139"/>
    <n v="83"/>
    <n v="217"/>
    <n v="55"/>
    <n v="48"/>
    <n v="293"/>
    <n v="195"/>
    <n v="71"/>
    <s v="Cash"/>
    <n v="7063"/>
  </r>
  <r>
    <x v="1"/>
    <s v="Non-binary"/>
    <s v="Freshman"/>
    <x v="4"/>
    <n v="1201"/>
    <n v="441"/>
    <n v="4212"/>
    <n v="864"/>
    <n v="140"/>
    <n v="83"/>
    <n v="97"/>
    <n v="85"/>
    <n v="89"/>
    <n v="90"/>
    <n v="115"/>
    <n v="141"/>
    <s v="Credit/Debit Card"/>
    <n v="5916"/>
  </r>
  <r>
    <x v="5"/>
    <s v="Non-binary"/>
    <s v="Junior"/>
    <x v="0"/>
    <n v="1402"/>
    <n v="519"/>
    <n v="3124"/>
    <n v="886"/>
    <n v="381"/>
    <n v="193"/>
    <n v="120"/>
    <n v="64"/>
    <n v="68"/>
    <n v="153"/>
    <n v="151"/>
    <n v="118"/>
    <s v="Mobile Payment App"/>
    <n v="5258"/>
  </r>
  <r>
    <x v="4"/>
    <s v="Male"/>
    <s v="Senior"/>
    <x v="1"/>
    <n v="844"/>
    <n v="18"/>
    <n v="5452"/>
    <n v="910"/>
    <n v="220"/>
    <n v="71"/>
    <n v="109"/>
    <n v="75"/>
    <n v="91"/>
    <n v="244"/>
    <n v="105"/>
    <n v="123"/>
    <s v="Credit/Debit Card"/>
    <n v="7400"/>
  </r>
  <r>
    <x v="0"/>
    <s v="Female"/>
    <s v="Senior"/>
    <x v="4"/>
    <n v="1366"/>
    <n v="142"/>
    <n v="5925"/>
    <n v="614"/>
    <n v="304"/>
    <n v="163"/>
    <n v="240"/>
    <n v="127"/>
    <n v="83"/>
    <n v="108"/>
    <n v="163"/>
    <n v="152"/>
    <s v="Credit/Debit Card"/>
    <n v="7879"/>
  </r>
  <r>
    <x v="0"/>
    <s v="Male"/>
    <s v="Senior"/>
    <x v="4"/>
    <n v="923"/>
    <n v="734"/>
    <n v="4576"/>
    <n v="519"/>
    <n v="383"/>
    <n v="110"/>
    <n v="255"/>
    <n v="36"/>
    <n v="31"/>
    <n v="225"/>
    <n v="126"/>
    <n v="123"/>
    <s v="Credit/Debit Card"/>
    <n v="6384"/>
  </r>
  <r>
    <x v="7"/>
    <s v="Non-binary"/>
    <s v="Freshman"/>
    <x v="4"/>
    <n v="542"/>
    <n v="905"/>
    <n v="3434"/>
    <n v="987"/>
    <n v="297"/>
    <n v="160"/>
    <n v="189"/>
    <n v="150"/>
    <n v="26"/>
    <n v="286"/>
    <n v="185"/>
    <n v="86"/>
    <s v="Cash"/>
    <n v="5800"/>
  </r>
  <r>
    <x v="2"/>
    <s v="Female"/>
    <s v="Junior"/>
    <x v="4"/>
    <n v="1130"/>
    <n v="49"/>
    <n v="4833"/>
    <n v="415"/>
    <n v="100"/>
    <n v="160"/>
    <n v="262"/>
    <n v="98"/>
    <n v="32"/>
    <n v="99"/>
    <n v="117"/>
    <n v="149"/>
    <s v="Credit/Debit Card"/>
    <n v="6265"/>
  </r>
  <r>
    <x v="2"/>
    <s v="Non-binary"/>
    <s v="Junior"/>
    <x v="4"/>
    <n v="848"/>
    <n v="420"/>
    <n v="4663"/>
    <n v="950"/>
    <n v="173"/>
    <n v="167"/>
    <n v="101"/>
    <n v="108"/>
    <n v="29"/>
    <n v="54"/>
    <n v="159"/>
    <n v="128"/>
    <s v="Mobile Payment App"/>
    <n v="6532"/>
  </r>
  <r>
    <x v="0"/>
    <s v="Female"/>
    <s v="Junior"/>
    <x v="3"/>
    <n v="1022"/>
    <n v="227"/>
    <n v="4305"/>
    <n v="982"/>
    <n v="296"/>
    <n v="73"/>
    <n v="252"/>
    <n v="149"/>
    <n v="79"/>
    <n v="206"/>
    <n v="152"/>
    <n v="162"/>
    <s v="Cash"/>
    <n v="6656"/>
  </r>
  <r>
    <x v="2"/>
    <s v="Non-binary"/>
    <s v="Junior"/>
    <x v="1"/>
    <n v="1189"/>
    <n v="980"/>
    <n v="4230"/>
    <n v="607"/>
    <n v="190"/>
    <n v="52"/>
    <n v="250"/>
    <n v="140"/>
    <n v="63"/>
    <n v="190"/>
    <n v="125"/>
    <n v="186"/>
    <s v="Credit/Debit Card"/>
    <n v="6033"/>
  </r>
  <r>
    <x v="6"/>
    <s v="Female"/>
    <s v="Sophomore"/>
    <x v="1"/>
    <n v="771"/>
    <n v="45"/>
    <n v="3719"/>
    <n v="821"/>
    <n v="189"/>
    <n v="173"/>
    <n v="295"/>
    <n v="60"/>
    <n v="38"/>
    <n v="258"/>
    <n v="107"/>
    <n v="187"/>
    <s v="Mobile Payment App"/>
    <n v="5847"/>
  </r>
  <r>
    <x v="4"/>
    <s v="Non-binary"/>
    <s v="Sophomore"/>
    <x v="2"/>
    <n v="1280"/>
    <n v="483"/>
    <n v="5743"/>
    <n v="678"/>
    <n v="206"/>
    <n v="54"/>
    <n v="82"/>
    <n v="49"/>
    <n v="85"/>
    <n v="256"/>
    <n v="187"/>
    <n v="29"/>
    <s v="Credit/Debit Card"/>
    <n v="7369"/>
  </r>
  <r>
    <x v="7"/>
    <s v="Male"/>
    <s v="Senior"/>
    <x v="4"/>
    <n v="933"/>
    <n v="988"/>
    <n v="4414"/>
    <n v="731"/>
    <n v="298"/>
    <n v="123"/>
    <n v="273"/>
    <n v="22"/>
    <n v="20"/>
    <n v="147"/>
    <n v="41"/>
    <n v="128"/>
    <s v="Cash"/>
    <n v="6197"/>
  </r>
  <r>
    <x v="1"/>
    <s v="Female"/>
    <s v="Sophomore"/>
    <x v="2"/>
    <n v="1257"/>
    <n v="795"/>
    <n v="5913"/>
    <n v="480"/>
    <n v="120"/>
    <n v="107"/>
    <n v="300"/>
    <n v="34"/>
    <n v="46"/>
    <n v="219"/>
    <n v="193"/>
    <n v="195"/>
    <s v="Mobile Payment App"/>
    <n v="7607"/>
  </r>
  <r>
    <x v="1"/>
    <s v="Female"/>
    <s v="Junior"/>
    <x v="2"/>
    <n v="1313"/>
    <n v="818"/>
    <n v="3335"/>
    <n v="845"/>
    <n v="363"/>
    <n v="190"/>
    <n v="212"/>
    <n v="69"/>
    <n v="37"/>
    <n v="103"/>
    <n v="186"/>
    <n v="79"/>
    <s v="Cash"/>
    <n v="5419"/>
  </r>
  <r>
    <x v="7"/>
    <s v="Male"/>
    <s v="Senior"/>
    <x v="3"/>
    <n v="1034"/>
    <n v="927"/>
    <n v="4084"/>
    <n v="758"/>
    <n v="330"/>
    <n v="179"/>
    <n v="136"/>
    <n v="149"/>
    <n v="63"/>
    <n v="242"/>
    <n v="190"/>
    <n v="36"/>
    <s v="Mobile Payment App"/>
    <n v="6167"/>
  </r>
  <r>
    <x v="0"/>
    <s v="Male"/>
    <s v="Sophomore"/>
    <x v="0"/>
    <n v="669"/>
    <n v="153"/>
    <n v="5509"/>
    <n v="741"/>
    <n v="335"/>
    <n v="78"/>
    <n v="170"/>
    <n v="69"/>
    <n v="68"/>
    <n v="296"/>
    <n v="73"/>
    <n v="166"/>
    <s v="Mobile Payment App"/>
    <n v="7505"/>
  </r>
  <r>
    <x v="0"/>
    <s v="Non-binary"/>
    <s v="Senior"/>
    <x v="2"/>
    <n v="728"/>
    <n v="814"/>
    <n v="3380"/>
    <n v="970"/>
    <n v="183"/>
    <n v="178"/>
    <n v="139"/>
    <n v="29"/>
    <n v="63"/>
    <n v="193"/>
    <n v="64"/>
    <n v="175"/>
    <s v="Mobile Payment App"/>
    <n v="5374"/>
  </r>
  <r>
    <x v="6"/>
    <s v="Male"/>
    <s v="Sophomore"/>
    <x v="1"/>
    <n v="569"/>
    <n v="513"/>
    <n v="5429"/>
    <n v="730"/>
    <n v="375"/>
    <n v="118"/>
    <n v="195"/>
    <n v="96"/>
    <n v="27"/>
    <n v="280"/>
    <n v="65"/>
    <n v="136"/>
    <s v="Mobile Payment App"/>
    <n v="7451"/>
  </r>
  <r>
    <x v="0"/>
    <s v="Male"/>
    <s v="Freshman"/>
    <x v="3"/>
    <n v="960"/>
    <n v="179"/>
    <n v="5253"/>
    <n v="671"/>
    <n v="161"/>
    <n v="128"/>
    <n v="273"/>
    <n v="40"/>
    <n v="89"/>
    <n v="233"/>
    <n v="163"/>
    <n v="172"/>
    <s v="Cash"/>
    <n v="7183"/>
  </r>
  <r>
    <x v="6"/>
    <s v="Male"/>
    <s v="Freshman"/>
    <x v="2"/>
    <n v="1288"/>
    <n v="879"/>
    <n v="3829"/>
    <n v="982"/>
    <n v="191"/>
    <n v="65"/>
    <n v="86"/>
    <n v="107"/>
    <n v="80"/>
    <n v="97"/>
    <n v="137"/>
    <n v="134"/>
    <s v="Cash"/>
    <n v="5708"/>
  </r>
  <r>
    <x v="5"/>
    <s v="Female"/>
    <s v="Freshman"/>
    <x v="3"/>
    <n v="556"/>
    <n v="904"/>
    <n v="3548"/>
    <n v="689"/>
    <n v="105"/>
    <n v="145"/>
    <n v="165"/>
    <n v="133"/>
    <n v="71"/>
    <n v="110"/>
    <n v="183"/>
    <n v="98"/>
    <s v="Cash"/>
    <n v="5247"/>
  </r>
  <r>
    <x v="2"/>
    <s v="Male"/>
    <s v="Senior"/>
    <x v="3"/>
    <n v="1413"/>
    <n v="80"/>
    <n v="5976"/>
    <n v="836"/>
    <n v="386"/>
    <n v="194"/>
    <n v="266"/>
    <n v="29"/>
    <n v="99"/>
    <n v="213"/>
    <n v="109"/>
    <n v="158"/>
    <s v="Cash"/>
    <n v="8266"/>
  </r>
  <r>
    <x v="4"/>
    <s v="Non-binary"/>
    <s v="Senior"/>
    <x v="4"/>
    <n v="957"/>
    <n v="114"/>
    <n v="4956"/>
    <n v="923"/>
    <n v="326"/>
    <n v="150"/>
    <n v="199"/>
    <n v="49"/>
    <n v="88"/>
    <n v="246"/>
    <n v="118"/>
    <n v="78"/>
    <s v="Cash"/>
    <n v="7133"/>
  </r>
  <r>
    <x v="1"/>
    <s v="Non-binary"/>
    <s v="Freshman"/>
    <x v="3"/>
    <n v="1084"/>
    <n v="582"/>
    <n v="3305"/>
    <n v="520"/>
    <n v="353"/>
    <n v="89"/>
    <n v="279"/>
    <n v="20"/>
    <n v="68"/>
    <n v="173"/>
    <n v="151"/>
    <n v="128"/>
    <s v="Mobile Payment App"/>
    <n v="5086"/>
  </r>
  <r>
    <x v="5"/>
    <s v="Male"/>
    <s v="Freshman"/>
    <x v="0"/>
    <n v="1270"/>
    <n v="546"/>
    <n v="4425"/>
    <n v="559"/>
    <n v="304"/>
    <n v="160"/>
    <n v="79"/>
    <n v="95"/>
    <n v="99"/>
    <n v="191"/>
    <n v="70"/>
    <n v="189"/>
    <s v="Mobile Payment App"/>
    <n v="6171"/>
  </r>
  <r>
    <x v="1"/>
    <s v="Female"/>
    <s v="Sophomore"/>
    <x v="2"/>
    <n v="845"/>
    <n v="484"/>
    <n v="5594"/>
    <n v="793"/>
    <n v="130"/>
    <n v="51"/>
    <n v="153"/>
    <n v="77"/>
    <n v="47"/>
    <n v="89"/>
    <n v="151"/>
    <n v="63"/>
    <s v="Mobile Payment App"/>
    <n v="7148"/>
  </r>
  <r>
    <x v="7"/>
    <s v="Female"/>
    <s v="Freshman"/>
    <x v="1"/>
    <n v="1423"/>
    <n v="298"/>
    <n v="4484"/>
    <n v="439"/>
    <n v="312"/>
    <n v="157"/>
    <n v="118"/>
    <n v="56"/>
    <n v="43"/>
    <n v="235"/>
    <n v="188"/>
    <n v="129"/>
    <s v="Cash"/>
    <n v="6161"/>
  </r>
  <r>
    <x v="0"/>
    <s v="Male"/>
    <s v="Sophomore"/>
    <x v="3"/>
    <n v="683"/>
    <n v="614"/>
    <n v="4718"/>
    <n v="643"/>
    <n v="132"/>
    <n v="186"/>
    <n v="83"/>
    <n v="31"/>
    <n v="68"/>
    <n v="85"/>
    <n v="181"/>
    <n v="96"/>
    <s v="Cash"/>
    <n v="6223"/>
  </r>
  <r>
    <x v="7"/>
    <s v="Non-binary"/>
    <s v="Freshman"/>
    <x v="0"/>
    <n v="1309"/>
    <n v="561"/>
    <n v="5639"/>
    <n v="973"/>
    <n v="303"/>
    <n v="197"/>
    <n v="117"/>
    <n v="37"/>
    <n v="64"/>
    <n v="101"/>
    <n v="37"/>
    <n v="142"/>
    <s v="Mobile Payment App"/>
    <n v="7610"/>
  </r>
  <r>
    <x v="4"/>
    <s v="Male"/>
    <s v="Senior"/>
    <x v="1"/>
    <n v="888"/>
    <n v="218"/>
    <n v="4433"/>
    <n v="806"/>
    <n v="166"/>
    <n v="121"/>
    <n v="75"/>
    <n v="148"/>
    <n v="69"/>
    <n v="120"/>
    <n v="128"/>
    <n v="71"/>
    <s v="Credit/Debit Card"/>
    <n v="6137"/>
  </r>
  <r>
    <x v="1"/>
    <s v="Male"/>
    <s v="Sophomore"/>
    <x v="0"/>
    <n v="1496"/>
    <n v="522"/>
    <n v="4678"/>
    <n v="640"/>
    <n v="212"/>
    <n v="140"/>
    <n v="200"/>
    <n v="22"/>
    <n v="69"/>
    <n v="98"/>
    <n v="162"/>
    <n v="70"/>
    <s v="Credit/Debit Card"/>
    <n v="6291"/>
  </r>
  <r>
    <x v="4"/>
    <s v="Male"/>
    <s v="Junior"/>
    <x v="1"/>
    <n v="965"/>
    <n v="465"/>
    <n v="4599"/>
    <n v="737"/>
    <n v="291"/>
    <n v="88"/>
    <n v="70"/>
    <n v="70"/>
    <n v="34"/>
    <n v="170"/>
    <n v="195"/>
    <n v="64"/>
    <s v="Cash"/>
    <n v="6318"/>
  </r>
  <r>
    <x v="3"/>
    <s v="Female"/>
    <s v="Junior"/>
    <x v="4"/>
    <n v="1329"/>
    <n v="533"/>
    <n v="3509"/>
    <n v="826"/>
    <n v="234"/>
    <n v="131"/>
    <n v="262"/>
    <n v="142"/>
    <n v="30"/>
    <n v="157"/>
    <n v="141"/>
    <n v="40"/>
    <s v="Cash"/>
    <n v="5472"/>
  </r>
  <r>
    <x v="7"/>
    <s v="Female"/>
    <s v="Sophomore"/>
    <x v="3"/>
    <n v="1021"/>
    <n v="789"/>
    <n v="5681"/>
    <n v="844"/>
    <n v="235"/>
    <n v="99"/>
    <n v="167"/>
    <n v="115"/>
    <n v="53"/>
    <n v="127"/>
    <n v="131"/>
    <n v="190"/>
    <s v="Mobile Payment App"/>
    <n v="7642"/>
  </r>
  <r>
    <x v="6"/>
    <s v="Male"/>
    <s v="Freshman"/>
    <x v="4"/>
    <n v="501"/>
    <n v="422"/>
    <n v="5257"/>
    <n v="612"/>
    <n v="149"/>
    <n v="142"/>
    <n v="72"/>
    <n v="58"/>
    <n v="36"/>
    <n v="230"/>
    <n v="73"/>
    <n v="44"/>
    <s v="Mobile Payment App"/>
    <n v="6673"/>
  </r>
  <r>
    <x v="7"/>
    <s v="Female"/>
    <s v="Sophomore"/>
    <x v="3"/>
    <n v="1223"/>
    <n v="302"/>
    <n v="3930"/>
    <n v="801"/>
    <n v="128"/>
    <n v="157"/>
    <n v="242"/>
    <n v="135"/>
    <n v="36"/>
    <n v="226"/>
    <n v="193"/>
    <n v="52"/>
    <s v="Mobile Payment App"/>
    <n v="5900"/>
  </r>
  <r>
    <x v="0"/>
    <s v="Male"/>
    <s v="Senior"/>
    <x v="0"/>
    <n v="1495"/>
    <n v="1000"/>
    <n v="5857"/>
    <n v="980"/>
    <n v="228"/>
    <n v="126"/>
    <n v="82"/>
    <n v="39"/>
    <n v="72"/>
    <n v="144"/>
    <n v="78"/>
    <n v="190"/>
    <s v="Cash"/>
    <n v="7796"/>
  </r>
  <r>
    <x v="4"/>
    <s v="Male"/>
    <s v="Sophomore"/>
    <x v="3"/>
    <n v="862"/>
    <n v="674"/>
    <n v="5473"/>
    <n v="575"/>
    <n v="338"/>
    <n v="54"/>
    <n v="264"/>
    <n v="39"/>
    <n v="60"/>
    <n v="262"/>
    <n v="180"/>
    <n v="196"/>
    <s v="Cash"/>
    <n v="7441"/>
  </r>
  <r>
    <x v="4"/>
    <s v="Male"/>
    <s v="Senior"/>
    <x v="1"/>
    <n v="1037"/>
    <n v="844"/>
    <n v="4320"/>
    <n v="894"/>
    <n v="393"/>
    <n v="176"/>
    <n v="280"/>
    <n v="73"/>
    <n v="21"/>
    <n v="241"/>
    <n v="44"/>
    <n v="196"/>
    <s v="Credit/Debit Card"/>
    <n v="6638"/>
  </r>
  <r>
    <x v="0"/>
    <s v="Male"/>
    <s v="Freshman"/>
    <x v="3"/>
    <n v="505"/>
    <n v="293"/>
    <n v="5861"/>
    <n v="835"/>
    <n v="387"/>
    <n v="181"/>
    <n v="250"/>
    <n v="93"/>
    <n v="91"/>
    <n v="113"/>
    <n v="81"/>
    <n v="171"/>
    <s v="Cash"/>
    <n v="8063"/>
  </r>
  <r>
    <x v="1"/>
    <s v="Female"/>
    <s v="Senior"/>
    <x v="0"/>
    <n v="1193"/>
    <n v="397"/>
    <n v="4234"/>
    <n v="761"/>
    <n v="120"/>
    <n v="75"/>
    <n v="92"/>
    <n v="104"/>
    <n v="28"/>
    <n v="216"/>
    <n v="101"/>
    <n v="116"/>
    <s v="Credit/Debit Card"/>
    <n v="5847"/>
  </r>
  <r>
    <x v="6"/>
    <s v="Non-binary"/>
    <s v="Sophomore"/>
    <x v="0"/>
    <n v="1452"/>
    <n v="683"/>
    <n v="3275"/>
    <n v="586"/>
    <n v="327"/>
    <n v="65"/>
    <n v="176"/>
    <n v="32"/>
    <n v="40"/>
    <n v="205"/>
    <n v="160"/>
    <n v="58"/>
    <s v="Credit/Debit Card"/>
    <n v="4924"/>
  </r>
  <r>
    <x v="1"/>
    <s v="Non-binary"/>
    <s v="Sophomore"/>
    <x v="0"/>
    <n v="1422"/>
    <n v="860"/>
    <n v="4913"/>
    <n v="892"/>
    <n v="149"/>
    <n v="115"/>
    <n v="159"/>
    <n v="133"/>
    <n v="90"/>
    <n v="227"/>
    <n v="92"/>
    <n v="147"/>
    <s v="Cash"/>
    <n v="6917"/>
  </r>
  <r>
    <x v="4"/>
    <s v="Male"/>
    <s v="Sophomore"/>
    <x v="4"/>
    <n v="717"/>
    <n v="197"/>
    <n v="5618"/>
    <n v="696"/>
    <n v="354"/>
    <n v="105"/>
    <n v="102"/>
    <n v="26"/>
    <n v="95"/>
    <n v="300"/>
    <n v="110"/>
    <n v="78"/>
    <s v="Cash"/>
    <n v="7484"/>
  </r>
  <r>
    <x v="1"/>
    <s v="Female"/>
    <s v="Junior"/>
    <x v="1"/>
    <n v="1333"/>
    <n v="538"/>
    <n v="5187"/>
    <n v="467"/>
    <n v="237"/>
    <n v="183"/>
    <n v="192"/>
    <n v="114"/>
    <n v="79"/>
    <n v="248"/>
    <n v="95"/>
    <n v="41"/>
    <s v="Credit/Debit Card"/>
    <n v="6843"/>
  </r>
  <r>
    <x v="1"/>
    <s v="Female"/>
    <s v="Sophomore"/>
    <x v="0"/>
    <n v="978"/>
    <n v="974"/>
    <n v="4420"/>
    <n v="642"/>
    <n v="241"/>
    <n v="146"/>
    <n v="183"/>
    <n v="30"/>
    <n v="76"/>
    <n v="130"/>
    <n v="79"/>
    <n v="21"/>
    <s v="Cash"/>
    <n v="5968"/>
  </r>
  <r>
    <x v="4"/>
    <s v="Male"/>
    <s v="Freshman"/>
    <x v="4"/>
    <n v="1141"/>
    <n v="362"/>
    <n v="3197"/>
    <n v="926"/>
    <n v="397"/>
    <n v="121"/>
    <n v="150"/>
    <n v="122"/>
    <n v="69"/>
    <n v="258"/>
    <n v="173"/>
    <n v="120"/>
    <s v="Mobile Payment App"/>
    <n v="5533"/>
  </r>
  <r>
    <x v="5"/>
    <s v="Male"/>
    <s v="Sophomore"/>
    <x v="4"/>
    <n v="1399"/>
    <n v="611"/>
    <n v="4995"/>
    <n v="678"/>
    <n v="220"/>
    <n v="93"/>
    <n v="84"/>
    <n v="144"/>
    <n v="49"/>
    <n v="200"/>
    <n v="189"/>
    <n v="90"/>
    <s v="Mobile Payment App"/>
    <n v="6742"/>
  </r>
  <r>
    <x v="1"/>
    <s v="Male"/>
    <s v="Freshman"/>
    <x v="0"/>
    <n v="1200"/>
    <n v="341"/>
    <n v="4547"/>
    <n v="778"/>
    <n v="330"/>
    <n v="51"/>
    <n v="129"/>
    <n v="24"/>
    <n v="75"/>
    <n v="238"/>
    <n v="192"/>
    <n v="153"/>
    <s v="Cash"/>
    <n v="6517"/>
  </r>
  <r>
    <x v="7"/>
    <s v="Non-binary"/>
    <s v="Sophomore"/>
    <x v="1"/>
    <n v="1053"/>
    <n v="64"/>
    <n v="4305"/>
    <n v="444"/>
    <n v="142"/>
    <n v="139"/>
    <n v="280"/>
    <n v="34"/>
    <n v="56"/>
    <n v="176"/>
    <n v="38"/>
    <n v="147"/>
    <s v="Mobile Payment App"/>
    <n v="5761"/>
  </r>
  <r>
    <x v="4"/>
    <s v="Non-binary"/>
    <s v="Junior"/>
    <x v="4"/>
    <n v="1118"/>
    <n v="584"/>
    <n v="4423"/>
    <n v="592"/>
    <n v="126"/>
    <n v="149"/>
    <n v="134"/>
    <n v="74"/>
    <n v="48"/>
    <n v="109"/>
    <n v="114"/>
    <n v="131"/>
    <s v="Cash"/>
    <n v="5900"/>
  </r>
  <r>
    <x v="7"/>
    <s v="Male"/>
    <s v="Junior"/>
    <x v="4"/>
    <n v="1094"/>
    <n v="321"/>
    <n v="3758"/>
    <n v="741"/>
    <n v="137"/>
    <n v="172"/>
    <n v="50"/>
    <n v="147"/>
    <n v="96"/>
    <n v="134"/>
    <n v="192"/>
    <n v="56"/>
    <s v="Mobile Payment App"/>
    <n v="5483"/>
  </r>
  <r>
    <x v="7"/>
    <s v="Non-binary"/>
    <s v="Freshman"/>
    <x v="0"/>
    <n v="1252"/>
    <n v="226"/>
    <n v="4206"/>
    <n v="530"/>
    <n v="245"/>
    <n v="126"/>
    <n v="69"/>
    <n v="147"/>
    <n v="52"/>
    <n v="64"/>
    <n v="183"/>
    <n v="24"/>
    <s v="Credit/Debit Card"/>
    <n v="5646"/>
  </r>
  <r>
    <x v="6"/>
    <s v="Male"/>
    <s v="Junior"/>
    <x v="0"/>
    <n v="686"/>
    <n v="252"/>
    <n v="5848"/>
    <n v="720"/>
    <n v="238"/>
    <n v="191"/>
    <n v="265"/>
    <n v="39"/>
    <n v="58"/>
    <n v="104"/>
    <n v="142"/>
    <n v="82"/>
    <s v="Mobile Payment App"/>
    <n v="7687"/>
  </r>
  <r>
    <x v="6"/>
    <s v="Male"/>
    <s v="Junior"/>
    <x v="1"/>
    <n v="513"/>
    <n v="123"/>
    <n v="5909"/>
    <n v="807"/>
    <n v="168"/>
    <n v="161"/>
    <n v="181"/>
    <n v="48"/>
    <n v="26"/>
    <n v="124"/>
    <n v="46"/>
    <n v="58"/>
    <s v="Cash"/>
    <n v="7528"/>
  </r>
  <r>
    <x v="4"/>
    <s v="Male"/>
    <s v="Junior"/>
    <x v="4"/>
    <n v="1174"/>
    <n v="75"/>
    <n v="4909"/>
    <n v="799"/>
    <n v="149"/>
    <n v="163"/>
    <n v="151"/>
    <n v="138"/>
    <n v="30"/>
    <n v="298"/>
    <n v="115"/>
    <n v="43"/>
    <s v="Cash"/>
    <n v="6795"/>
  </r>
  <r>
    <x v="1"/>
    <s v="Non-binary"/>
    <s v="Freshman"/>
    <x v="0"/>
    <n v="1224"/>
    <n v="235"/>
    <n v="4645"/>
    <n v="913"/>
    <n v="209"/>
    <n v="101"/>
    <n v="77"/>
    <n v="85"/>
    <n v="97"/>
    <n v="78"/>
    <n v="80"/>
    <n v="111"/>
    <s v="Cash"/>
    <n v="6396"/>
  </r>
  <r>
    <x v="2"/>
    <s v="Non-binary"/>
    <s v="Junior"/>
    <x v="4"/>
    <n v="975"/>
    <n v="211"/>
    <n v="3952"/>
    <n v="769"/>
    <n v="131"/>
    <n v="134"/>
    <n v="283"/>
    <n v="65"/>
    <n v="91"/>
    <n v="127"/>
    <n v="151"/>
    <n v="79"/>
    <s v="Credit/Debit Card"/>
    <n v="5782"/>
  </r>
  <r>
    <x v="6"/>
    <s v="Male"/>
    <s v="Sophomore"/>
    <x v="3"/>
    <n v="1435"/>
    <n v="950"/>
    <n v="3626"/>
    <n v="842"/>
    <n v="221"/>
    <n v="139"/>
    <n v="87"/>
    <n v="136"/>
    <n v="68"/>
    <n v="54"/>
    <n v="129"/>
    <n v="54"/>
    <s v="Mobile Payment App"/>
    <n v="5356"/>
  </r>
  <r>
    <x v="5"/>
    <s v="Male"/>
    <s v="Senior"/>
    <x v="3"/>
    <n v="894"/>
    <n v="27"/>
    <n v="4496"/>
    <n v="718"/>
    <n v="373"/>
    <n v="144"/>
    <n v="254"/>
    <n v="139"/>
    <n v="82"/>
    <n v="286"/>
    <n v="134"/>
    <n v="198"/>
    <s v="Credit/Debit Card"/>
    <n v="6824"/>
  </r>
  <r>
    <x v="7"/>
    <s v="Non-binary"/>
    <s v="Junior"/>
    <x v="1"/>
    <n v="1168"/>
    <n v="81"/>
    <n v="5292"/>
    <n v="637"/>
    <n v="175"/>
    <n v="196"/>
    <n v="193"/>
    <n v="52"/>
    <n v="90"/>
    <n v="217"/>
    <n v="48"/>
    <n v="178"/>
    <s v="Cash"/>
    <n v="7078"/>
  </r>
  <r>
    <x v="4"/>
    <s v="Male"/>
    <s v="Freshman"/>
    <x v="2"/>
    <n v="1482"/>
    <n v="92"/>
    <n v="3987"/>
    <n v="540"/>
    <n v="194"/>
    <n v="125"/>
    <n v="193"/>
    <n v="143"/>
    <n v="78"/>
    <n v="268"/>
    <n v="63"/>
    <n v="199"/>
    <s v="Credit/Debit Card"/>
    <n v="5790"/>
  </r>
  <r>
    <x v="0"/>
    <s v="Non-binary"/>
    <s v="Sophomore"/>
    <x v="0"/>
    <n v="1385"/>
    <n v="249"/>
    <n v="5745"/>
    <n v="452"/>
    <n v="399"/>
    <n v="170"/>
    <n v="71"/>
    <n v="145"/>
    <n v="37"/>
    <n v="231"/>
    <n v="114"/>
    <n v="154"/>
    <s v="Mobile Payment App"/>
    <n v="7518"/>
  </r>
  <r>
    <x v="3"/>
    <s v="Male"/>
    <s v="Sophomore"/>
    <x v="2"/>
    <n v="1476"/>
    <n v="832"/>
    <n v="5745"/>
    <n v="808"/>
    <n v="225"/>
    <n v="73"/>
    <n v="251"/>
    <n v="22"/>
    <n v="95"/>
    <n v="123"/>
    <n v="78"/>
    <n v="178"/>
    <s v="Mobile Payment App"/>
    <n v="7598"/>
  </r>
  <r>
    <x v="5"/>
    <s v="Female"/>
    <s v="Senior"/>
    <x v="1"/>
    <n v="812"/>
    <n v="101"/>
    <n v="4840"/>
    <n v="777"/>
    <n v="195"/>
    <n v="87"/>
    <n v="51"/>
    <n v="71"/>
    <n v="48"/>
    <n v="162"/>
    <n v="188"/>
    <n v="58"/>
    <s v="Mobile Payment App"/>
    <n v="6477"/>
  </r>
  <r>
    <x v="6"/>
    <s v="Male"/>
    <s v="Freshman"/>
    <x v="0"/>
    <n v="1191"/>
    <n v="611"/>
    <n v="3373"/>
    <n v="673"/>
    <n v="327"/>
    <n v="62"/>
    <n v="164"/>
    <n v="133"/>
    <n v="26"/>
    <n v="229"/>
    <n v="107"/>
    <n v="152"/>
    <s v="Cash"/>
    <n v="5246"/>
  </r>
  <r>
    <x v="3"/>
    <s v="Male"/>
    <s v="Senior"/>
    <x v="1"/>
    <n v="1440"/>
    <n v="1000"/>
    <n v="3823"/>
    <n v="525"/>
    <n v="135"/>
    <n v="142"/>
    <n v="131"/>
    <n v="34"/>
    <n v="27"/>
    <n v="90"/>
    <n v="200"/>
    <n v="122"/>
    <s v="Cash"/>
    <n v="5229"/>
  </r>
  <r>
    <x v="1"/>
    <s v="Female"/>
    <s v="Sophomore"/>
    <x v="4"/>
    <n v="1447"/>
    <n v="246"/>
    <n v="4038"/>
    <n v="406"/>
    <n v="235"/>
    <n v="113"/>
    <n v="98"/>
    <n v="113"/>
    <n v="50"/>
    <n v="71"/>
    <n v="37"/>
    <n v="33"/>
    <s v="Credit/Debit Card"/>
    <n v="5194"/>
  </r>
  <r>
    <x v="7"/>
    <s v="Female"/>
    <s v="Freshman"/>
    <x v="2"/>
    <n v="1030"/>
    <n v="357"/>
    <n v="4883"/>
    <n v="806"/>
    <n v="100"/>
    <n v="99"/>
    <n v="87"/>
    <n v="46"/>
    <n v="38"/>
    <n v="155"/>
    <n v="169"/>
    <n v="91"/>
    <s v="Mobile Payment App"/>
    <n v="6474"/>
  </r>
  <r>
    <x v="2"/>
    <s v="Female"/>
    <s v="Senior"/>
    <x v="3"/>
    <n v="1034"/>
    <n v="202"/>
    <n v="5347"/>
    <n v="558"/>
    <n v="381"/>
    <n v="116"/>
    <n v="271"/>
    <n v="67"/>
    <n v="44"/>
    <n v="228"/>
    <n v="124"/>
    <n v="184"/>
    <s v="Credit/Debit Card"/>
    <n v="7320"/>
  </r>
  <r>
    <x v="3"/>
    <s v="Female"/>
    <s v="Junior"/>
    <x v="1"/>
    <n v="1406"/>
    <n v="10"/>
    <n v="3674"/>
    <n v="967"/>
    <n v="303"/>
    <n v="94"/>
    <n v="286"/>
    <n v="61"/>
    <n v="61"/>
    <n v="121"/>
    <n v="181"/>
    <n v="62"/>
    <s v="Mobile Payment App"/>
    <n v="5810"/>
  </r>
  <r>
    <x v="7"/>
    <s v="Non-binary"/>
    <s v="Senior"/>
    <x v="4"/>
    <n v="1086"/>
    <n v="38"/>
    <n v="3425"/>
    <n v="605"/>
    <n v="381"/>
    <n v="53"/>
    <n v="171"/>
    <n v="129"/>
    <n v="24"/>
    <n v="165"/>
    <n v="136"/>
    <n v="67"/>
    <s v="Credit/Debit Card"/>
    <n v="5156"/>
  </r>
  <r>
    <x v="4"/>
    <s v="Female"/>
    <s v="Sophomore"/>
    <x v="0"/>
    <n v="1334"/>
    <n v="320"/>
    <n v="4772"/>
    <n v="794"/>
    <n v="204"/>
    <n v="129"/>
    <n v="160"/>
    <n v="139"/>
    <n v="37"/>
    <n v="228"/>
    <n v="106"/>
    <n v="67"/>
    <s v="Mobile Payment App"/>
    <n v="6636"/>
  </r>
  <r>
    <x v="4"/>
    <s v="Female"/>
    <s v="Senior"/>
    <x v="3"/>
    <n v="507"/>
    <n v="474"/>
    <n v="4996"/>
    <n v="750"/>
    <n v="181"/>
    <n v="107"/>
    <n v="156"/>
    <n v="79"/>
    <n v="27"/>
    <n v="122"/>
    <n v="39"/>
    <n v="87"/>
    <s v="Cash"/>
    <n v="6544"/>
  </r>
  <r>
    <x v="7"/>
    <s v="Male"/>
    <s v="Senior"/>
    <x v="3"/>
    <n v="1483"/>
    <n v="892"/>
    <n v="4014"/>
    <n v="458"/>
    <n v="400"/>
    <n v="90"/>
    <n v="217"/>
    <n v="134"/>
    <n v="50"/>
    <n v="142"/>
    <n v="60"/>
    <n v="42"/>
    <s v="Mobile Payment App"/>
    <n v="5607"/>
  </r>
  <r>
    <x v="3"/>
    <s v="Non-binary"/>
    <s v="Sophomore"/>
    <x v="1"/>
    <n v="888"/>
    <n v="228"/>
    <n v="3253"/>
    <n v="539"/>
    <n v="207"/>
    <n v="182"/>
    <n v="241"/>
    <n v="71"/>
    <n v="41"/>
    <n v="254"/>
    <n v="125"/>
    <n v="48"/>
    <s v="Credit/Debit Card"/>
    <n v="4961"/>
  </r>
  <r>
    <x v="2"/>
    <s v="Non-binary"/>
    <s v="Freshman"/>
    <x v="1"/>
    <n v="1204"/>
    <n v="815"/>
    <n v="4350"/>
    <n v="871"/>
    <n v="166"/>
    <n v="120"/>
    <n v="275"/>
    <n v="87"/>
    <n v="77"/>
    <n v="237"/>
    <n v="85"/>
    <n v="21"/>
    <s v="Credit/Debit Card"/>
    <n v="6289"/>
  </r>
  <r>
    <x v="2"/>
    <s v="Male"/>
    <s v="Junior"/>
    <x v="1"/>
    <n v="1047"/>
    <n v="207"/>
    <n v="5892"/>
    <n v="667"/>
    <n v="161"/>
    <n v="197"/>
    <n v="255"/>
    <n v="53"/>
    <n v="96"/>
    <n v="168"/>
    <n v="105"/>
    <n v="168"/>
    <s v="Cash"/>
    <n v="7762"/>
  </r>
  <r>
    <x v="7"/>
    <s v="Male"/>
    <s v="Freshman"/>
    <x v="0"/>
    <n v="1279"/>
    <n v="900"/>
    <n v="5478"/>
    <n v="815"/>
    <n v="336"/>
    <n v="136"/>
    <n v="154"/>
    <n v="145"/>
    <n v="81"/>
    <n v="236"/>
    <n v="108"/>
    <n v="186"/>
    <s v="Credit/Debit Card"/>
    <n v="7675"/>
  </r>
  <r>
    <x v="0"/>
    <s v="Female"/>
    <s v="Sophomore"/>
    <x v="1"/>
    <n v="613"/>
    <n v="543"/>
    <n v="5947"/>
    <n v="622"/>
    <n v="309"/>
    <n v="99"/>
    <n v="151"/>
    <n v="94"/>
    <n v="36"/>
    <n v="83"/>
    <n v="199"/>
    <n v="141"/>
    <s v="Mobile Payment App"/>
    <n v="7681"/>
  </r>
  <r>
    <x v="6"/>
    <s v="Male"/>
    <s v="Senior"/>
    <x v="2"/>
    <n v="1280"/>
    <n v="550"/>
    <n v="4843"/>
    <n v="500"/>
    <n v="112"/>
    <n v="99"/>
    <n v="119"/>
    <n v="67"/>
    <n v="70"/>
    <n v="141"/>
    <n v="97"/>
    <n v="109"/>
    <s v="Credit/Debit Card"/>
    <n v="6157"/>
  </r>
  <r>
    <x v="4"/>
    <s v="Male"/>
    <s v="Sophomore"/>
    <x v="1"/>
    <n v="696"/>
    <n v="976"/>
    <n v="5246"/>
    <n v="475"/>
    <n v="258"/>
    <n v="162"/>
    <n v="87"/>
    <n v="67"/>
    <n v="68"/>
    <n v="232"/>
    <n v="72"/>
    <n v="132"/>
    <s v="Mobile Payment App"/>
    <n v="6799"/>
  </r>
  <r>
    <x v="3"/>
    <s v="Female"/>
    <s v="Senior"/>
    <x v="1"/>
    <n v="1191"/>
    <n v="315"/>
    <n v="4490"/>
    <n v="476"/>
    <n v="270"/>
    <n v="152"/>
    <n v="169"/>
    <n v="129"/>
    <n v="100"/>
    <n v="75"/>
    <n v="193"/>
    <n v="157"/>
    <s v="Credit/Debit Card"/>
    <n v="6211"/>
  </r>
  <r>
    <x v="1"/>
    <s v="Female"/>
    <s v="Freshman"/>
    <x v="4"/>
    <n v="1287"/>
    <n v="239"/>
    <n v="3301"/>
    <n v="493"/>
    <n v="252"/>
    <n v="98"/>
    <n v="246"/>
    <n v="36"/>
    <n v="70"/>
    <n v="282"/>
    <n v="134"/>
    <n v="114"/>
    <s v="Mobile Payment App"/>
    <n v="5026"/>
  </r>
  <r>
    <x v="2"/>
    <s v="Female"/>
    <s v="Junior"/>
    <x v="3"/>
    <n v="1391"/>
    <n v="362"/>
    <n v="4261"/>
    <n v="697"/>
    <n v="269"/>
    <n v="108"/>
    <n v="105"/>
    <n v="145"/>
    <n v="43"/>
    <n v="100"/>
    <n v="39"/>
    <n v="144"/>
    <s v="Cash"/>
    <n v="5911"/>
  </r>
  <r>
    <x v="2"/>
    <s v="Non-binary"/>
    <s v="Sophomore"/>
    <x v="1"/>
    <n v="1345"/>
    <n v="291"/>
    <n v="4809"/>
    <n v="686"/>
    <n v="173"/>
    <n v="132"/>
    <n v="229"/>
    <n v="115"/>
    <n v="40"/>
    <n v="207"/>
    <n v="63"/>
    <n v="57"/>
    <s v="Credit/Debit Card"/>
    <n v="6511"/>
  </r>
  <r>
    <x v="0"/>
    <s v="Non-binary"/>
    <s v="Junior"/>
    <x v="2"/>
    <n v="1344"/>
    <n v="825"/>
    <n v="3106"/>
    <n v="563"/>
    <n v="333"/>
    <n v="142"/>
    <n v="129"/>
    <n v="111"/>
    <n v="47"/>
    <n v="96"/>
    <n v="94"/>
    <n v="153"/>
    <s v="Cash"/>
    <n v="4774"/>
  </r>
  <r>
    <x v="2"/>
    <s v="Non-binary"/>
    <s v="Junior"/>
    <x v="1"/>
    <n v="779"/>
    <n v="708"/>
    <n v="3808"/>
    <n v="876"/>
    <n v="391"/>
    <n v="94"/>
    <n v="298"/>
    <n v="34"/>
    <n v="34"/>
    <n v="192"/>
    <n v="87"/>
    <n v="107"/>
    <s v="Mobile Payment App"/>
    <n v="5921"/>
  </r>
  <r>
    <x v="2"/>
    <s v="Female"/>
    <s v="Senior"/>
    <x v="1"/>
    <n v="1123"/>
    <n v="490"/>
    <n v="5507"/>
    <n v="932"/>
    <n v="370"/>
    <n v="141"/>
    <n v="233"/>
    <n v="91"/>
    <n v="61"/>
    <n v="258"/>
    <n v="139"/>
    <n v="187"/>
    <s v="Mobile Payment App"/>
    <n v="7919"/>
  </r>
  <r>
    <x v="5"/>
    <s v="Male"/>
    <s v="Senior"/>
    <x v="1"/>
    <n v="1038"/>
    <n v="686"/>
    <n v="4766"/>
    <n v="929"/>
    <n v="366"/>
    <n v="133"/>
    <n v="70"/>
    <n v="93"/>
    <n v="90"/>
    <n v="74"/>
    <n v="118"/>
    <n v="106"/>
    <s v="Credit/Debit Card"/>
    <n v="6745"/>
  </r>
  <r>
    <x v="5"/>
    <s v="Female"/>
    <s v="Senior"/>
    <x v="2"/>
    <n v="595"/>
    <n v="995"/>
    <n v="3971"/>
    <n v="572"/>
    <n v="111"/>
    <n v="79"/>
    <n v="291"/>
    <n v="24"/>
    <n v="71"/>
    <n v="244"/>
    <n v="61"/>
    <n v="198"/>
    <s v="Mobile Payment App"/>
    <n v="5622"/>
  </r>
  <r>
    <x v="4"/>
    <s v="Non-binary"/>
    <s v="Freshman"/>
    <x v="3"/>
    <n v="1345"/>
    <n v="295"/>
    <n v="4585"/>
    <n v="621"/>
    <n v="285"/>
    <n v="101"/>
    <n v="270"/>
    <n v="115"/>
    <n v="55"/>
    <n v="211"/>
    <n v="55"/>
    <n v="107"/>
    <s v="Cash"/>
    <n v="6405"/>
  </r>
  <r>
    <x v="0"/>
    <s v="Non-binary"/>
    <s v="Junior"/>
    <x v="2"/>
    <n v="534"/>
    <n v="546"/>
    <n v="4102"/>
    <n v="520"/>
    <n v="371"/>
    <n v="196"/>
    <n v="106"/>
    <n v="75"/>
    <n v="56"/>
    <n v="239"/>
    <n v="45"/>
    <n v="122"/>
    <s v="Cash"/>
    <n v="5832"/>
  </r>
  <r>
    <x v="1"/>
    <s v="Non-binary"/>
    <s v="Senior"/>
    <x v="2"/>
    <n v="1176"/>
    <n v="326"/>
    <n v="4890"/>
    <n v="837"/>
    <n v="245"/>
    <n v="93"/>
    <n v="134"/>
    <n v="78"/>
    <n v="81"/>
    <n v="54"/>
    <n v="107"/>
    <n v="40"/>
    <s v="Cash"/>
    <n v="6559"/>
  </r>
  <r>
    <x v="3"/>
    <s v="Non-binary"/>
    <s v="Sophomore"/>
    <x v="4"/>
    <n v="836"/>
    <n v="105"/>
    <n v="5807"/>
    <n v="419"/>
    <n v="243"/>
    <n v="149"/>
    <n v="89"/>
    <n v="72"/>
    <n v="52"/>
    <n v="71"/>
    <n v="74"/>
    <n v="143"/>
    <s v="Mobile Payment App"/>
    <n v="7119"/>
  </r>
  <r>
    <x v="6"/>
    <s v="Female"/>
    <s v="Freshman"/>
    <x v="4"/>
    <n v="1047"/>
    <n v="15"/>
    <n v="4342"/>
    <n v="620"/>
    <n v="359"/>
    <n v="195"/>
    <n v="212"/>
    <n v="63"/>
    <n v="94"/>
    <n v="193"/>
    <n v="141"/>
    <n v="48"/>
    <s v="Credit/Debit Card"/>
    <n v="6267"/>
  </r>
  <r>
    <x v="1"/>
    <s v="Female"/>
    <s v="Sophomore"/>
    <x v="3"/>
    <n v="865"/>
    <n v="907"/>
    <n v="5189"/>
    <n v="936"/>
    <n v="161"/>
    <n v="115"/>
    <n v="284"/>
    <n v="61"/>
    <n v="100"/>
    <n v="234"/>
    <n v="129"/>
    <n v="163"/>
    <s v="Mobile Payment App"/>
    <n v="7372"/>
  </r>
  <r>
    <x v="6"/>
    <s v="Non-binary"/>
    <s v="Junior"/>
    <x v="0"/>
    <n v="1148"/>
    <n v="565"/>
    <n v="3353"/>
    <n v="613"/>
    <n v="218"/>
    <n v="159"/>
    <n v="271"/>
    <n v="92"/>
    <n v="67"/>
    <n v="235"/>
    <n v="122"/>
    <n v="186"/>
    <s v="Credit/Debit Card"/>
    <n v="5316"/>
  </r>
  <r>
    <x v="7"/>
    <s v="Female"/>
    <s v="Senior"/>
    <x v="3"/>
    <n v="696"/>
    <n v="715"/>
    <n v="5238"/>
    <n v="710"/>
    <n v="195"/>
    <n v="133"/>
    <n v="98"/>
    <n v="54"/>
    <n v="66"/>
    <n v="294"/>
    <n v="41"/>
    <n v="197"/>
    <s v="Credit/Debit Card"/>
    <n v="7026"/>
  </r>
  <r>
    <x v="0"/>
    <s v="Female"/>
    <s v="Freshman"/>
    <x v="1"/>
    <n v="778"/>
    <n v="741"/>
    <n v="5664"/>
    <n v="558"/>
    <n v="398"/>
    <n v="171"/>
    <n v="183"/>
    <n v="71"/>
    <n v="52"/>
    <n v="148"/>
    <n v="83"/>
    <n v="138"/>
    <s v="Credit/Debit Card"/>
    <n v="7466"/>
  </r>
  <r>
    <x v="5"/>
    <s v="Non-binary"/>
    <s v="Senior"/>
    <x v="0"/>
    <n v="1140"/>
    <n v="598"/>
    <n v="5623"/>
    <n v="665"/>
    <n v="278"/>
    <n v="183"/>
    <n v="236"/>
    <n v="110"/>
    <n v="22"/>
    <n v="238"/>
    <n v="194"/>
    <n v="22"/>
    <s v="Credit/Debit Card"/>
    <n v="7571"/>
  </r>
  <r>
    <x v="5"/>
    <s v="Female"/>
    <s v="Sophomore"/>
    <x v="2"/>
    <n v="557"/>
    <n v="351"/>
    <n v="3510"/>
    <n v="857"/>
    <n v="112"/>
    <n v="158"/>
    <n v="269"/>
    <n v="40"/>
    <n v="78"/>
    <n v="267"/>
    <n v="31"/>
    <n v="146"/>
    <s v="Cash"/>
    <n v="5468"/>
  </r>
  <r>
    <x v="1"/>
    <s v="Male"/>
    <s v="Sophomore"/>
    <x v="2"/>
    <n v="948"/>
    <n v="741"/>
    <n v="5923"/>
    <n v="954"/>
    <n v="265"/>
    <n v="181"/>
    <n v="81"/>
    <n v="59"/>
    <n v="71"/>
    <n v="216"/>
    <n v="157"/>
    <n v="33"/>
    <s v="Mobile Payment App"/>
    <n v="7940"/>
  </r>
  <r>
    <x v="1"/>
    <s v="Female"/>
    <s v="Freshman"/>
    <x v="3"/>
    <n v="1249"/>
    <n v="574"/>
    <n v="4477"/>
    <n v="653"/>
    <n v="111"/>
    <n v="182"/>
    <n v="112"/>
    <n v="92"/>
    <n v="84"/>
    <n v="241"/>
    <n v="112"/>
    <n v="196"/>
    <s v="Mobile Payment App"/>
    <n v="6260"/>
  </r>
  <r>
    <x v="1"/>
    <s v="Non-binary"/>
    <s v="Sophomore"/>
    <x v="1"/>
    <n v="1092"/>
    <n v="988"/>
    <n v="4819"/>
    <n v="768"/>
    <n v="240"/>
    <n v="158"/>
    <n v="109"/>
    <n v="111"/>
    <n v="33"/>
    <n v="236"/>
    <n v="137"/>
    <n v="58"/>
    <s v="Credit/Debit Card"/>
    <n v="6669"/>
  </r>
  <r>
    <x v="3"/>
    <s v="Female"/>
    <s v="Junior"/>
    <x v="2"/>
    <n v="717"/>
    <n v="958"/>
    <n v="5667"/>
    <n v="447"/>
    <n v="304"/>
    <n v="194"/>
    <n v="95"/>
    <n v="71"/>
    <n v="49"/>
    <n v="193"/>
    <n v="94"/>
    <n v="103"/>
    <s v="Mobile Payment App"/>
    <n v="7217"/>
  </r>
  <r>
    <x v="0"/>
    <s v="Female"/>
    <s v="Sophomore"/>
    <x v="2"/>
    <n v="857"/>
    <n v="615"/>
    <n v="3851"/>
    <n v="487"/>
    <n v="255"/>
    <n v="95"/>
    <n v="287"/>
    <n v="31"/>
    <n v="46"/>
    <n v="299"/>
    <n v="93"/>
    <n v="74"/>
    <s v="Cash"/>
    <n v="5518"/>
  </r>
  <r>
    <x v="6"/>
    <s v="Non-binary"/>
    <s v="Senior"/>
    <x v="4"/>
    <n v="1021"/>
    <n v="581"/>
    <n v="4690"/>
    <n v="502"/>
    <n v="222"/>
    <n v="161"/>
    <n v="98"/>
    <n v="80"/>
    <n v="73"/>
    <n v="56"/>
    <n v="188"/>
    <n v="85"/>
    <s v="Credit/Debit Card"/>
    <n v="6155"/>
  </r>
  <r>
    <x v="5"/>
    <s v="Female"/>
    <s v="Sophomore"/>
    <x v="0"/>
    <n v="1056"/>
    <n v="669"/>
    <n v="5378"/>
    <n v="596"/>
    <n v="278"/>
    <n v="179"/>
    <n v="223"/>
    <n v="47"/>
    <n v="87"/>
    <n v="135"/>
    <n v="55"/>
    <n v="51"/>
    <s v="Mobile Payment App"/>
    <n v="7029"/>
  </r>
  <r>
    <x v="4"/>
    <s v="Male"/>
    <s v="Freshman"/>
    <x v="1"/>
    <n v="758"/>
    <n v="387"/>
    <n v="4974"/>
    <n v="534"/>
    <n v="101"/>
    <n v="76"/>
    <n v="62"/>
    <n v="65"/>
    <n v="27"/>
    <n v="120"/>
    <n v="160"/>
    <n v="26"/>
    <s v="Credit/Debit Card"/>
    <n v="6145"/>
  </r>
  <r>
    <x v="7"/>
    <s v="Non-binary"/>
    <s v="Freshman"/>
    <x v="1"/>
    <n v="653"/>
    <n v="639"/>
    <n v="5045"/>
    <n v="496"/>
    <n v="336"/>
    <n v="84"/>
    <n v="236"/>
    <n v="115"/>
    <n v="34"/>
    <n v="220"/>
    <n v="169"/>
    <n v="125"/>
    <s v="Cash"/>
    <n v="6860"/>
  </r>
  <r>
    <x v="7"/>
    <s v="Male"/>
    <s v="Sophomore"/>
    <x v="2"/>
    <n v="643"/>
    <n v="218"/>
    <n v="4138"/>
    <n v="793"/>
    <n v="271"/>
    <n v="182"/>
    <n v="52"/>
    <n v="55"/>
    <n v="99"/>
    <n v="79"/>
    <n v="45"/>
    <n v="91"/>
    <s v="Credit/Debit Card"/>
    <n v="5805"/>
  </r>
  <r>
    <x v="4"/>
    <s v="Male"/>
    <s v="Freshman"/>
    <x v="3"/>
    <n v="668"/>
    <n v="893"/>
    <n v="3446"/>
    <n v="653"/>
    <n v="347"/>
    <n v="88"/>
    <n v="276"/>
    <n v="73"/>
    <n v="95"/>
    <n v="73"/>
    <n v="152"/>
    <n v="35"/>
    <s v="Cash"/>
    <n v="5238"/>
  </r>
  <r>
    <x v="4"/>
    <s v="Female"/>
    <s v="Sophomore"/>
    <x v="0"/>
    <n v="645"/>
    <n v="79"/>
    <n v="3830"/>
    <n v="940"/>
    <n v="249"/>
    <n v="63"/>
    <n v="69"/>
    <n v="61"/>
    <n v="40"/>
    <n v="74"/>
    <n v="76"/>
    <n v="75"/>
    <s v="Mobile Payment App"/>
    <n v="5477"/>
  </r>
  <r>
    <x v="3"/>
    <s v="Female"/>
    <s v="Senior"/>
    <x v="0"/>
    <n v="1020"/>
    <n v="522"/>
    <n v="3874"/>
    <n v="408"/>
    <n v="150"/>
    <n v="162"/>
    <n v="168"/>
    <n v="129"/>
    <n v="98"/>
    <n v="255"/>
    <n v="138"/>
    <n v="174"/>
    <s v="Credit/Debit Card"/>
    <n v="5556"/>
  </r>
  <r>
    <x v="3"/>
    <s v="Non-binary"/>
    <s v="Junior"/>
    <x v="2"/>
    <n v="1128"/>
    <n v="458"/>
    <n v="5302"/>
    <n v="602"/>
    <n v="270"/>
    <n v="65"/>
    <n v="299"/>
    <n v="143"/>
    <n v="58"/>
    <n v="218"/>
    <n v="138"/>
    <n v="142"/>
    <s v="Cash"/>
    <n v="7237"/>
  </r>
  <r>
    <x v="5"/>
    <s v="Male"/>
    <s v="Senior"/>
    <x v="1"/>
    <n v="1186"/>
    <n v="650"/>
    <n v="4387"/>
    <n v="798"/>
    <n v="139"/>
    <n v="59"/>
    <n v="160"/>
    <n v="109"/>
    <n v="21"/>
    <n v="275"/>
    <n v="119"/>
    <n v="32"/>
    <s v="Mobile Payment App"/>
    <n v="6099"/>
  </r>
  <r>
    <x v="2"/>
    <s v="Female"/>
    <s v="Senior"/>
    <x v="0"/>
    <n v="528"/>
    <n v="573"/>
    <n v="4286"/>
    <n v="889"/>
    <n v="209"/>
    <n v="136"/>
    <n v="149"/>
    <n v="105"/>
    <n v="80"/>
    <n v="151"/>
    <n v="46"/>
    <n v="73"/>
    <s v="Mobile Payment App"/>
    <n v="6124"/>
  </r>
  <r>
    <x v="4"/>
    <s v="Male"/>
    <s v="Senior"/>
    <x v="2"/>
    <n v="774"/>
    <n v="799"/>
    <n v="4397"/>
    <n v="629"/>
    <n v="163"/>
    <n v="75"/>
    <n v="183"/>
    <n v="39"/>
    <n v="33"/>
    <n v="54"/>
    <n v="136"/>
    <n v="125"/>
    <s v="Cash"/>
    <n v="5834"/>
  </r>
  <r>
    <x v="5"/>
    <s v="Male"/>
    <s v="Senior"/>
    <x v="1"/>
    <n v="1236"/>
    <n v="255"/>
    <n v="3954"/>
    <n v="600"/>
    <n v="274"/>
    <n v="115"/>
    <n v="84"/>
    <n v="55"/>
    <n v="23"/>
    <n v="297"/>
    <n v="31"/>
    <n v="39"/>
    <s v="Credit/Debit Card"/>
    <n v="5472"/>
  </r>
  <r>
    <x v="1"/>
    <s v="Non-binary"/>
    <s v="Sophomore"/>
    <x v="4"/>
    <n v="938"/>
    <n v="612"/>
    <n v="3797"/>
    <n v="928"/>
    <n v="190"/>
    <n v="65"/>
    <n v="79"/>
    <n v="111"/>
    <n v="45"/>
    <n v="196"/>
    <n v="113"/>
    <n v="171"/>
    <s v="Mobile Payment App"/>
    <n v="5695"/>
  </r>
  <r>
    <x v="5"/>
    <s v="Non-binary"/>
    <s v="Senior"/>
    <x v="2"/>
    <n v="1169"/>
    <n v="588"/>
    <n v="4110"/>
    <n v="508"/>
    <n v="104"/>
    <n v="159"/>
    <n v="242"/>
    <n v="30"/>
    <n v="78"/>
    <n v="105"/>
    <n v="163"/>
    <n v="195"/>
    <s v="Mobile Payment App"/>
    <n v="5694"/>
  </r>
  <r>
    <x v="4"/>
    <s v="Male"/>
    <s v="Freshman"/>
    <x v="2"/>
    <n v="1061"/>
    <n v="333"/>
    <n v="5826"/>
    <n v="949"/>
    <n v="250"/>
    <n v="138"/>
    <n v="158"/>
    <n v="57"/>
    <n v="20"/>
    <n v="265"/>
    <n v="193"/>
    <n v="103"/>
    <s v="Mobile Payment App"/>
    <n v="7959"/>
  </r>
  <r>
    <x v="1"/>
    <s v="Non-binary"/>
    <s v="Sophomore"/>
    <x v="1"/>
    <n v="514"/>
    <n v="158"/>
    <n v="3039"/>
    <n v="506"/>
    <n v="361"/>
    <n v="84"/>
    <n v="158"/>
    <n v="132"/>
    <n v="49"/>
    <n v="104"/>
    <n v="159"/>
    <n v="99"/>
    <s v="Cash"/>
    <n v="4691"/>
  </r>
  <r>
    <x v="0"/>
    <s v="Male"/>
    <s v="Junior"/>
    <x v="3"/>
    <n v="1015"/>
    <n v="493"/>
    <n v="5435"/>
    <n v="827"/>
    <n v="369"/>
    <n v="147"/>
    <n v="121"/>
    <n v="87"/>
    <n v="49"/>
    <n v="289"/>
    <n v="121"/>
    <n v="74"/>
    <s v="Mobile Payment App"/>
    <n v="7519"/>
  </r>
  <r>
    <x v="6"/>
    <s v="Male"/>
    <s v="Junior"/>
    <x v="2"/>
    <n v="743"/>
    <n v="104"/>
    <n v="3493"/>
    <n v="726"/>
    <n v="223"/>
    <n v="105"/>
    <n v="96"/>
    <n v="73"/>
    <n v="37"/>
    <n v="275"/>
    <n v="158"/>
    <n v="75"/>
    <s v="Mobile Payment App"/>
    <n v="5261"/>
  </r>
  <r>
    <x v="7"/>
    <s v="Male"/>
    <s v="Sophomore"/>
    <x v="3"/>
    <n v="913"/>
    <n v="70"/>
    <n v="4183"/>
    <n v="714"/>
    <n v="268"/>
    <n v="88"/>
    <n v="198"/>
    <n v="87"/>
    <n v="31"/>
    <n v="69"/>
    <n v="39"/>
    <n v="177"/>
    <s v="Cash"/>
    <n v="5854"/>
  </r>
  <r>
    <x v="1"/>
    <s v="Non-binary"/>
    <s v="Junior"/>
    <x v="3"/>
    <n v="1142"/>
    <n v="946"/>
    <n v="4748"/>
    <n v="867"/>
    <n v="264"/>
    <n v="166"/>
    <n v="125"/>
    <n v="99"/>
    <n v="69"/>
    <n v="287"/>
    <n v="84"/>
    <n v="135"/>
    <s v="Credit/Debit Card"/>
    <n v="6844"/>
  </r>
  <r>
    <x v="4"/>
    <s v="Female"/>
    <s v="Senior"/>
    <x v="0"/>
    <n v="868"/>
    <n v="670"/>
    <n v="3274"/>
    <n v="443"/>
    <n v="308"/>
    <n v="120"/>
    <n v="61"/>
    <n v="70"/>
    <n v="96"/>
    <n v="86"/>
    <n v="199"/>
    <n v="127"/>
    <s v="Mobile Payment App"/>
    <n v="4784"/>
  </r>
  <r>
    <x v="0"/>
    <s v="Non-binary"/>
    <s v="Sophomore"/>
    <x v="3"/>
    <n v="1464"/>
    <n v="17"/>
    <n v="3939"/>
    <n v="490"/>
    <n v="357"/>
    <n v="87"/>
    <n v="131"/>
    <n v="97"/>
    <n v="67"/>
    <n v="168"/>
    <n v="87"/>
    <n v="135"/>
    <s v="Credit/Debit Card"/>
    <n v="5558"/>
  </r>
  <r>
    <x v="7"/>
    <s v="Female"/>
    <s v="Senior"/>
    <x v="0"/>
    <n v="1260"/>
    <n v="617"/>
    <n v="4060"/>
    <n v="799"/>
    <n v="244"/>
    <n v="62"/>
    <n v="193"/>
    <n v="107"/>
    <n v="62"/>
    <n v="285"/>
    <n v="180"/>
    <n v="130"/>
    <s v="Cash"/>
    <n v="6122"/>
  </r>
  <r>
    <x v="0"/>
    <s v="Male"/>
    <s v="Junior"/>
    <x v="2"/>
    <n v="1326"/>
    <n v="817"/>
    <n v="5451"/>
    <n v="453"/>
    <n v="172"/>
    <n v="87"/>
    <n v="62"/>
    <n v="112"/>
    <n v="70"/>
    <n v="220"/>
    <n v="93"/>
    <n v="32"/>
    <s v="Cash"/>
    <n v="6752"/>
  </r>
  <r>
    <x v="6"/>
    <s v="Female"/>
    <s v="Senior"/>
    <x v="2"/>
    <n v="1219"/>
    <n v="671"/>
    <n v="4152"/>
    <n v="700"/>
    <n v="335"/>
    <n v="152"/>
    <n v="296"/>
    <n v="98"/>
    <n v="86"/>
    <n v="77"/>
    <n v="82"/>
    <n v="27"/>
    <s v="Cash"/>
    <n v="6005"/>
  </r>
  <r>
    <x v="0"/>
    <s v="Non-binary"/>
    <s v="Freshman"/>
    <x v="2"/>
    <n v="1038"/>
    <n v="823"/>
    <n v="5211"/>
    <n v="576"/>
    <n v="207"/>
    <n v="92"/>
    <n v="263"/>
    <n v="54"/>
    <n v="26"/>
    <n v="270"/>
    <n v="123"/>
    <n v="165"/>
    <s v="Credit/Debit Card"/>
    <n v="6987"/>
  </r>
  <r>
    <x v="4"/>
    <s v="Male"/>
    <s v="Junior"/>
    <x v="4"/>
    <n v="1418"/>
    <n v="510"/>
    <n v="3832"/>
    <n v="976"/>
    <n v="370"/>
    <n v="117"/>
    <n v="218"/>
    <n v="89"/>
    <n v="89"/>
    <n v="283"/>
    <n v="185"/>
    <n v="60"/>
    <s v="Mobile Payment App"/>
    <n v="6219"/>
  </r>
  <r>
    <x v="6"/>
    <s v="Female"/>
    <s v="Junior"/>
    <x v="3"/>
    <n v="1385"/>
    <n v="13"/>
    <n v="4384"/>
    <n v="678"/>
    <n v="253"/>
    <n v="119"/>
    <n v="76"/>
    <n v="113"/>
    <n v="50"/>
    <n v="229"/>
    <n v="74"/>
    <n v="169"/>
    <s v="Mobile Payment App"/>
    <n v="6145"/>
  </r>
  <r>
    <x v="2"/>
    <s v="Female"/>
    <s v="Freshman"/>
    <x v="2"/>
    <n v="553"/>
    <n v="118"/>
    <n v="5030"/>
    <n v="960"/>
    <n v="304"/>
    <n v="135"/>
    <n v="212"/>
    <n v="105"/>
    <n v="54"/>
    <n v="147"/>
    <n v="118"/>
    <n v="183"/>
    <s v="Mobile Payment App"/>
    <n v="7248"/>
  </r>
  <r>
    <x v="3"/>
    <s v="Male"/>
    <s v="Senior"/>
    <x v="1"/>
    <n v="1013"/>
    <n v="227"/>
    <n v="4119"/>
    <n v="805"/>
    <n v="366"/>
    <n v="62"/>
    <n v="191"/>
    <n v="135"/>
    <n v="60"/>
    <n v="84"/>
    <n v="151"/>
    <n v="172"/>
    <s v="Mobile Payment App"/>
    <n v="6145"/>
  </r>
  <r>
    <x v="6"/>
    <s v="Non-binary"/>
    <s v="Senior"/>
    <x v="3"/>
    <n v="1019"/>
    <n v="589"/>
    <n v="5357"/>
    <n v="828"/>
    <n v="247"/>
    <n v="65"/>
    <n v="112"/>
    <n v="58"/>
    <n v="92"/>
    <n v="170"/>
    <n v="30"/>
    <n v="126"/>
    <s v="Mobile Payment App"/>
    <n v="7085"/>
  </r>
  <r>
    <x v="1"/>
    <s v="Non-binary"/>
    <s v="Junior"/>
    <x v="2"/>
    <n v="669"/>
    <n v="7"/>
    <n v="4461"/>
    <n v="828"/>
    <n v="266"/>
    <n v="59"/>
    <n v="60"/>
    <n v="129"/>
    <n v="27"/>
    <n v="131"/>
    <n v="75"/>
    <n v="165"/>
    <s v="Credit/Debit Card"/>
    <n v="6201"/>
  </r>
  <r>
    <x v="0"/>
    <s v="Female"/>
    <s v="Freshman"/>
    <x v="2"/>
    <n v="933"/>
    <n v="698"/>
    <n v="4156"/>
    <n v="780"/>
    <n v="371"/>
    <n v="80"/>
    <n v="235"/>
    <n v="84"/>
    <n v="82"/>
    <n v="269"/>
    <n v="50"/>
    <n v="170"/>
    <s v="Mobile Payment App"/>
    <n v="6277"/>
  </r>
  <r>
    <x v="3"/>
    <s v="Female"/>
    <s v="Junior"/>
    <x v="0"/>
    <n v="1166"/>
    <n v="671"/>
    <n v="3244"/>
    <n v="528"/>
    <n v="164"/>
    <n v="117"/>
    <n v="238"/>
    <n v="127"/>
    <n v="56"/>
    <n v="243"/>
    <n v="84"/>
    <n v="108"/>
    <s v="Cash"/>
    <n v="4909"/>
  </r>
  <r>
    <x v="4"/>
    <s v="Non-binary"/>
    <s v="Freshman"/>
    <x v="1"/>
    <n v="1197"/>
    <n v="652"/>
    <n v="4424"/>
    <n v="637"/>
    <n v="248"/>
    <n v="186"/>
    <n v="186"/>
    <n v="82"/>
    <n v="58"/>
    <n v="254"/>
    <n v="116"/>
    <n v="27"/>
    <s v="Mobile Payment App"/>
    <n v="6218"/>
  </r>
  <r>
    <x v="0"/>
    <s v="Female"/>
    <s v="Senior"/>
    <x v="4"/>
    <n v="973"/>
    <n v="695"/>
    <n v="4709"/>
    <n v="555"/>
    <n v="114"/>
    <n v="93"/>
    <n v="190"/>
    <n v="121"/>
    <n v="70"/>
    <n v="190"/>
    <n v="129"/>
    <n v="178"/>
    <s v="Cash"/>
    <n v="6349"/>
  </r>
  <r>
    <x v="2"/>
    <s v="Female"/>
    <s v="Junior"/>
    <x v="2"/>
    <n v="1381"/>
    <n v="696"/>
    <n v="4387"/>
    <n v="646"/>
    <n v="171"/>
    <n v="142"/>
    <n v="97"/>
    <n v="109"/>
    <n v="83"/>
    <n v="216"/>
    <n v="88"/>
    <n v="190"/>
    <s v="Cash"/>
    <n v="6129"/>
  </r>
  <r>
    <x v="5"/>
    <s v="Male"/>
    <s v="Junior"/>
    <x v="0"/>
    <n v="1082"/>
    <n v="221"/>
    <n v="4524"/>
    <n v="533"/>
    <n v="276"/>
    <n v="131"/>
    <n v="242"/>
    <n v="109"/>
    <n v="21"/>
    <n v="217"/>
    <n v="49"/>
    <n v="182"/>
    <s v="Credit/Debit Card"/>
    <n v="6284"/>
  </r>
  <r>
    <x v="2"/>
    <s v="Male"/>
    <s v="Senior"/>
    <x v="3"/>
    <n v="1160"/>
    <n v="168"/>
    <n v="3395"/>
    <n v="810"/>
    <n v="105"/>
    <n v="182"/>
    <n v="51"/>
    <n v="26"/>
    <n v="64"/>
    <n v="279"/>
    <n v="74"/>
    <n v="105"/>
    <s v="Cash"/>
    <n v="5091"/>
  </r>
  <r>
    <x v="5"/>
    <s v="Female"/>
    <s v="Junior"/>
    <x v="2"/>
    <n v="1011"/>
    <n v="753"/>
    <n v="3523"/>
    <n v="475"/>
    <n v="392"/>
    <n v="187"/>
    <n v="298"/>
    <n v="99"/>
    <n v="73"/>
    <n v="125"/>
    <n v="93"/>
    <n v="31"/>
    <s v="Cash"/>
    <n v="5296"/>
  </r>
  <r>
    <x v="3"/>
    <s v="Non-binary"/>
    <s v="Senior"/>
    <x v="0"/>
    <n v="1412"/>
    <n v="155"/>
    <n v="5576"/>
    <n v="443"/>
    <n v="305"/>
    <n v="119"/>
    <n v="136"/>
    <n v="120"/>
    <n v="41"/>
    <n v="290"/>
    <n v="30"/>
    <n v="91"/>
    <s v="Mobile Payment App"/>
    <n v="7151"/>
  </r>
  <r>
    <x v="1"/>
    <s v="Non-binary"/>
    <s v="Junior"/>
    <x v="0"/>
    <n v="1391"/>
    <n v="259"/>
    <n v="3572"/>
    <n v="755"/>
    <n v="136"/>
    <n v="55"/>
    <n v="86"/>
    <n v="62"/>
    <n v="66"/>
    <n v="187"/>
    <n v="153"/>
    <n v="23"/>
    <s v="Cash"/>
    <n v="5095"/>
  </r>
  <r>
    <x v="3"/>
    <s v="Male"/>
    <s v="Freshman"/>
    <x v="1"/>
    <n v="1293"/>
    <n v="672"/>
    <n v="5635"/>
    <n v="435"/>
    <n v="389"/>
    <n v="192"/>
    <n v="87"/>
    <n v="23"/>
    <n v="64"/>
    <n v="67"/>
    <n v="77"/>
    <n v="137"/>
    <s v="Credit/Debit Card"/>
    <n v="7106"/>
  </r>
  <r>
    <x v="3"/>
    <s v="Male"/>
    <s v="Freshman"/>
    <x v="0"/>
    <n v="1380"/>
    <n v="594"/>
    <n v="3658"/>
    <n v="739"/>
    <n v="277"/>
    <n v="187"/>
    <n v="92"/>
    <n v="144"/>
    <n v="69"/>
    <n v="283"/>
    <n v="68"/>
    <n v="21"/>
    <s v="Mobile Payment App"/>
    <n v="5538"/>
  </r>
  <r>
    <x v="5"/>
    <s v="Male"/>
    <s v="Senior"/>
    <x v="0"/>
    <n v="764"/>
    <n v="286"/>
    <n v="5430"/>
    <n v="589"/>
    <n v="387"/>
    <n v="61"/>
    <n v="68"/>
    <n v="46"/>
    <n v="96"/>
    <n v="86"/>
    <n v="46"/>
    <n v="85"/>
    <s v="Mobile Payment App"/>
    <n v="6894"/>
  </r>
  <r>
    <x v="5"/>
    <s v="Female"/>
    <s v="Senior"/>
    <x v="4"/>
    <n v="1346"/>
    <n v="520"/>
    <n v="3688"/>
    <n v="969"/>
    <n v="152"/>
    <n v="194"/>
    <n v="151"/>
    <n v="42"/>
    <n v="38"/>
    <n v="252"/>
    <n v="65"/>
    <n v="163"/>
    <s v="Cash"/>
    <n v="5714"/>
  </r>
  <r>
    <x v="0"/>
    <s v="Female"/>
    <s v="Senior"/>
    <x v="4"/>
    <n v="1407"/>
    <n v="560"/>
    <n v="3380"/>
    <n v="508"/>
    <n v="265"/>
    <n v="52"/>
    <n v="206"/>
    <n v="40"/>
    <n v="98"/>
    <n v="274"/>
    <n v="84"/>
    <n v="135"/>
    <s v="Mobile Payment App"/>
    <n v="5042"/>
  </r>
  <r>
    <x v="3"/>
    <s v="Male"/>
    <s v="Junior"/>
    <x v="1"/>
    <n v="957"/>
    <n v="393"/>
    <n v="3497"/>
    <n v="723"/>
    <n v="339"/>
    <n v="139"/>
    <n v="69"/>
    <n v="112"/>
    <n v="46"/>
    <n v="284"/>
    <n v="57"/>
    <n v="28"/>
    <s v="Mobile Payment App"/>
    <n v="5294"/>
  </r>
  <r>
    <x v="5"/>
    <s v="Non-binary"/>
    <s v="Senior"/>
    <x v="1"/>
    <n v="1174"/>
    <n v="612"/>
    <n v="3649"/>
    <n v="543"/>
    <n v="237"/>
    <n v="123"/>
    <n v="200"/>
    <n v="129"/>
    <n v="90"/>
    <n v="190"/>
    <n v="101"/>
    <n v="65"/>
    <s v="Mobile Payment App"/>
    <n v="5327"/>
  </r>
  <r>
    <x v="1"/>
    <s v="Non-binary"/>
    <s v="Sophomore"/>
    <x v="2"/>
    <n v="541"/>
    <n v="640"/>
    <n v="5965"/>
    <n v="609"/>
    <n v="270"/>
    <n v="191"/>
    <n v="215"/>
    <n v="139"/>
    <n v="43"/>
    <n v="281"/>
    <n v="88"/>
    <n v="145"/>
    <s v="Cash"/>
    <n v="7946"/>
  </r>
</pivotCacheRecords>
</file>

<file path=xl/pivotCache/pivotCacheRecords3.xml><?xml version="1.0" encoding="utf-8"?>
<pivotCacheRecords xmlns="http://schemas.openxmlformats.org/spreadsheetml/2006/main" xmlns:r="http://schemas.openxmlformats.org/officeDocument/2006/relationships" count="1000">
  <r>
    <n v="19"/>
    <s v="Non-binary"/>
    <s v="Freshman"/>
    <s v="Psychology"/>
    <n v="958"/>
    <n v="270"/>
    <n v="5939"/>
    <n v="709"/>
    <n v="296"/>
    <n v="123"/>
    <n v="188"/>
    <n v="41"/>
    <n v="78"/>
    <n v="134"/>
    <n v="127"/>
    <n v="72"/>
    <s v="Credit/Debit Card"/>
  </r>
  <r>
    <n v="24"/>
    <s v="Female"/>
    <s v="Junior"/>
    <s v="Economics"/>
    <n v="1006"/>
    <n v="875"/>
    <n v="4908"/>
    <n v="557"/>
    <n v="365"/>
    <n v="85"/>
    <n v="252"/>
    <n v="74"/>
    <n v="92"/>
    <n v="226"/>
    <n v="129"/>
    <n v="68"/>
    <s v="Credit/Debit Card"/>
  </r>
  <r>
    <n v="24"/>
    <s v="Non-binary"/>
    <s v="Junior"/>
    <s v="Economics"/>
    <n v="734"/>
    <n v="928"/>
    <n v="3051"/>
    <n v="666"/>
    <n v="220"/>
    <n v="137"/>
    <n v="99"/>
    <n v="130"/>
    <n v="23"/>
    <n v="239"/>
    <n v="112"/>
    <n v="133"/>
    <s v="Cash"/>
  </r>
  <r>
    <n v="23"/>
    <s v="Female"/>
    <s v="Senior"/>
    <s v="Computer Science"/>
    <n v="617"/>
    <n v="265"/>
    <n v="4935"/>
    <n v="652"/>
    <n v="289"/>
    <n v="114"/>
    <n v="223"/>
    <n v="99"/>
    <n v="30"/>
    <n v="163"/>
    <n v="105"/>
    <n v="55"/>
    <s v="Mobile Payment App"/>
  </r>
  <r>
    <n v="20"/>
    <s v="Female"/>
    <s v="Senior"/>
    <s v="Computer Science"/>
    <n v="810"/>
    <n v="522"/>
    <n v="3887"/>
    <n v="825"/>
    <n v="372"/>
    <n v="168"/>
    <n v="194"/>
    <n v="48"/>
    <n v="71"/>
    <n v="88"/>
    <n v="71"/>
    <n v="104"/>
    <s v="Credit/Debit Card"/>
  </r>
  <r>
    <n v="25"/>
    <s v="Non-binary"/>
    <s v="Sophomore"/>
    <s v="Computer Science"/>
    <n v="523"/>
    <n v="790"/>
    <n v="3151"/>
    <n v="413"/>
    <n v="386"/>
    <n v="122"/>
    <n v="131"/>
    <n v="73"/>
    <n v="38"/>
    <n v="234"/>
    <n v="108"/>
    <n v="99"/>
    <s v="Mobile Payment App"/>
  </r>
  <r>
    <n v="23"/>
    <s v="Female"/>
    <s v="Freshman"/>
    <s v="Engineering"/>
    <n v="1354"/>
    <n v="69"/>
    <n v="4973"/>
    <n v="812"/>
    <n v="398"/>
    <n v="101"/>
    <n v="213"/>
    <n v="21"/>
    <n v="38"/>
    <n v="157"/>
    <n v="117"/>
    <n v="48"/>
    <s v="Credit/Debit Card"/>
  </r>
  <r>
    <n v="23"/>
    <s v="Female"/>
    <s v="Junior"/>
    <s v="Economics"/>
    <n v="631"/>
    <n v="748"/>
    <n v="3966"/>
    <n v="571"/>
    <n v="269"/>
    <n v="92"/>
    <n v="251"/>
    <n v="37"/>
    <n v="90"/>
    <n v="152"/>
    <n v="56"/>
    <n v="62"/>
    <s v="Mobile Payment App"/>
  </r>
  <r>
    <n v="22"/>
    <s v="Non-binary"/>
    <s v="Senior"/>
    <s v="Computer Science"/>
    <n v="1402"/>
    <n v="248"/>
    <n v="5638"/>
    <n v="599"/>
    <n v="354"/>
    <n v="82"/>
    <n v="155"/>
    <n v="123"/>
    <n v="41"/>
    <n v="162"/>
    <n v="172"/>
    <n v="194"/>
    <s v="Credit/Debit Card"/>
  </r>
  <r>
    <n v="18"/>
    <s v="Female"/>
    <s v="Junior"/>
    <s v="Computer Science"/>
    <n v="1423"/>
    <n v="74"/>
    <n v="3977"/>
    <n v="626"/>
    <n v="249"/>
    <n v="117"/>
    <n v="123"/>
    <n v="51"/>
    <n v="74"/>
    <n v="243"/>
    <n v="34"/>
    <n v="196"/>
    <s v="Mobile Payment App"/>
  </r>
  <r>
    <n v="23"/>
    <s v="Male"/>
    <s v="Junior"/>
    <s v="Biology"/>
    <n v="762"/>
    <n v="615"/>
    <n v="4093"/>
    <n v="660"/>
    <n v="262"/>
    <n v="58"/>
    <n v="183"/>
    <n v="98"/>
    <n v="21"/>
    <n v="274"/>
    <n v="66"/>
    <n v="50"/>
    <s v="Credit/Debit Card"/>
  </r>
  <r>
    <n v="25"/>
    <s v="Male"/>
    <s v="Freshman"/>
    <s v="Engineering"/>
    <n v="1068"/>
    <n v="19"/>
    <n v="5138"/>
    <n v="734"/>
    <n v="243"/>
    <n v="200"/>
    <n v="228"/>
    <n v="57"/>
    <n v="57"/>
    <n v="209"/>
    <n v="193"/>
    <n v="146"/>
    <s v="Credit/Debit Card"/>
  </r>
  <r>
    <n v="21"/>
    <s v="Male"/>
    <s v="Sophomore"/>
    <s v="Economics"/>
    <n v="719"/>
    <n v="540"/>
    <n v="4863"/>
    <n v="894"/>
    <n v="280"/>
    <n v="120"/>
    <n v="126"/>
    <n v="41"/>
    <n v="50"/>
    <n v="78"/>
    <n v="113"/>
    <n v="114"/>
    <s v="Credit/Debit Card"/>
  </r>
  <r>
    <n v="19"/>
    <s v="Female"/>
    <s v="Junior"/>
    <s v="Biology"/>
    <n v="1176"/>
    <n v="859"/>
    <n v="5201"/>
    <n v="626"/>
    <n v="234"/>
    <n v="50"/>
    <n v="274"/>
    <n v="20"/>
    <n v="77"/>
    <n v="125"/>
    <n v="199"/>
    <n v="103"/>
    <s v="Mobile Payment App"/>
  </r>
  <r>
    <n v="24"/>
    <s v="Non-binary"/>
    <s v="Freshman"/>
    <s v="Economics"/>
    <n v="1496"/>
    <n v="75"/>
    <n v="5301"/>
    <n v="657"/>
    <n v="151"/>
    <n v="63"/>
    <n v="92"/>
    <n v="124"/>
    <n v="64"/>
    <n v="196"/>
    <n v="50"/>
    <n v="117"/>
    <s v="Cash"/>
  </r>
  <r>
    <n v="22"/>
    <s v="Non-binary"/>
    <s v="Sophomore"/>
    <s v="Computer Science"/>
    <n v="1227"/>
    <n v="26"/>
    <n v="4175"/>
    <n v="884"/>
    <n v="328"/>
    <n v="167"/>
    <n v="175"/>
    <n v="111"/>
    <n v="96"/>
    <n v="73"/>
    <n v="154"/>
    <n v="109"/>
    <s v="Cash"/>
  </r>
  <r>
    <n v="23"/>
    <s v="Female"/>
    <s v="Freshman"/>
    <s v="Psychology"/>
    <n v="1419"/>
    <n v="237"/>
    <n v="5450"/>
    <n v="883"/>
    <n v="361"/>
    <n v="200"/>
    <n v="141"/>
    <n v="76"/>
    <n v="22"/>
    <n v="285"/>
    <n v="185"/>
    <n v="76"/>
    <s v="Cash"/>
  </r>
  <r>
    <n v="21"/>
    <s v="Female"/>
    <s v="Freshman"/>
    <s v="Computer Science"/>
    <n v="1454"/>
    <n v="851"/>
    <n v="3538"/>
    <n v="754"/>
    <n v="357"/>
    <n v="110"/>
    <n v="188"/>
    <n v="33"/>
    <n v="24"/>
    <n v="50"/>
    <n v="74"/>
    <n v="46"/>
    <s v="Mobile Payment App"/>
  </r>
  <r>
    <n v="19"/>
    <s v="Female"/>
    <s v="Sophomore"/>
    <s v="Psychology"/>
    <n v="1487"/>
    <n v="311"/>
    <n v="4401"/>
    <n v="883"/>
    <n v="292"/>
    <n v="69"/>
    <n v="51"/>
    <n v="75"/>
    <n v="60"/>
    <n v="105"/>
    <n v="181"/>
    <n v="164"/>
    <s v="Credit/Debit Card"/>
  </r>
  <r>
    <n v="20"/>
    <s v="Female"/>
    <s v="Senior"/>
    <s v="Engineering"/>
    <n v="1157"/>
    <n v="401"/>
    <n v="3131"/>
    <n v="886"/>
    <n v="196"/>
    <n v="131"/>
    <n v="216"/>
    <n v="57"/>
    <n v="39"/>
    <n v="264"/>
    <n v="39"/>
    <n v="174"/>
    <s v="Mobile Payment App"/>
  </r>
  <r>
    <n v="19"/>
    <s v="Male"/>
    <s v="Junior"/>
    <s v="Psychology"/>
    <n v="1180"/>
    <n v="732"/>
    <n v="4206"/>
    <n v="597"/>
    <n v="254"/>
    <n v="195"/>
    <n v="67"/>
    <n v="51"/>
    <n v="21"/>
    <n v="97"/>
    <n v="185"/>
    <n v="46"/>
    <s v="Credit/Debit Card"/>
  </r>
  <r>
    <n v="24"/>
    <s v="Male"/>
    <s v="Sophomore"/>
    <s v="Computer Science"/>
    <n v="516"/>
    <n v="549"/>
    <n v="4878"/>
    <n v="814"/>
    <n v="286"/>
    <n v="180"/>
    <n v="282"/>
    <n v="55"/>
    <n v="25"/>
    <n v="77"/>
    <n v="73"/>
    <n v="184"/>
    <s v="Mobile Payment App"/>
  </r>
  <r>
    <n v="18"/>
    <s v="Non-binary"/>
    <s v="Sophomore"/>
    <s v="Biology"/>
    <n v="1225"/>
    <n v="610"/>
    <n v="4998"/>
    <n v="473"/>
    <n v="159"/>
    <n v="134"/>
    <n v="294"/>
    <n v="37"/>
    <n v="86"/>
    <n v="159"/>
    <n v="60"/>
    <n v="43"/>
    <s v="Cash"/>
  </r>
  <r>
    <n v="24"/>
    <s v="Non-binary"/>
    <s v="Senior"/>
    <s v="Economics"/>
    <n v="582"/>
    <n v="285"/>
    <n v="4210"/>
    <n v="421"/>
    <n v="348"/>
    <n v="138"/>
    <n v="143"/>
    <n v="62"/>
    <n v="85"/>
    <n v="218"/>
    <n v="113"/>
    <n v="60"/>
    <s v="Credit/Debit Card"/>
  </r>
  <r>
    <n v="19"/>
    <s v="Female"/>
    <s v="Senior"/>
    <s v="Economics"/>
    <n v="1062"/>
    <n v="56"/>
    <n v="4500"/>
    <n v="731"/>
    <n v="238"/>
    <n v="103"/>
    <n v="76"/>
    <n v="111"/>
    <n v="95"/>
    <n v="238"/>
    <n v="74"/>
    <n v="83"/>
    <s v="Mobile Payment App"/>
  </r>
  <r>
    <n v="25"/>
    <s v="Female"/>
    <s v="Junior"/>
    <s v="Biology"/>
    <n v="1054"/>
    <n v="528"/>
    <n v="5486"/>
    <n v="789"/>
    <n v="400"/>
    <n v="81"/>
    <n v="211"/>
    <n v="95"/>
    <n v="74"/>
    <n v="237"/>
    <n v="140"/>
    <n v="136"/>
    <s v="Mobile Payment App"/>
  </r>
  <r>
    <n v="20"/>
    <s v="Male"/>
    <s v="Senior"/>
    <s v="Economics"/>
    <n v="667"/>
    <n v="690"/>
    <n v="3541"/>
    <n v="762"/>
    <n v="173"/>
    <n v="185"/>
    <n v="288"/>
    <n v="53"/>
    <n v="38"/>
    <n v="84"/>
    <n v="159"/>
    <n v="137"/>
    <s v="Credit/Debit Card"/>
  </r>
  <r>
    <n v="20"/>
    <s v="Female"/>
    <s v="Junior"/>
    <s v="Psychology"/>
    <n v="796"/>
    <n v="705"/>
    <n v="5616"/>
    <n v="664"/>
    <n v="291"/>
    <n v="179"/>
    <n v="260"/>
    <n v="127"/>
    <n v="21"/>
    <n v="113"/>
    <n v="194"/>
    <n v="80"/>
    <s v="Credit/Debit Card"/>
  </r>
  <r>
    <n v="24"/>
    <s v="Non-binary"/>
    <s v="Sophomore"/>
    <s v="Psychology"/>
    <n v="905"/>
    <n v="671"/>
    <n v="4156"/>
    <n v="444"/>
    <n v="163"/>
    <n v="131"/>
    <n v="141"/>
    <n v="132"/>
    <n v="31"/>
    <n v="156"/>
    <n v="95"/>
    <n v="128"/>
    <s v="Credit/Debit Card"/>
  </r>
  <r>
    <n v="23"/>
    <s v="Non-binary"/>
    <s v="Junior"/>
    <s v="Engineering"/>
    <n v="531"/>
    <n v="448"/>
    <n v="3099"/>
    <n v="742"/>
    <n v="394"/>
    <n v="179"/>
    <n v="95"/>
    <n v="64"/>
    <n v="62"/>
    <n v="73"/>
    <n v="104"/>
    <n v="173"/>
    <s v="Mobile Payment App"/>
  </r>
  <r>
    <n v="23"/>
    <s v="Non-binary"/>
    <s v="Freshman"/>
    <s v="Economics"/>
    <n v="1426"/>
    <n v="3"/>
    <n v="5943"/>
    <n v="677"/>
    <n v="296"/>
    <n v="110"/>
    <n v="137"/>
    <n v="146"/>
    <n v="21"/>
    <n v="155"/>
    <n v="105"/>
    <n v="26"/>
    <s v="Mobile Payment App"/>
  </r>
  <r>
    <n v="23"/>
    <s v="Male"/>
    <s v="Sophomore"/>
    <s v="Psychology"/>
    <n v="1465"/>
    <n v="302"/>
    <n v="5417"/>
    <n v="468"/>
    <n v="113"/>
    <n v="190"/>
    <n v="134"/>
    <n v="119"/>
    <n v="82"/>
    <n v="276"/>
    <n v="165"/>
    <n v="191"/>
    <s v="Mobile Payment App"/>
  </r>
  <r>
    <n v="24"/>
    <s v="Non-binary"/>
    <s v="Junior"/>
    <s v="Computer Science"/>
    <n v="522"/>
    <n v="555"/>
    <n v="5236"/>
    <n v="860"/>
    <n v="169"/>
    <n v="133"/>
    <n v="147"/>
    <n v="123"/>
    <n v="48"/>
    <n v="138"/>
    <n v="89"/>
    <n v="150"/>
    <s v="Credit/Debit Card"/>
  </r>
  <r>
    <n v="25"/>
    <s v="Female"/>
    <s v="Freshman"/>
    <s v="Economics"/>
    <n v="1338"/>
    <n v="110"/>
    <n v="5615"/>
    <n v="468"/>
    <n v="325"/>
    <n v="158"/>
    <n v="244"/>
    <n v="98"/>
    <n v="46"/>
    <n v="231"/>
    <n v="183"/>
    <n v="80"/>
    <s v="Cash"/>
  </r>
  <r>
    <n v="23"/>
    <s v="Male"/>
    <s v="Junior"/>
    <s v="Biology"/>
    <n v="1363"/>
    <n v="365"/>
    <n v="3222"/>
    <n v="695"/>
    <n v="185"/>
    <n v="166"/>
    <n v="99"/>
    <n v="116"/>
    <n v="68"/>
    <n v="77"/>
    <n v="31"/>
    <n v="161"/>
    <s v="Mobile Payment App"/>
  </r>
  <r>
    <n v="21"/>
    <s v="Male"/>
    <s v="Freshman"/>
    <s v="Biology"/>
    <n v="1328"/>
    <n v="320"/>
    <n v="3090"/>
    <n v="718"/>
    <n v="254"/>
    <n v="93"/>
    <n v="204"/>
    <n v="74"/>
    <n v="30"/>
    <n v="228"/>
    <n v="60"/>
    <n v="179"/>
    <s v="Cash"/>
  </r>
  <r>
    <n v="22"/>
    <s v="Male"/>
    <s v="Sophomore"/>
    <s v="Engineering"/>
    <n v="1350"/>
    <n v="675"/>
    <n v="3931"/>
    <n v="462"/>
    <n v="372"/>
    <n v="147"/>
    <n v="282"/>
    <n v="149"/>
    <n v="92"/>
    <n v="269"/>
    <n v="105"/>
    <n v="190"/>
    <s v="Cash"/>
  </r>
  <r>
    <n v="23"/>
    <s v="Non-binary"/>
    <s v="Senior"/>
    <s v="Computer Science"/>
    <n v="1309"/>
    <n v="265"/>
    <n v="5160"/>
    <n v="600"/>
    <n v="178"/>
    <n v="148"/>
    <n v="186"/>
    <n v="88"/>
    <n v="78"/>
    <n v="242"/>
    <n v="54"/>
    <n v="172"/>
    <s v="Cash"/>
  </r>
  <r>
    <n v="21"/>
    <s v="Female"/>
    <s v="Senior"/>
    <s v="Biology"/>
    <n v="965"/>
    <n v="251"/>
    <n v="5344"/>
    <n v="695"/>
    <n v="249"/>
    <n v="88"/>
    <n v="249"/>
    <n v="49"/>
    <n v="29"/>
    <n v="298"/>
    <n v="96"/>
    <n v="31"/>
    <s v="Cash"/>
  </r>
  <r>
    <n v="20"/>
    <s v="Female"/>
    <s v="Senior"/>
    <s v="Engineering"/>
    <n v="600"/>
    <n v="392"/>
    <n v="5733"/>
    <n v="791"/>
    <n v="309"/>
    <n v="178"/>
    <n v="67"/>
    <n v="22"/>
    <n v="29"/>
    <n v="142"/>
    <n v="74"/>
    <n v="105"/>
    <s v="Mobile Payment App"/>
  </r>
  <r>
    <n v="24"/>
    <s v="Female"/>
    <s v="Freshman"/>
    <s v="Engineering"/>
    <n v="605"/>
    <n v="118"/>
    <n v="5696"/>
    <n v="653"/>
    <n v="165"/>
    <n v="189"/>
    <n v="151"/>
    <n v="86"/>
    <n v="82"/>
    <n v="117"/>
    <n v="83"/>
    <n v="156"/>
    <s v="Mobile Payment App"/>
  </r>
  <r>
    <n v="25"/>
    <s v="Male"/>
    <s v="Sophomore"/>
    <s v="Economics"/>
    <n v="804"/>
    <n v="140"/>
    <n v="5332"/>
    <n v="517"/>
    <n v="289"/>
    <n v="147"/>
    <n v="153"/>
    <n v="125"/>
    <n v="43"/>
    <n v="159"/>
    <n v="44"/>
    <n v="127"/>
    <s v="Cash"/>
  </r>
  <r>
    <n v="23"/>
    <s v="Female"/>
    <s v="Sophomore"/>
    <s v="Economics"/>
    <n v="1274"/>
    <n v="449"/>
    <n v="4639"/>
    <n v="755"/>
    <n v="137"/>
    <n v="55"/>
    <n v="249"/>
    <n v="103"/>
    <n v="50"/>
    <n v="176"/>
    <n v="67"/>
    <n v="175"/>
    <s v="Cash"/>
  </r>
  <r>
    <n v="23"/>
    <s v="Male"/>
    <s v="Junior"/>
    <s v="Psychology"/>
    <n v="509"/>
    <n v="942"/>
    <n v="3958"/>
    <n v="511"/>
    <n v="391"/>
    <n v="192"/>
    <n v="264"/>
    <n v="57"/>
    <n v="85"/>
    <n v="108"/>
    <n v="115"/>
    <n v="141"/>
    <s v="Credit/Debit Card"/>
  </r>
  <r>
    <n v="23"/>
    <s v="Female"/>
    <s v="Senior"/>
    <s v="Economics"/>
    <n v="1285"/>
    <n v="881"/>
    <n v="3823"/>
    <n v="740"/>
    <n v="253"/>
    <n v="182"/>
    <n v="230"/>
    <n v="32"/>
    <n v="92"/>
    <n v="118"/>
    <n v="34"/>
    <n v="39"/>
    <s v="Credit/Debit Card"/>
  </r>
  <r>
    <n v="18"/>
    <s v="Male"/>
    <s v="Freshman"/>
    <s v="Computer Science"/>
    <n v="929"/>
    <n v="348"/>
    <n v="3854"/>
    <n v="590"/>
    <n v="204"/>
    <n v="196"/>
    <n v="183"/>
    <n v="129"/>
    <n v="80"/>
    <n v="163"/>
    <n v="116"/>
    <n v="55"/>
    <s v="Credit/Debit Card"/>
  </r>
  <r>
    <n v="25"/>
    <s v="Non-binary"/>
    <s v="Freshman"/>
    <s v="Psychology"/>
    <n v="1163"/>
    <n v="235"/>
    <n v="4951"/>
    <n v="549"/>
    <n v="261"/>
    <n v="86"/>
    <n v="185"/>
    <n v="102"/>
    <n v="21"/>
    <n v="252"/>
    <n v="31"/>
    <n v="88"/>
    <s v="Cash"/>
  </r>
  <r>
    <n v="19"/>
    <s v="Male"/>
    <s v="Senior"/>
    <s v="Psychology"/>
    <n v="1195"/>
    <n v="745"/>
    <n v="5269"/>
    <n v="920"/>
    <n v="167"/>
    <n v="57"/>
    <n v="88"/>
    <n v="113"/>
    <n v="60"/>
    <n v="242"/>
    <n v="35"/>
    <n v="106"/>
    <s v="Mobile Payment App"/>
  </r>
  <r>
    <n v="25"/>
    <s v="Male"/>
    <s v="Junior"/>
    <s v="Psychology"/>
    <n v="1036"/>
    <n v="260"/>
    <n v="4141"/>
    <n v="918"/>
    <n v="122"/>
    <n v="86"/>
    <n v="105"/>
    <n v="62"/>
    <n v="88"/>
    <n v="90"/>
    <n v="169"/>
    <n v="137"/>
    <s v="Cash"/>
  </r>
  <r>
    <n v="24"/>
    <s v="Female"/>
    <s v="Junior"/>
    <s v="Economics"/>
    <n v="588"/>
    <n v="211"/>
    <n v="4875"/>
    <n v="604"/>
    <n v="163"/>
    <n v="101"/>
    <n v="198"/>
    <n v="89"/>
    <n v="23"/>
    <n v="128"/>
    <n v="62"/>
    <n v="42"/>
    <s v="Mobile Payment App"/>
  </r>
  <r>
    <n v="20"/>
    <s v="Female"/>
    <s v="Junior"/>
    <s v="Engineering"/>
    <n v="1377"/>
    <n v="723"/>
    <n v="5414"/>
    <n v="786"/>
    <n v="355"/>
    <n v="137"/>
    <n v="187"/>
    <n v="45"/>
    <n v="90"/>
    <n v="145"/>
    <n v="200"/>
    <n v="27"/>
    <s v="Cash"/>
  </r>
  <r>
    <n v="21"/>
    <s v="Non-binary"/>
    <s v="Freshman"/>
    <s v="Economics"/>
    <n v="1451"/>
    <n v="479"/>
    <n v="5481"/>
    <n v="661"/>
    <n v="140"/>
    <n v="67"/>
    <n v="128"/>
    <n v="31"/>
    <n v="48"/>
    <n v="293"/>
    <n v="37"/>
    <n v="128"/>
    <s v="Credit/Debit Card"/>
  </r>
  <r>
    <n v="19"/>
    <s v="Male"/>
    <s v="Senior"/>
    <s v="Computer Science"/>
    <n v="669"/>
    <n v="660"/>
    <n v="3823"/>
    <n v="837"/>
    <n v="193"/>
    <n v="115"/>
    <n v="75"/>
    <n v="121"/>
    <n v="65"/>
    <n v="150"/>
    <n v="96"/>
    <n v="58"/>
    <s v="Cash"/>
  </r>
  <r>
    <n v="18"/>
    <s v="Male"/>
    <s v="Freshman"/>
    <s v="Psychology"/>
    <n v="1294"/>
    <n v="818"/>
    <n v="4079"/>
    <n v="806"/>
    <n v="115"/>
    <n v="97"/>
    <n v="71"/>
    <n v="24"/>
    <n v="31"/>
    <n v="79"/>
    <n v="107"/>
    <n v="63"/>
    <s v="Mobile Payment App"/>
  </r>
  <r>
    <n v="24"/>
    <s v="Non-binary"/>
    <s v="Senior"/>
    <s v="Engineering"/>
    <n v="941"/>
    <n v="90"/>
    <n v="3688"/>
    <n v="963"/>
    <n v="372"/>
    <n v="197"/>
    <n v="146"/>
    <n v="32"/>
    <n v="86"/>
    <n v="109"/>
    <n v="45"/>
    <n v="198"/>
    <s v="Mobile Payment App"/>
  </r>
  <r>
    <n v="22"/>
    <s v="Female"/>
    <s v="Sophomore"/>
    <s v="Engineering"/>
    <n v="1131"/>
    <n v="312"/>
    <n v="4244"/>
    <n v="926"/>
    <n v="339"/>
    <n v="142"/>
    <n v="237"/>
    <n v="145"/>
    <n v="93"/>
    <n v="121"/>
    <n v="91"/>
    <n v="158"/>
    <s v="Cash"/>
  </r>
  <r>
    <n v="24"/>
    <s v="Non-binary"/>
    <s v="Freshman"/>
    <s v="Computer Science"/>
    <n v="854"/>
    <n v="700"/>
    <n v="4824"/>
    <n v="525"/>
    <n v="223"/>
    <n v="145"/>
    <n v="133"/>
    <n v="47"/>
    <n v="91"/>
    <n v="294"/>
    <n v="191"/>
    <n v="170"/>
    <s v="Cash"/>
  </r>
  <r>
    <n v="20"/>
    <s v="Male"/>
    <s v="Sophomore"/>
    <s v="Economics"/>
    <n v="1158"/>
    <n v="653"/>
    <n v="3017"/>
    <n v="960"/>
    <n v="216"/>
    <n v="193"/>
    <n v="299"/>
    <n v="40"/>
    <n v="61"/>
    <n v="263"/>
    <n v="55"/>
    <n v="141"/>
    <s v="Mobile Payment App"/>
  </r>
  <r>
    <n v="25"/>
    <s v="Non-binary"/>
    <s v="Sophomore"/>
    <s v="Biology"/>
    <n v="668"/>
    <n v="50"/>
    <n v="3650"/>
    <n v="466"/>
    <n v="377"/>
    <n v="161"/>
    <n v="221"/>
    <n v="60"/>
    <n v="80"/>
    <n v="180"/>
    <n v="142"/>
    <n v="86"/>
    <s v="Mobile Payment App"/>
  </r>
  <r>
    <n v="20"/>
    <s v="Female"/>
    <s v="Junior"/>
    <s v="Biology"/>
    <n v="695"/>
    <n v="970"/>
    <n v="4694"/>
    <n v="626"/>
    <n v="304"/>
    <n v="104"/>
    <n v="200"/>
    <n v="47"/>
    <n v="71"/>
    <n v="223"/>
    <n v="93"/>
    <n v="191"/>
    <s v="Mobile Payment App"/>
  </r>
  <r>
    <n v="20"/>
    <s v="Male"/>
    <s v="Junior"/>
    <s v="Engineering"/>
    <n v="1375"/>
    <n v="722"/>
    <n v="5389"/>
    <n v="416"/>
    <n v="132"/>
    <n v="193"/>
    <n v="149"/>
    <n v="67"/>
    <n v="27"/>
    <n v="261"/>
    <n v="46"/>
    <n v="43"/>
    <s v="Mobile Payment App"/>
  </r>
  <r>
    <n v="23"/>
    <s v="Female"/>
    <s v="Junior"/>
    <s v="Engineering"/>
    <n v="1084"/>
    <n v="315"/>
    <n v="5205"/>
    <n v="721"/>
    <n v="230"/>
    <n v="76"/>
    <n v="141"/>
    <n v="86"/>
    <n v="34"/>
    <n v="187"/>
    <n v="159"/>
    <n v="144"/>
    <s v="Mobile Payment App"/>
  </r>
  <r>
    <n v="18"/>
    <s v="Female"/>
    <s v="Senior"/>
    <s v="Biology"/>
    <n v="733"/>
    <n v="838"/>
    <n v="5248"/>
    <n v="977"/>
    <n v="298"/>
    <n v="164"/>
    <n v="241"/>
    <n v="85"/>
    <n v="78"/>
    <n v="281"/>
    <n v="121"/>
    <n v="168"/>
    <s v="Cash"/>
  </r>
  <r>
    <n v="20"/>
    <s v="Non-binary"/>
    <s v="Freshman"/>
    <s v="Economics"/>
    <n v="1061"/>
    <n v="989"/>
    <n v="5194"/>
    <n v="464"/>
    <n v="370"/>
    <n v="58"/>
    <n v="77"/>
    <n v="135"/>
    <n v="34"/>
    <n v="124"/>
    <n v="40"/>
    <n v="171"/>
    <s v="Mobile Payment App"/>
  </r>
  <r>
    <n v="19"/>
    <s v="Female"/>
    <s v="Junior"/>
    <s v="Computer Science"/>
    <n v="1352"/>
    <n v="13"/>
    <n v="3403"/>
    <n v="477"/>
    <n v="144"/>
    <n v="82"/>
    <n v="190"/>
    <n v="109"/>
    <n v="84"/>
    <n v="81"/>
    <n v="56"/>
    <n v="80"/>
    <s v="Mobile Payment App"/>
  </r>
  <r>
    <n v="19"/>
    <s v="Male"/>
    <s v="Freshman"/>
    <s v="Biology"/>
    <n v="1092"/>
    <n v="550"/>
    <n v="5841"/>
    <n v="916"/>
    <n v="150"/>
    <n v="143"/>
    <n v="257"/>
    <n v="90"/>
    <n v="29"/>
    <n v="262"/>
    <n v="192"/>
    <n v="177"/>
    <s v="Mobile Payment App"/>
  </r>
  <r>
    <n v="24"/>
    <s v="Male"/>
    <s v="Freshman"/>
    <s v="Economics"/>
    <n v="963"/>
    <n v="367"/>
    <n v="3830"/>
    <n v="883"/>
    <n v="260"/>
    <n v="79"/>
    <n v="139"/>
    <n v="135"/>
    <n v="64"/>
    <n v="54"/>
    <n v="81"/>
    <n v="74"/>
    <s v="Mobile Payment App"/>
  </r>
  <r>
    <n v="21"/>
    <s v="Female"/>
    <s v="Junior"/>
    <s v="Engineering"/>
    <n v="1204"/>
    <n v="121"/>
    <n v="4261"/>
    <n v="488"/>
    <n v="283"/>
    <n v="111"/>
    <n v="287"/>
    <n v="115"/>
    <n v="56"/>
    <n v="230"/>
    <n v="85"/>
    <n v="24"/>
    <s v="Credit/Debit Card"/>
  </r>
  <r>
    <n v="23"/>
    <s v="Male"/>
    <s v="Senior"/>
    <s v="Engineering"/>
    <n v="1184"/>
    <n v="104"/>
    <n v="5380"/>
    <n v="940"/>
    <n v="115"/>
    <n v="185"/>
    <n v="171"/>
    <n v="58"/>
    <n v="45"/>
    <n v="111"/>
    <n v="30"/>
    <n v="169"/>
    <s v="Mobile Payment App"/>
  </r>
  <r>
    <n v="22"/>
    <s v="Male"/>
    <s v="Junior"/>
    <s v="Economics"/>
    <n v="562"/>
    <n v="728"/>
    <n v="4560"/>
    <n v="986"/>
    <n v="306"/>
    <n v="105"/>
    <n v="109"/>
    <n v="90"/>
    <n v="99"/>
    <n v="187"/>
    <n v="195"/>
    <n v="34"/>
    <s v="Mobile Payment App"/>
  </r>
  <r>
    <n v="19"/>
    <s v="Male"/>
    <s v="Freshman"/>
    <s v="Economics"/>
    <n v="1218"/>
    <n v="878"/>
    <n v="4643"/>
    <n v="451"/>
    <n v="234"/>
    <n v="169"/>
    <n v="240"/>
    <n v="105"/>
    <n v="21"/>
    <n v="238"/>
    <n v="101"/>
    <n v="38"/>
    <s v="Mobile Payment App"/>
  </r>
  <r>
    <n v="21"/>
    <s v="Non-binary"/>
    <s v="Sophomore"/>
    <s v="Computer Science"/>
    <n v="1235"/>
    <n v="805"/>
    <n v="5442"/>
    <n v="745"/>
    <n v="390"/>
    <n v="150"/>
    <n v="228"/>
    <n v="96"/>
    <n v="80"/>
    <n v="104"/>
    <n v="35"/>
    <n v="131"/>
    <s v="Cash"/>
  </r>
  <r>
    <n v="23"/>
    <s v="Non-binary"/>
    <s v="Sophomore"/>
    <s v="Economics"/>
    <n v="1424"/>
    <n v="367"/>
    <n v="3220"/>
    <n v="684"/>
    <n v="328"/>
    <n v="118"/>
    <n v="91"/>
    <n v="143"/>
    <n v="88"/>
    <n v="98"/>
    <n v="159"/>
    <n v="54"/>
    <s v="Cash"/>
  </r>
  <r>
    <n v="22"/>
    <s v="Female"/>
    <s v="Freshman"/>
    <s v="Biology"/>
    <n v="1176"/>
    <n v="804"/>
    <n v="4272"/>
    <n v="861"/>
    <n v="305"/>
    <n v="97"/>
    <n v="106"/>
    <n v="103"/>
    <n v="43"/>
    <n v="185"/>
    <n v="104"/>
    <n v="67"/>
    <s v="Mobile Payment App"/>
  </r>
  <r>
    <n v="25"/>
    <s v="Female"/>
    <s v="Sophomore"/>
    <s v="Engineering"/>
    <n v="1334"/>
    <n v="81"/>
    <n v="3986"/>
    <n v="873"/>
    <n v="180"/>
    <n v="186"/>
    <n v="236"/>
    <n v="23"/>
    <n v="61"/>
    <n v="88"/>
    <n v="87"/>
    <n v="33"/>
    <s v="Credit/Debit Card"/>
  </r>
  <r>
    <n v="19"/>
    <s v="Female"/>
    <s v="Senior"/>
    <s v="Computer Science"/>
    <n v="1442"/>
    <n v="354"/>
    <n v="5371"/>
    <n v="733"/>
    <n v="153"/>
    <n v="166"/>
    <n v="105"/>
    <n v="29"/>
    <n v="80"/>
    <n v="86"/>
    <n v="137"/>
    <n v="109"/>
    <s v="Cash"/>
  </r>
  <r>
    <n v="22"/>
    <s v="Male"/>
    <s v="Sophomore"/>
    <s v="Computer Science"/>
    <n v="983"/>
    <n v="862"/>
    <n v="5650"/>
    <n v="648"/>
    <n v="159"/>
    <n v="128"/>
    <n v="259"/>
    <n v="124"/>
    <n v="97"/>
    <n v="96"/>
    <n v="150"/>
    <n v="134"/>
    <s v="Cash"/>
  </r>
  <r>
    <n v="24"/>
    <s v="Female"/>
    <s v="Sophomore"/>
    <s v="Computer Science"/>
    <n v="914"/>
    <n v="24"/>
    <n v="4881"/>
    <n v="564"/>
    <n v="149"/>
    <n v="55"/>
    <n v="61"/>
    <n v="129"/>
    <n v="79"/>
    <n v="180"/>
    <n v="94"/>
    <n v="33"/>
    <s v="Credit/Debit Card"/>
  </r>
  <r>
    <n v="22"/>
    <s v="Non-binary"/>
    <s v="Senior"/>
    <s v="Economics"/>
    <n v="898"/>
    <n v="155"/>
    <n v="5428"/>
    <n v="868"/>
    <n v="175"/>
    <n v="129"/>
    <n v="148"/>
    <n v="114"/>
    <n v="74"/>
    <n v="196"/>
    <n v="104"/>
    <n v="77"/>
    <s v="Cash"/>
  </r>
  <r>
    <n v="23"/>
    <s v="Non-binary"/>
    <s v="Junior"/>
    <s v="Economics"/>
    <n v="1164"/>
    <n v="357"/>
    <n v="5212"/>
    <n v="631"/>
    <n v="331"/>
    <n v="125"/>
    <n v="199"/>
    <n v="115"/>
    <n v="48"/>
    <n v="130"/>
    <n v="107"/>
    <n v="196"/>
    <s v="Cash"/>
  </r>
  <r>
    <n v="18"/>
    <s v="Female"/>
    <s v="Freshman"/>
    <s v="Biology"/>
    <n v="1484"/>
    <n v="594"/>
    <n v="4636"/>
    <n v="518"/>
    <n v="299"/>
    <n v="74"/>
    <n v="55"/>
    <n v="104"/>
    <n v="87"/>
    <n v="122"/>
    <n v="171"/>
    <n v="193"/>
    <s v="Mobile Payment App"/>
  </r>
  <r>
    <n v="19"/>
    <s v="Female"/>
    <s v="Junior"/>
    <s v="Biology"/>
    <n v="1127"/>
    <n v="850"/>
    <n v="5104"/>
    <n v="623"/>
    <n v="385"/>
    <n v="94"/>
    <n v="193"/>
    <n v="29"/>
    <n v="57"/>
    <n v="259"/>
    <n v="113"/>
    <n v="31"/>
    <s v="Mobile Payment App"/>
  </r>
  <r>
    <n v="24"/>
    <s v="Non-binary"/>
    <s v="Senior"/>
    <s v="Biology"/>
    <n v="1105"/>
    <n v="671"/>
    <n v="5501"/>
    <n v="841"/>
    <n v="235"/>
    <n v="164"/>
    <n v="109"/>
    <n v="144"/>
    <n v="100"/>
    <n v="252"/>
    <n v="198"/>
    <n v="36"/>
    <s v="Cash"/>
  </r>
  <r>
    <n v="19"/>
    <s v="Male"/>
    <s v="Freshman"/>
    <s v="Computer Science"/>
    <n v="1351"/>
    <n v="156"/>
    <n v="4529"/>
    <n v="678"/>
    <n v="186"/>
    <n v="178"/>
    <n v="75"/>
    <n v="34"/>
    <n v="95"/>
    <n v="97"/>
    <n v="140"/>
    <n v="75"/>
    <s v="Mobile Payment App"/>
  </r>
  <r>
    <n v="22"/>
    <s v="Female"/>
    <s v="Freshman"/>
    <s v="Biology"/>
    <n v="930"/>
    <n v="768"/>
    <n v="3050"/>
    <n v="490"/>
    <n v="349"/>
    <n v="54"/>
    <n v="174"/>
    <n v="80"/>
    <n v="51"/>
    <n v="278"/>
    <n v="143"/>
    <n v="41"/>
    <s v="Mobile Payment App"/>
  </r>
  <r>
    <n v="25"/>
    <s v="Non-binary"/>
    <s v="Senior"/>
    <s v="Computer Science"/>
    <n v="1346"/>
    <n v="932"/>
    <n v="5683"/>
    <n v="718"/>
    <n v="376"/>
    <n v="152"/>
    <n v="156"/>
    <n v="94"/>
    <n v="81"/>
    <n v="220"/>
    <n v="145"/>
    <n v="83"/>
    <s v="Credit/Debit Card"/>
  </r>
  <r>
    <n v="25"/>
    <s v="Non-binary"/>
    <s v="Sophomore"/>
    <s v="Computer Science"/>
    <n v="1240"/>
    <n v="44"/>
    <n v="3901"/>
    <n v="618"/>
    <n v="315"/>
    <n v="177"/>
    <n v="180"/>
    <n v="41"/>
    <n v="63"/>
    <n v="247"/>
    <n v="112"/>
    <n v="138"/>
    <s v="Credit/Debit Card"/>
  </r>
  <r>
    <n v="25"/>
    <s v="Female"/>
    <s v="Junior"/>
    <s v="Computer Science"/>
    <n v="727"/>
    <n v="143"/>
    <n v="4051"/>
    <n v="840"/>
    <n v="269"/>
    <n v="119"/>
    <n v="121"/>
    <n v="132"/>
    <n v="40"/>
    <n v="173"/>
    <n v="198"/>
    <n v="125"/>
    <s v="Credit/Debit Card"/>
  </r>
  <r>
    <n v="20"/>
    <s v="Female"/>
    <s v="Junior"/>
    <s v="Economics"/>
    <n v="622"/>
    <n v="959"/>
    <n v="4707"/>
    <n v="431"/>
    <n v="234"/>
    <n v="184"/>
    <n v="264"/>
    <n v="54"/>
    <n v="84"/>
    <n v="295"/>
    <n v="162"/>
    <n v="177"/>
    <s v="Mobile Payment App"/>
  </r>
  <r>
    <n v="23"/>
    <s v="Male"/>
    <s v="Sophomore"/>
    <s v="Economics"/>
    <n v="800"/>
    <n v="933"/>
    <n v="5304"/>
    <n v="421"/>
    <n v="144"/>
    <n v="97"/>
    <n v="51"/>
    <n v="103"/>
    <n v="66"/>
    <n v="247"/>
    <n v="183"/>
    <n v="92"/>
    <s v="Credit/Debit Card"/>
  </r>
  <r>
    <n v="18"/>
    <s v="Non-binary"/>
    <s v="Junior"/>
    <s v="Psychology"/>
    <n v="1199"/>
    <n v="516"/>
    <n v="5959"/>
    <n v="778"/>
    <n v="260"/>
    <n v="82"/>
    <n v="238"/>
    <n v="74"/>
    <n v="82"/>
    <n v="149"/>
    <n v="126"/>
    <n v="62"/>
    <s v="Credit/Debit Card"/>
  </r>
  <r>
    <n v="19"/>
    <s v="Male"/>
    <s v="Senior"/>
    <s v="Economics"/>
    <n v="1006"/>
    <n v="392"/>
    <n v="3526"/>
    <n v="411"/>
    <n v="357"/>
    <n v="109"/>
    <n v="268"/>
    <n v="107"/>
    <n v="94"/>
    <n v="65"/>
    <n v="138"/>
    <n v="145"/>
    <s v="Cash"/>
  </r>
  <r>
    <n v="23"/>
    <s v="Non-binary"/>
    <s v="Sophomore"/>
    <s v="Economics"/>
    <n v="1295"/>
    <n v="903"/>
    <n v="4423"/>
    <n v="791"/>
    <n v="397"/>
    <n v="144"/>
    <n v="64"/>
    <n v="59"/>
    <n v="79"/>
    <n v="187"/>
    <n v="189"/>
    <n v="113"/>
    <s v="Mobile Payment App"/>
  </r>
  <r>
    <n v="18"/>
    <s v="Male"/>
    <s v="Sophomore"/>
    <s v="Economics"/>
    <n v="1222"/>
    <n v="625"/>
    <n v="4236"/>
    <n v="862"/>
    <n v="127"/>
    <n v="180"/>
    <n v="63"/>
    <n v="91"/>
    <n v="90"/>
    <n v="191"/>
    <n v="87"/>
    <n v="122"/>
    <s v="Mobile Payment App"/>
  </r>
  <r>
    <n v="18"/>
    <s v="Female"/>
    <s v="Senior"/>
    <s v="Computer Science"/>
    <n v="1384"/>
    <n v="800"/>
    <n v="4822"/>
    <n v="809"/>
    <n v="237"/>
    <n v="174"/>
    <n v="85"/>
    <n v="21"/>
    <n v="72"/>
    <n v="130"/>
    <n v="185"/>
    <n v="104"/>
    <s v="Credit/Debit Card"/>
  </r>
  <r>
    <n v="18"/>
    <s v="Female"/>
    <s v="Junior"/>
    <s v="Engineering"/>
    <n v="1035"/>
    <n v="513"/>
    <n v="3367"/>
    <n v="760"/>
    <n v="182"/>
    <n v="57"/>
    <n v="95"/>
    <n v="119"/>
    <n v="21"/>
    <n v="166"/>
    <n v="149"/>
    <n v="119"/>
    <s v="Credit/Debit Card"/>
  </r>
  <r>
    <n v="20"/>
    <s v="Male"/>
    <s v="Freshman"/>
    <s v="Economics"/>
    <n v="1395"/>
    <n v="723"/>
    <n v="5126"/>
    <n v="551"/>
    <n v="258"/>
    <n v="130"/>
    <n v="81"/>
    <n v="102"/>
    <n v="84"/>
    <n v="234"/>
    <n v="172"/>
    <n v="78"/>
    <s v="Credit/Debit Card"/>
  </r>
  <r>
    <n v="18"/>
    <s v="Non-binary"/>
    <s v="Sophomore"/>
    <s v="Biology"/>
    <n v="767"/>
    <n v="457"/>
    <n v="5096"/>
    <n v="780"/>
    <n v="331"/>
    <n v="200"/>
    <n v="115"/>
    <n v="89"/>
    <n v="27"/>
    <n v="265"/>
    <n v="175"/>
    <n v="158"/>
    <s v="Credit/Debit Card"/>
  </r>
  <r>
    <n v="24"/>
    <s v="Female"/>
    <s v="Senior"/>
    <s v="Biology"/>
    <n v="933"/>
    <n v="452"/>
    <n v="4706"/>
    <n v="787"/>
    <n v="166"/>
    <n v="136"/>
    <n v="106"/>
    <n v="112"/>
    <n v="63"/>
    <n v="270"/>
    <n v="86"/>
    <n v="29"/>
    <s v="Cash"/>
  </r>
  <r>
    <n v="23"/>
    <s v="Male"/>
    <s v="Junior"/>
    <s v="Psychology"/>
    <n v="803"/>
    <n v="796"/>
    <n v="3471"/>
    <n v="931"/>
    <n v="293"/>
    <n v="54"/>
    <n v="146"/>
    <n v="142"/>
    <n v="58"/>
    <n v="84"/>
    <n v="104"/>
    <n v="41"/>
    <s v="Mobile Payment App"/>
  </r>
  <r>
    <n v="22"/>
    <s v="Male"/>
    <s v="Sophomore"/>
    <s v="Psychology"/>
    <n v="1333"/>
    <n v="231"/>
    <n v="3300"/>
    <n v="971"/>
    <n v="295"/>
    <n v="51"/>
    <n v="219"/>
    <n v="91"/>
    <n v="94"/>
    <n v="259"/>
    <n v="161"/>
    <n v="50"/>
    <s v="Cash"/>
  </r>
  <r>
    <n v="23"/>
    <s v="Female"/>
    <s v="Senior"/>
    <s v="Psychology"/>
    <n v="1115"/>
    <n v="437"/>
    <n v="5317"/>
    <n v="818"/>
    <n v="341"/>
    <n v="136"/>
    <n v="116"/>
    <n v="115"/>
    <n v="22"/>
    <n v="56"/>
    <n v="38"/>
    <n v="106"/>
    <s v="Mobile Payment App"/>
  </r>
  <r>
    <n v="20"/>
    <s v="Female"/>
    <s v="Sophomore"/>
    <s v="Psychology"/>
    <n v="920"/>
    <n v="149"/>
    <n v="3366"/>
    <n v="636"/>
    <n v="295"/>
    <n v="143"/>
    <n v="77"/>
    <n v="120"/>
    <n v="96"/>
    <n v="137"/>
    <n v="162"/>
    <n v="178"/>
    <s v="Cash"/>
  </r>
  <r>
    <n v="25"/>
    <s v="Male"/>
    <s v="Junior"/>
    <s v="Psychology"/>
    <n v="780"/>
    <n v="95"/>
    <n v="5931"/>
    <n v="759"/>
    <n v="216"/>
    <n v="99"/>
    <n v="251"/>
    <n v="20"/>
    <n v="38"/>
    <n v="192"/>
    <n v="105"/>
    <n v="97"/>
    <s v="Cash"/>
  </r>
  <r>
    <n v="21"/>
    <s v="Female"/>
    <s v="Junior"/>
    <s v="Psychology"/>
    <n v="882"/>
    <n v="912"/>
    <n v="5570"/>
    <n v="555"/>
    <n v="305"/>
    <n v="103"/>
    <n v="81"/>
    <n v="112"/>
    <n v="28"/>
    <n v="112"/>
    <n v="162"/>
    <n v="197"/>
    <s v="Mobile Payment App"/>
  </r>
  <r>
    <n v="21"/>
    <s v="Female"/>
    <s v="Senior"/>
    <s v="Computer Science"/>
    <n v="959"/>
    <n v="258"/>
    <n v="3200"/>
    <n v="464"/>
    <n v="360"/>
    <n v="153"/>
    <n v="220"/>
    <n v="26"/>
    <n v="88"/>
    <n v="144"/>
    <n v="161"/>
    <n v="134"/>
    <s v="Cash"/>
  </r>
  <r>
    <n v="25"/>
    <s v="Female"/>
    <s v="Senior"/>
    <s v="Psychology"/>
    <n v="748"/>
    <n v="494"/>
    <n v="4789"/>
    <n v="447"/>
    <n v="353"/>
    <n v="164"/>
    <n v="201"/>
    <n v="60"/>
    <n v="43"/>
    <n v="99"/>
    <n v="93"/>
    <n v="172"/>
    <s v="Mobile Payment App"/>
  </r>
  <r>
    <n v="21"/>
    <s v="Male"/>
    <s v="Junior"/>
    <s v="Biology"/>
    <n v="810"/>
    <n v="73"/>
    <n v="4884"/>
    <n v="742"/>
    <n v="112"/>
    <n v="173"/>
    <n v="276"/>
    <n v="136"/>
    <n v="63"/>
    <n v="294"/>
    <n v="161"/>
    <n v="136"/>
    <s v="Mobile Payment App"/>
  </r>
  <r>
    <n v="20"/>
    <s v="Male"/>
    <s v="Sophomore"/>
    <s v="Computer Science"/>
    <n v="965"/>
    <n v="322"/>
    <n v="4992"/>
    <n v="433"/>
    <n v="175"/>
    <n v="56"/>
    <n v="71"/>
    <n v="89"/>
    <n v="74"/>
    <n v="66"/>
    <n v="59"/>
    <n v="130"/>
    <s v="Mobile Payment App"/>
  </r>
  <r>
    <n v="24"/>
    <s v="Male"/>
    <s v="Senior"/>
    <s v="Psychology"/>
    <n v="784"/>
    <n v="513"/>
    <n v="4906"/>
    <n v="863"/>
    <n v="116"/>
    <n v="110"/>
    <n v="140"/>
    <n v="116"/>
    <n v="56"/>
    <n v="264"/>
    <n v="179"/>
    <n v="160"/>
    <s v="Credit/Debit Card"/>
  </r>
  <r>
    <n v="22"/>
    <s v="Male"/>
    <s v="Sophomore"/>
    <s v="Economics"/>
    <n v="970"/>
    <n v="553"/>
    <n v="5894"/>
    <n v="680"/>
    <n v="344"/>
    <n v="156"/>
    <n v="114"/>
    <n v="120"/>
    <n v="79"/>
    <n v="53"/>
    <n v="40"/>
    <n v="156"/>
    <s v="Mobile Payment App"/>
  </r>
  <r>
    <n v="23"/>
    <s v="Non-binary"/>
    <s v="Senior"/>
    <s v="Economics"/>
    <n v="1349"/>
    <n v="873"/>
    <n v="5866"/>
    <n v="661"/>
    <n v="205"/>
    <n v="129"/>
    <n v="88"/>
    <n v="72"/>
    <n v="28"/>
    <n v="192"/>
    <n v="72"/>
    <n v="101"/>
    <s v="Credit/Debit Card"/>
  </r>
  <r>
    <n v="19"/>
    <s v="Female"/>
    <s v="Senior"/>
    <s v="Psychology"/>
    <n v="760"/>
    <n v="61"/>
    <n v="5429"/>
    <n v="831"/>
    <n v="268"/>
    <n v="84"/>
    <n v="63"/>
    <n v="26"/>
    <n v="92"/>
    <n v="278"/>
    <n v="185"/>
    <n v="60"/>
    <s v="Credit/Debit Card"/>
  </r>
  <r>
    <n v="21"/>
    <s v="Female"/>
    <s v="Freshman"/>
    <s v="Computer Science"/>
    <n v="702"/>
    <n v="273"/>
    <n v="4977"/>
    <n v="906"/>
    <n v="385"/>
    <n v="106"/>
    <n v="277"/>
    <n v="148"/>
    <n v="41"/>
    <n v="205"/>
    <n v="149"/>
    <n v="116"/>
    <s v="Cash"/>
  </r>
  <r>
    <n v="21"/>
    <s v="Male"/>
    <s v="Junior"/>
    <s v="Engineering"/>
    <n v="720"/>
    <n v="675"/>
    <n v="5309"/>
    <n v="661"/>
    <n v="284"/>
    <n v="95"/>
    <n v="153"/>
    <n v="93"/>
    <n v="21"/>
    <n v="108"/>
    <n v="81"/>
    <n v="64"/>
    <s v="Mobile Payment App"/>
  </r>
  <r>
    <n v="22"/>
    <s v="Male"/>
    <s v="Freshman"/>
    <s v="Biology"/>
    <n v="1286"/>
    <n v="789"/>
    <n v="3618"/>
    <n v="902"/>
    <n v="343"/>
    <n v="194"/>
    <n v="182"/>
    <n v="74"/>
    <n v="62"/>
    <n v="171"/>
    <n v="126"/>
    <n v="112"/>
    <s v="Mobile Payment App"/>
  </r>
  <r>
    <n v="22"/>
    <s v="Female"/>
    <s v="Sophomore"/>
    <s v="Engineering"/>
    <n v="1135"/>
    <n v="261"/>
    <n v="4753"/>
    <n v="629"/>
    <n v="335"/>
    <n v="168"/>
    <n v="97"/>
    <n v="113"/>
    <n v="60"/>
    <n v="223"/>
    <n v="44"/>
    <n v="62"/>
    <s v="Cash"/>
  </r>
  <r>
    <n v="18"/>
    <s v="Non-binary"/>
    <s v="Senior"/>
    <s v="Engineering"/>
    <n v="1030"/>
    <n v="240"/>
    <n v="3108"/>
    <n v="859"/>
    <n v="386"/>
    <n v="147"/>
    <n v="208"/>
    <n v="27"/>
    <n v="60"/>
    <n v="265"/>
    <n v="36"/>
    <n v="23"/>
    <s v="Credit/Debit Card"/>
  </r>
  <r>
    <n v="21"/>
    <s v="Female"/>
    <s v="Senior"/>
    <s v="Engineering"/>
    <n v="1265"/>
    <n v="722"/>
    <n v="4579"/>
    <n v="760"/>
    <n v="122"/>
    <n v="122"/>
    <n v="63"/>
    <n v="34"/>
    <n v="48"/>
    <n v="250"/>
    <n v="153"/>
    <n v="184"/>
    <s v="Credit/Debit Card"/>
  </r>
  <r>
    <n v="24"/>
    <s v="Female"/>
    <s v="Freshman"/>
    <s v="Psychology"/>
    <n v="1175"/>
    <n v="803"/>
    <n v="5634"/>
    <n v="444"/>
    <n v="290"/>
    <n v="170"/>
    <n v="63"/>
    <n v="25"/>
    <n v="37"/>
    <n v="275"/>
    <n v="111"/>
    <n v="101"/>
    <s v="Mobile Payment App"/>
  </r>
  <r>
    <n v="23"/>
    <s v="Female"/>
    <s v="Freshman"/>
    <s v="Psychology"/>
    <n v="1083"/>
    <n v="10"/>
    <n v="5275"/>
    <n v="640"/>
    <n v="236"/>
    <n v="153"/>
    <n v="257"/>
    <n v="62"/>
    <n v="87"/>
    <n v="188"/>
    <n v="55"/>
    <n v="59"/>
    <s v="Mobile Payment App"/>
  </r>
  <r>
    <n v="24"/>
    <s v="Non-binary"/>
    <s v="Freshman"/>
    <s v="Biology"/>
    <n v="1487"/>
    <n v="940"/>
    <n v="3167"/>
    <n v="765"/>
    <n v="202"/>
    <n v="146"/>
    <n v="183"/>
    <n v="145"/>
    <n v="23"/>
    <n v="233"/>
    <n v="120"/>
    <n v="44"/>
    <s v="Mobile Payment App"/>
  </r>
  <r>
    <n v="25"/>
    <s v="Non-binary"/>
    <s v="Junior"/>
    <s v="Computer Science"/>
    <n v="1327"/>
    <n v="196"/>
    <n v="5067"/>
    <n v="613"/>
    <n v="278"/>
    <n v="179"/>
    <n v="187"/>
    <n v="149"/>
    <n v="38"/>
    <n v="227"/>
    <n v="162"/>
    <n v="104"/>
    <s v="Cash"/>
  </r>
  <r>
    <n v="22"/>
    <s v="Non-binary"/>
    <s v="Senior"/>
    <s v="Economics"/>
    <n v="1095"/>
    <n v="165"/>
    <n v="4532"/>
    <n v="801"/>
    <n v="253"/>
    <n v="167"/>
    <n v="243"/>
    <n v="73"/>
    <n v="33"/>
    <n v="110"/>
    <n v="66"/>
    <n v="98"/>
    <s v="Credit/Debit Card"/>
  </r>
  <r>
    <n v="23"/>
    <s v="Male"/>
    <s v="Senior"/>
    <s v="Biology"/>
    <n v="1460"/>
    <n v="436"/>
    <n v="3230"/>
    <n v="787"/>
    <n v="377"/>
    <n v="176"/>
    <n v="158"/>
    <n v="117"/>
    <n v="78"/>
    <n v="299"/>
    <n v="84"/>
    <n v="43"/>
    <s v="Mobile Payment App"/>
  </r>
  <r>
    <n v="20"/>
    <s v="Female"/>
    <s v="Freshman"/>
    <s v="Engineering"/>
    <n v="1354"/>
    <n v="427"/>
    <n v="3691"/>
    <n v="515"/>
    <n v="224"/>
    <n v="120"/>
    <n v="125"/>
    <n v="71"/>
    <n v="46"/>
    <n v="140"/>
    <n v="184"/>
    <n v="177"/>
    <s v="Credit/Debit Card"/>
  </r>
  <r>
    <n v="20"/>
    <s v="Male"/>
    <s v="Sophomore"/>
    <s v="Biology"/>
    <n v="836"/>
    <n v="620"/>
    <n v="4311"/>
    <n v="584"/>
    <n v="301"/>
    <n v="160"/>
    <n v="193"/>
    <n v="91"/>
    <n v="46"/>
    <n v="143"/>
    <n v="120"/>
    <n v="53"/>
    <s v="Cash"/>
  </r>
  <r>
    <n v="22"/>
    <s v="Male"/>
    <s v="Junior"/>
    <s v="Engineering"/>
    <n v="1212"/>
    <n v="529"/>
    <n v="4012"/>
    <n v="897"/>
    <n v="400"/>
    <n v="53"/>
    <n v="120"/>
    <n v="117"/>
    <n v="88"/>
    <n v="284"/>
    <n v="119"/>
    <n v="105"/>
    <s v="Credit/Debit Card"/>
  </r>
  <r>
    <n v="20"/>
    <s v="Non-binary"/>
    <s v="Senior"/>
    <s v="Engineering"/>
    <n v="1483"/>
    <n v="277"/>
    <n v="3413"/>
    <n v="554"/>
    <n v="182"/>
    <n v="138"/>
    <n v="275"/>
    <n v="72"/>
    <n v="35"/>
    <n v="160"/>
    <n v="74"/>
    <n v="190"/>
    <s v="Credit/Debit Card"/>
  </r>
  <r>
    <n v="22"/>
    <s v="Non-binary"/>
    <s v="Sophomore"/>
    <s v="Computer Science"/>
    <n v="998"/>
    <n v="935"/>
    <n v="5420"/>
    <n v="516"/>
    <n v="297"/>
    <n v="96"/>
    <n v="103"/>
    <n v="129"/>
    <n v="78"/>
    <n v="251"/>
    <n v="109"/>
    <n v="63"/>
    <s v="Credit/Debit Card"/>
  </r>
  <r>
    <n v="22"/>
    <s v="Non-binary"/>
    <s v="Senior"/>
    <s v="Biology"/>
    <n v="885"/>
    <n v="325"/>
    <n v="4389"/>
    <n v="907"/>
    <n v="317"/>
    <n v="144"/>
    <n v="126"/>
    <n v="149"/>
    <n v="89"/>
    <n v="243"/>
    <n v="156"/>
    <n v="81"/>
    <s v="Credit/Debit Card"/>
  </r>
  <r>
    <n v="25"/>
    <s v="Male"/>
    <s v="Senior"/>
    <s v="Engineering"/>
    <n v="726"/>
    <n v="333"/>
    <n v="3854"/>
    <n v="738"/>
    <n v="177"/>
    <n v="195"/>
    <n v="110"/>
    <n v="92"/>
    <n v="77"/>
    <n v="117"/>
    <n v="30"/>
    <n v="50"/>
    <s v="Credit/Debit Card"/>
  </r>
  <r>
    <n v="25"/>
    <s v="Female"/>
    <s v="Junior"/>
    <s v="Psychology"/>
    <n v="1037"/>
    <n v="990"/>
    <n v="4885"/>
    <n v="481"/>
    <n v="367"/>
    <n v="130"/>
    <n v="272"/>
    <n v="56"/>
    <n v="57"/>
    <n v="150"/>
    <n v="92"/>
    <n v="22"/>
    <s v="Mobile Payment App"/>
  </r>
  <r>
    <n v="22"/>
    <s v="Female"/>
    <s v="Freshman"/>
    <s v="Engineering"/>
    <n v="1456"/>
    <n v="993"/>
    <n v="3377"/>
    <n v="733"/>
    <n v="201"/>
    <n v="94"/>
    <n v="284"/>
    <n v="123"/>
    <n v="34"/>
    <n v="59"/>
    <n v="77"/>
    <n v="97"/>
    <s v="Mobile Payment App"/>
  </r>
  <r>
    <n v="24"/>
    <s v="Male"/>
    <s v="Junior"/>
    <s v="Economics"/>
    <n v="676"/>
    <n v="183"/>
    <n v="4129"/>
    <n v="600"/>
    <n v="135"/>
    <n v="75"/>
    <n v="227"/>
    <n v="25"/>
    <n v="22"/>
    <n v="200"/>
    <n v="164"/>
    <n v="133"/>
    <s v="Mobile Payment App"/>
  </r>
  <r>
    <n v="24"/>
    <s v="Female"/>
    <s v="Senior"/>
    <s v="Psychology"/>
    <n v="571"/>
    <n v="215"/>
    <n v="5579"/>
    <n v="424"/>
    <n v="133"/>
    <n v="149"/>
    <n v="139"/>
    <n v="29"/>
    <n v="58"/>
    <n v="275"/>
    <n v="173"/>
    <n v="109"/>
    <s v="Mobile Payment App"/>
  </r>
  <r>
    <n v="23"/>
    <s v="Male"/>
    <s v="Junior"/>
    <s v="Computer Science"/>
    <n v="1213"/>
    <n v="761"/>
    <n v="5944"/>
    <n v="768"/>
    <n v="246"/>
    <n v="196"/>
    <n v="165"/>
    <n v="52"/>
    <n v="68"/>
    <n v="198"/>
    <n v="180"/>
    <n v="40"/>
    <s v="Mobile Payment App"/>
  </r>
  <r>
    <n v="24"/>
    <s v="Female"/>
    <s v="Sophomore"/>
    <s v="Psychology"/>
    <n v="1112"/>
    <n v="547"/>
    <n v="5305"/>
    <n v="498"/>
    <n v="357"/>
    <n v="170"/>
    <n v="183"/>
    <n v="92"/>
    <n v="84"/>
    <n v="138"/>
    <n v="92"/>
    <n v="197"/>
    <s v="Cash"/>
  </r>
  <r>
    <n v="18"/>
    <s v="Female"/>
    <s v="Sophomore"/>
    <s v="Economics"/>
    <n v="1100"/>
    <n v="535"/>
    <n v="4834"/>
    <n v="593"/>
    <n v="201"/>
    <n v="197"/>
    <n v="78"/>
    <n v="92"/>
    <n v="44"/>
    <n v="178"/>
    <n v="198"/>
    <n v="45"/>
    <s v="Credit/Debit Card"/>
  </r>
  <r>
    <n v="21"/>
    <s v="Male"/>
    <s v="Sophomore"/>
    <s v="Psychology"/>
    <n v="526"/>
    <n v="375"/>
    <n v="4279"/>
    <n v="747"/>
    <n v="159"/>
    <n v="183"/>
    <n v="197"/>
    <n v="67"/>
    <n v="21"/>
    <n v="88"/>
    <n v="58"/>
    <n v="108"/>
    <s v="Cash"/>
  </r>
  <r>
    <n v="22"/>
    <s v="Male"/>
    <s v="Junior"/>
    <s v="Computer Science"/>
    <n v="951"/>
    <n v="202"/>
    <n v="3172"/>
    <n v="818"/>
    <n v="158"/>
    <n v="68"/>
    <n v="95"/>
    <n v="76"/>
    <n v="63"/>
    <n v="122"/>
    <n v="47"/>
    <n v="96"/>
    <s v="Mobile Payment App"/>
  </r>
  <r>
    <n v="23"/>
    <s v="Male"/>
    <s v="Sophomore"/>
    <s v="Computer Science"/>
    <n v="1301"/>
    <n v="163"/>
    <n v="5696"/>
    <n v="899"/>
    <n v="117"/>
    <n v="51"/>
    <n v="278"/>
    <n v="22"/>
    <n v="22"/>
    <n v="153"/>
    <n v="70"/>
    <n v="150"/>
    <s v="Cash"/>
  </r>
  <r>
    <n v="25"/>
    <s v="Male"/>
    <s v="Junior"/>
    <s v="Psychology"/>
    <n v="1103"/>
    <n v="5"/>
    <n v="5960"/>
    <n v="676"/>
    <n v="375"/>
    <n v="149"/>
    <n v="133"/>
    <n v="76"/>
    <n v="33"/>
    <n v="212"/>
    <n v="165"/>
    <n v="169"/>
    <s v="Mobile Payment App"/>
  </r>
  <r>
    <n v="24"/>
    <s v="Male"/>
    <s v="Senior"/>
    <s v="Computer Science"/>
    <n v="1083"/>
    <n v="466"/>
    <n v="5692"/>
    <n v="644"/>
    <n v="111"/>
    <n v="80"/>
    <n v="235"/>
    <n v="76"/>
    <n v="42"/>
    <n v="108"/>
    <n v="65"/>
    <n v="73"/>
    <s v="Cash"/>
  </r>
  <r>
    <n v="23"/>
    <s v="Female"/>
    <s v="Senior"/>
    <s v="Engineering"/>
    <n v="860"/>
    <n v="47"/>
    <n v="3057"/>
    <n v="614"/>
    <n v="235"/>
    <n v="115"/>
    <n v="117"/>
    <n v="71"/>
    <n v="72"/>
    <n v="226"/>
    <n v="94"/>
    <n v="126"/>
    <s v="Cash"/>
  </r>
  <r>
    <n v="18"/>
    <s v="Male"/>
    <s v="Senior"/>
    <s v="Biology"/>
    <n v="1354"/>
    <n v="882"/>
    <n v="3341"/>
    <n v="969"/>
    <n v="348"/>
    <n v="75"/>
    <n v="126"/>
    <n v="49"/>
    <n v="93"/>
    <n v="201"/>
    <n v="116"/>
    <n v="178"/>
    <s v="Cash"/>
  </r>
  <r>
    <n v="23"/>
    <s v="Male"/>
    <s v="Senior"/>
    <s v="Biology"/>
    <n v="877"/>
    <n v="847"/>
    <n v="4768"/>
    <n v="465"/>
    <n v="221"/>
    <n v="96"/>
    <n v="52"/>
    <n v="39"/>
    <n v="73"/>
    <n v="94"/>
    <n v="141"/>
    <n v="64"/>
    <s v="Credit/Debit Card"/>
  </r>
  <r>
    <n v="21"/>
    <s v="Male"/>
    <s v="Freshman"/>
    <s v="Engineering"/>
    <n v="649"/>
    <n v="577"/>
    <n v="3046"/>
    <n v="931"/>
    <n v="224"/>
    <n v="161"/>
    <n v="200"/>
    <n v="24"/>
    <n v="80"/>
    <n v="213"/>
    <n v="135"/>
    <n v="180"/>
    <s v="Credit/Debit Card"/>
  </r>
  <r>
    <n v="24"/>
    <s v="Male"/>
    <s v="Sophomore"/>
    <s v="Computer Science"/>
    <n v="897"/>
    <n v="220"/>
    <n v="4655"/>
    <n v="799"/>
    <n v="358"/>
    <n v="125"/>
    <n v="290"/>
    <n v="80"/>
    <n v="23"/>
    <n v="156"/>
    <n v="177"/>
    <n v="46"/>
    <s v="Credit/Debit Card"/>
  </r>
  <r>
    <n v="21"/>
    <s v="Non-binary"/>
    <s v="Freshman"/>
    <s v="Psychology"/>
    <n v="1147"/>
    <n v="872"/>
    <n v="3709"/>
    <n v="581"/>
    <n v="102"/>
    <n v="188"/>
    <n v="225"/>
    <n v="98"/>
    <n v="72"/>
    <n v="273"/>
    <n v="126"/>
    <n v="166"/>
    <s v="Mobile Payment App"/>
  </r>
  <r>
    <n v="23"/>
    <s v="Non-binary"/>
    <s v="Senior"/>
    <s v="Biology"/>
    <n v="1367"/>
    <n v="606"/>
    <n v="5577"/>
    <n v="916"/>
    <n v="260"/>
    <n v="78"/>
    <n v="213"/>
    <n v="145"/>
    <n v="71"/>
    <n v="223"/>
    <n v="123"/>
    <n v="199"/>
    <s v="Credit/Debit Card"/>
  </r>
  <r>
    <n v="21"/>
    <s v="Male"/>
    <s v="Freshman"/>
    <s v="Computer Science"/>
    <n v="647"/>
    <n v="382"/>
    <n v="4943"/>
    <n v="807"/>
    <n v="149"/>
    <n v="61"/>
    <n v="214"/>
    <n v="136"/>
    <n v="26"/>
    <n v="191"/>
    <n v="102"/>
    <n v="107"/>
    <s v="Cash"/>
  </r>
  <r>
    <n v="21"/>
    <s v="Female"/>
    <s v="Senior"/>
    <s v="Engineering"/>
    <n v="656"/>
    <n v="725"/>
    <n v="3360"/>
    <n v="931"/>
    <n v="329"/>
    <n v="188"/>
    <n v="95"/>
    <n v="120"/>
    <n v="92"/>
    <n v="102"/>
    <n v="59"/>
    <n v="198"/>
    <s v="Credit/Debit Card"/>
  </r>
  <r>
    <n v="19"/>
    <s v="Non-binary"/>
    <s v="Junior"/>
    <s v="Economics"/>
    <n v="1131"/>
    <n v="315"/>
    <n v="3194"/>
    <n v="468"/>
    <n v="328"/>
    <n v="177"/>
    <n v="118"/>
    <n v="26"/>
    <n v="69"/>
    <n v="66"/>
    <n v="161"/>
    <n v="120"/>
    <s v="Mobile Payment App"/>
  </r>
  <r>
    <n v="19"/>
    <s v="Female"/>
    <s v="Freshman"/>
    <s v="Psychology"/>
    <n v="1319"/>
    <n v="803"/>
    <n v="4160"/>
    <n v="677"/>
    <n v="159"/>
    <n v="73"/>
    <n v="229"/>
    <n v="140"/>
    <n v="38"/>
    <n v="108"/>
    <n v="175"/>
    <n v="31"/>
    <s v="Cash"/>
  </r>
  <r>
    <n v="22"/>
    <s v="Female"/>
    <s v="Freshman"/>
    <s v="Economics"/>
    <n v="917"/>
    <n v="856"/>
    <n v="5010"/>
    <n v="434"/>
    <n v="128"/>
    <n v="184"/>
    <n v="277"/>
    <n v="98"/>
    <n v="29"/>
    <n v="115"/>
    <n v="61"/>
    <n v="66"/>
    <s v="Credit/Debit Card"/>
  </r>
  <r>
    <n v="19"/>
    <s v="Female"/>
    <s v="Sophomore"/>
    <s v="Biology"/>
    <n v="872"/>
    <n v="206"/>
    <n v="5309"/>
    <n v="944"/>
    <n v="232"/>
    <n v="166"/>
    <n v="153"/>
    <n v="58"/>
    <n v="64"/>
    <n v="67"/>
    <n v="167"/>
    <n v="86"/>
    <s v="Credit/Debit Card"/>
  </r>
  <r>
    <n v="20"/>
    <s v="Male"/>
    <s v="Sophomore"/>
    <s v="Economics"/>
    <n v="901"/>
    <n v="115"/>
    <n v="3388"/>
    <n v="737"/>
    <n v="295"/>
    <n v="84"/>
    <n v="297"/>
    <n v="66"/>
    <n v="80"/>
    <n v="146"/>
    <n v="100"/>
    <n v="93"/>
    <s v="Mobile Payment App"/>
  </r>
  <r>
    <n v="18"/>
    <s v="Male"/>
    <s v="Junior"/>
    <s v="Engineering"/>
    <n v="536"/>
    <n v="535"/>
    <n v="5547"/>
    <n v="676"/>
    <n v="255"/>
    <n v="82"/>
    <n v="111"/>
    <n v="128"/>
    <n v="35"/>
    <n v="252"/>
    <n v="160"/>
    <n v="79"/>
    <s v="Credit/Debit Card"/>
  </r>
  <r>
    <n v="25"/>
    <s v="Female"/>
    <s v="Senior"/>
    <s v="Psychology"/>
    <n v="506"/>
    <n v="931"/>
    <n v="4087"/>
    <n v="998"/>
    <n v="251"/>
    <n v="175"/>
    <n v="80"/>
    <n v="82"/>
    <n v="82"/>
    <n v="76"/>
    <n v="152"/>
    <n v="56"/>
    <s v="Mobile Payment App"/>
  </r>
  <r>
    <n v="23"/>
    <s v="Female"/>
    <s v="Junior"/>
    <s v="Economics"/>
    <n v="1201"/>
    <n v="635"/>
    <n v="3748"/>
    <n v="459"/>
    <n v="291"/>
    <n v="56"/>
    <n v="199"/>
    <n v="100"/>
    <n v="81"/>
    <n v="290"/>
    <n v="135"/>
    <n v="131"/>
    <s v="Credit/Debit Card"/>
  </r>
  <r>
    <n v="25"/>
    <s v="Non-binary"/>
    <s v="Senior"/>
    <s v="Computer Science"/>
    <n v="1189"/>
    <n v="48"/>
    <n v="5568"/>
    <n v="815"/>
    <n v="159"/>
    <n v="79"/>
    <n v="66"/>
    <n v="113"/>
    <n v="68"/>
    <n v="91"/>
    <n v="94"/>
    <n v="37"/>
    <s v="Cash"/>
  </r>
  <r>
    <n v="23"/>
    <s v="Female"/>
    <s v="Junior"/>
    <s v="Economics"/>
    <n v="546"/>
    <n v="387"/>
    <n v="3890"/>
    <n v="747"/>
    <n v="282"/>
    <n v="140"/>
    <n v="53"/>
    <n v="35"/>
    <n v="38"/>
    <n v="67"/>
    <n v="75"/>
    <n v="181"/>
    <s v="Credit/Debit Card"/>
  </r>
  <r>
    <n v="19"/>
    <s v="Non-binary"/>
    <s v="Senior"/>
    <s v="Biology"/>
    <n v="1181"/>
    <n v="989"/>
    <n v="3162"/>
    <n v="559"/>
    <n v="196"/>
    <n v="137"/>
    <n v="89"/>
    <n v="46"/>
    <n v="60"/>
    <n v="249"/>
    <n v="134"/>
    <n v="200"/>
    <s v="Cash"/>
  </r>
  <r>
    <n v="18"/>
    <s v="Female"/>
    <s v="Sophomore"/>
    <s v="Economics"/>
    <n v="810"/>
    <n v="292"/>
    <n v="3953"/>
    <n v="771"/>
    <n v="340"/>
    <n v="51"/>
    <n v="98"/>
    <n v="120"/>
    <n v="88"/>
    <n v="133"/>
    <n v="58"/>
    <n v="113"/>
    <s v="Cash"/>
  </r>
  <r>
    <n v="19"/>
    <s v="Non-binary"/>
    <s v="Freshman"/>
    <s v="Engineering"/>
    <n v="855"/>
    <n v="397"/>
    <n v="4028"/>
    <n v="633"/>
    <n v="400"/>
    <n v="146"/>
    <n v="174"/>
    <n v="148"/>
    <n v="42"/>
    <n v="77"/>
    <n v="153"/>
    <n v="122"/>
    <s v="Cash"/>
  </r>
  <r>
    <n v="23"/>
    <s v="Male"/>
    <s v="Sophomore"/>
    <s v="Biology"/>
    <n v="1354"/>
    <n v="17"/>
    <n v="5911"/>
    <n v="631"/>
    <n v="385"/>
    <n v="160"/>
    <n v="112"/>
    <n v="34"/>
    <n v="32"/>
    <n v="225"/>
    <n v="173"/>
    <n v="60"/>
    <s v="Cash"/>
  </r>
  <r>
    <n v="20"/>
    <s v="Male"/>
    <s v="Freshman"/>
    <s v="Psychology"/>
    <n v="1056"/>
    <n v="861"/>
    <n v="5433"/>
    <n v="405"/>
    <n v="183"/>
    <n v="194"/>
    <n v="187"/>
    <n v="61"/>
    <n v="66"/>
    <n v="144"/>
    <n v="107"/>
    <n v="22"/>
    <s v="Cash"/>
  </r>
  <r>
    <n v="19"/>
    <s v="Male"/>
    <s v="Freshman"/>
    <s v="Economics"/>
    <n v="620"/>
    <n v="215"/>
    <n v="4981"/>
    <n v="704"/>
    <n v="243"/>
    <n v="197"/>
    <n v="285"/>
    <n v="135"/>
    <n v="83"/>
    <n v="192"/>
    <n v="36"/>
    <n v="197"/>
    <s v="Credit/Debit Card"/>
  </r>
  <r>
    <n v="24"/>
    <s v="Female"/>
    <s v="Freshman"/>
    <s v="Economics"/>
    <n v="1207"/>
    <n v="339"/>
    <n v="4361"/>
    <n v="638"/>
    <n v="201"/>
    <n v="143"/>
    <n v="241"/>
    <n v="112"/>
    <n v="29"/>
    <n v="86"/>
    <n v="139"/>
    <n v="110"/>
    <s v="Cash"/>
  </r>
  <r>
    <n v="21"/>
    <s v="Non-binary"/>
    <s v="Sophomore"/>
    <s v="Psychology"/>
    <n v="621"/>
    <n v="456"/>
    <n v="5893"/>
    <n v="960"/>
    <n v="199"/>
    <n v="124"/>
    <n v="278"/>
    <n v="115"/>
    <n v="48"/>
    <n v="193"/>
    <n v="178"/>
    <n v="68"/>
    <s v="Cash"/>
  </r>
  <r>
    <n v="25"/>
    <s v="Female"/>
    <s v="Senior"/>
    <s v="Engineering"/>
    <n v="1033"/>
    <n v="64"/>
    <n v="4249"/>
    <n v="517"/>
    <n v="104"/>
    <n v="64"/>
    <n v="259"/>
    <n v="131"/>
    <n v="66"/>
    <n v="234"/>
    <n v="63"/>
    <n v="104"/>
    <s v="Mobile Payment App"/>
  </r>
  <r>
    <n v="19"/>
    <s v="Non-binary"/>
    <s v="Freshman"/>
    <s v="Psychology"/>
    <n v="722"/>
    <n v="2"/>
    <n v="3701"/>
    <n v="450"/>
    <n v="102"/>
    <n v="82"/>
    <n v="267"/>
    <n v="38"/>
    <n v="65"/>
    <n v="129"/>
    <n v="186"/>
    <n v="125"/>
    <s v="Mobile Payment App"/>
  </r>
  <r>
    <n v="20"/>
    <s v="Male"/>
    <s v="Freshman"/>
    <s v="Psychology"/>
    <n v="1304"/>
    <n v="76"/>
    <n v="3564"/>
    <n v="847"/>
    <n v="180"/>
    <n v="92"/>
    <n v="300"/>
    <n v="90"/>
    <n v="64"/>
    <n v="113"/>
    <n v="34"/>
    <n v="113"/>
    <s v="Mobile Payment App"/>
  </r>
  <r>
    <n v="21"/>
    <s v="Non-binary"/>
    <s v="Junior"/>
    <s v="Biology"/>
    <n v="912"/>
    <n v="970"/>
    <n v="3424"/>
    <n v="991"/>
    <n v="348"/>
    <n v="181"/>
    <n v="86"/>
    <n v="134"/>
    <n v="70"/>
    <n v="175"/>
    <n v="40"/>
    <n v="184"/>
    <s v="Credit/Debit Card"/>
  </r>
  <r>
    <n v="23"/>
    <s v="Male"/>
    <s v="Sophomore"/>
    <s v="Biology"/>
    <n v="963"/>
    <n v="871"/>
    <n v="4951"/>
    <n v="778"/>
    <n v="253"/>
    <n v="105"/>
    <n v="135"/>
    <n v="124"/>
    <n v="46"/>
    <n v="185"/>
    <n v="164"/>
    <n v="160"/>
    <s v="Cash"/>
  </r>
  <r>
    <n v="18"/>
    <s v="Female"/>
    <s v="Junior"/>
    <s v="Engineering"/>
    <n v="1286"/>
    <n v="618"/>
    <n v="3015"/>
    <n v="925"/>
    <n v="103"/>
    <n v="129"/>
    <n v="56"/>
    <n v="50"/>
    <n v="93"/>
    <n v="215"/>
    <n v="43"/>
    <n v="105"/>
    <s v="Mobile Payment App"/>
  </r>
  <r>
    <n v="18"/>
    <s v="Male"/>
    <s v="Freshman"/>
    <s v="Economics"/>
    <n v="1104"/>
    <n v="180"/>
    <n v="4653"/>
    <n v="683"/>
    <n v="362"/>
    <n v="185"/>
    <n v="90"/>
    <n v="79"/>
    <n v="91"/>
    <n v="91"/>
    <n v="99"/>
    <n v="64"/>
    <s v="Credit/Debit Card"/>
  </r>
  <r>
    <n v="23"/>
    <s v="Non-binary"/>
    <s v="Senior"/>
    <s v="Economics"/>
    <n v="697"/>
    <n v="927"/>
    <n v="3756"/>
    <n v="734"/>
    <n v="394"/>
    <n v="192"/>
    <n v="109"/>
    <n v="80"/>
    <n v="73"/>
    <n v="247"/>
    <n v="69"/>
    <n v="195"/>
    <s v="Cash"/>
  </r>
  <r>
    <n v="21"/>
    <s v="Male"/>
    <s v="Freshman"/>
    <s v="Engineering"/>
    <n v="1230"/>
    <n v="968"/>
    <n v="4254"/>
    <n v="540"/>
    <n v="285"/>
    <n v="99"/>
    <n v="169"/>
    <n v="101"/>
    <n v="57"/>
    <n v="77"/>
    <n v="87"/>
    <n v="43"/>
    <s v="Cash"/>
  </r>
  <r>
    <n v="25"/>
    <s v="Female"/>
    <s v="Junior"/>
    <s v="Engineering"/>
    <n v="1345"/>
    <n v="649"/>
    <n v="3889"/>
    <n v="919"/>
    <n v="311"/>
    <n v="133"/>
    <n v="68"/>
    <n v="149"/>
    <n v="66"/>
    <n v="69"/>
    <n v="159"/>
    <n v="162"/>
    <s v="Mobile Payment App"/>
  </r>
  <r>
    <n v="20"/>
    <s v="Female"/>
    <s v="Junior"/>
    <s v="Biology"/>
    <n v="1411"/>
    <n v="517"/>
    <n v="3074"/>
    <n v="874"/>
    <n v="151"/>
    <n v="77"/>
    <n v="219"/>
    <n v="21"/>
    <n v="44"/>
    <n v="280"/>
    <n v="57"/>
    <n v="176"/>
    <s v="Mobile Payment App"/>
  </r>
  <r>
    <n v="24"/>
    <s v="Female"/>
    <s v="Freshman"/>
    <s v="Economics"/>
    <n v="1355"/>
    <n v="282"/>
    <n v="5998"/>
    <n v="617"/>
    <n v="311"/>
    <n v="79"/>
    <n v="264"/>
    <n v="35"/>
    <n v="73"/>
    <n v="254"/>
    <n v="131"/>
    <n v="164"/>
    <s v="Credit/Debit Card"/>
  </r>
  <r>
    <n v="24"/>
    <s v="Non-binary"/>
    <s v="Junior"/>
    <s v="Economics"/>
    <n v="608"/>
    <n v="918"/>
    <n v="4056"/>
    <n v="568"/>
    <n v="336"/>
    <n v="186"/>
    <n v="159"/>
    <n v="82"/>
    <n v="89"/>
    <n v="251"/>
    <n v="166"/>
    <n v="142"/>
    <s v="Mobile Payment App"/>
  </r>
  <r>
    <n v="22"/>
    <s v="Female"/>
    <s v="Senior"/>
    <s v="Biology"/>
    <n v="566"/>
    <n v="480"/>
    <n v="3542"/>
    <n v="834"/>
    <n v="360"/>
    <n v="64"/>
    <n v="289"/>
    <n v="48"/>
    <n v="86"/>
    <n v="226"/>
    <n v="132"/>
    <n v="120"/>
    <s v="Credit/Debit Card"/>
  </r>
  <r>
    <n v="25"/>
    <s v="Female"/>
    <s v="Junior"/>
    <s v="Economics"/>
    <n v="1310"/>
    <n v="982"/>
    <n v="4548"/>
    <n v="837"/>
    <n v="219"/>
    <n v="60"/>
    <n v="72"/>
    <n v="82"/>
    <n v="51"/>
    <n v="260"/>
    <n v="30"/>
    <n v="171"/>
    <s v="Mobile Payment App"/>
  </r>
  <r>
    <n v="24"/>
    <s v="Female"/>
    <s v="Sophomore"/>
    <s v="Biology"/>
    <n v="1354"/>
    <n v="52"/>
    <n v="3169"/>
    <n v="849"/>
    <n v="335"/>
    <n v="60"/>
    <n v="199"/>
    <n v="77"/>
    <n v="45"/>
    <n v="101"/>
    <n v="195"/>
    <n v="125"/>
    <s v="Credit/Debit Card"/>
  </r>
  <r>
    <n v="23"/>
    <s v="Male"/>
    <s v="Sophomore"/>
    <s v="Economics"/>
    <n v="1020"/>
    <n v="17"/>
    <n v="4645"/>
    <n v="943"/>
    <n v="305"/>
    <n v="156"/>
    <n v="240"/>
    <n v="123"/>
    <n v="53"/>
    <n v="290"/>
    <n v="77"/>
    <n v="63"/>
    <s v="Cash"/>
  </r>
  <r>
    <n v="24"/>
    <s v="Non-binary"/>
    <s v="Senior"/>
    <s v="Engineering"/>
    <n v="1394"/>
    <n v="871"/>
    <n v="4450"/>
    <n v="416"/>
    <n v="268"/>
    <n v="133"/>
    <n v="146"/>
    <n v="22"/>
    <n v="68"/>
    <n v="172"/>
    <n v="126"/>
    <n v="185"/>
    <s v="Cash"/>
  </r>
  <r>
    <n v="22"/>
    <s v="Non-binary"/>
    <s v="Sophomore"/>
    <s v="Psychology"/>
    <n v="954"/>
    <n v="337"/>
    <n v="5756"/>
    <n v="717"/>
    <n v="159"/>
    <n v="195"/>
    <n v="196"/>
    <n v="138"/>
    <n v="26"/>
    <n v="154"/>
    <n v="160"/>
    <n v="85"/>
    <s v="Credit/Debit Card"/>
  </r>
  <r>
    <n v="21"/>
    <s v="Male"/>
    <s v="Senior"/>
    <s v="Biology"/>
    <n v="1448"/>
    <n v="794"/>
    <n v="3959"/>
    <n v="624"/>
    <n v="171"/>
    <n v="172"/>
    <n v="103"/>
    <n v="59"/>
    <n v="89"/>
    <n v="206"/>
    <n v="182"/>
    <n v="158"/>
    <s v="Mobile Payment App"/>
  </r>
  <r>
    <n v="21"/>
    <s v="Non-binary"/>
    <s v="Sophomore"/>
    <s v="Biology"/>
    <n v="968"/>
    <n v="8"/>
    <n v="4078"/>
    <n v="670"/>
    <n v="108"/>
    <n v="56"/>
    <n v="129"/>
    <n v="26"/>
    <n v="66"/>
    <n v="272"/>
    <n v="64"/>
    <n v="151"/>
    <s v="Credit/Debit Card"/>
  </r>
  <r>
    <n v="19"/>
    <s v="Male"/>
    <s v="Freshman"/>
    <s v="Economics"/>
    <n v="1450"/>
    <n v="809"/>
    <n v="4103"/>
    <n v="845"/>
    <n v="255"/>
    <n v="89"/>
    <n v="136"/>
    <n v="110"/>
    <n v="85"/>
    <n v="183"/>
    <n v="85"/>
    <n v="110"/>
    <s v="Credit/Debit Card"/>
  </r>
  <r>
    <n v="22"/>
    <s v="Female"/>
    <s v="Freshman"/>
    <s v="Computer Science"/>
    <n v="1316"/>
    <n v="938"/>
    <n v="4316"/>
    <n v="953"/>
    <n v="153"/>
    <n v="179"/>
    <n v="229"/>
    <n v="105"/>
    <n v="66"/>
    <n v="184"/>
    <n v="151"/>
    <n v="137"/>
    <s v="Credit/Debit Card"/>
  </r>
  <r>
    <n v="24"/>
    <s v="Male"/>
    <s v="Freshman"/>
    <s v="Computer Science"/>
    <n v="904"/>
    <n v="955"/>
    <n v="4075"/>
    <n v="875"/>
    <n v="310"/>
    <n v="197"/>
    <n v="201"/>
    <n v="91"/>
    <n v="83"/>
    <n v="224"/>
    <n v="186"/>
    <n v="101"/>
    <s v="Cash"/>
  </r>
  <r>
    <n v="23"/>
    <s v="Female"/>
    <s v="Junior"/>
    <s v="Computer Science"/>
    <n v="1488"/>
    <n v="77"/>
    <n v="5418"/>
    <n v="545"/>
    <n v="112"/>
    <n v="193"/>
    <n v="158"/>
    <n v="21"/>
    <n v="64"/>
    <n v="257"/>
    <n v="168"/>
    <n v="86"/>
    <s v="Cash"/>
  </r>
  <r>
    <n v="20"/>
    <s v="Female"/>
    <s v="Junior"/>
    <s v="Psychology"/>
    <n v="893"/>
    <n v="258"/>
    <n v="5877"/>
    <n v="469"/>
    <n v="131"/>
    <n v="192"/>
    <n v="222"/>
    <n v="73"/>
    <n v="84"/>
    <n v="125"/>
    <n v="176"/>
    <n v="74"/>
    <s v="Cash"/>
  </r>
  <r>
    <n v="21"/>
    <s v="Male"/>
    <s v="Freshman"/>
    <s v="Biology"/>
    <n v="527"/>
    <n v="851"/>
    <n v="4464"/>
    <n v="683"/>
    <n v="390"/>
    <n v="194"/>
    <n v="185"/>
    <n v="127"/>
    <n v="65"/>
    <n v="188"/>
    <n v="168"/>
    <n v="193"/>
    <s v="Credit/Debit Card"/>
  </r>
  <r>
    <n v="24"/>
    <s v="Male"/>
    <s v="Senior"/>
    <s v="Biology"/>
    <n v="804"/>
    <n v="640"/>
    <n v="3043"/>
    <n v="927"/>
    <n v="347"/>
    <n v="167"/>
    <n v="151"/>
    <n v="114"/>
    <n v="35"/>
    <n v="206"/>
    <n v="94"/>
    <n v="169"/>
    <s v="Credit/Debit Card"/>
  </r>
  <r>
    <n v="25"/>
    <s v="Female"/>
    <s v="Junior"/>
    <s v="Engineering"/>
    <n v="547"/>
    <n v="233"/>
    <n v="5070"/>
    <n v="633"/>
    <n v="164"/>
    <n v="94"/>
    <n v="147"/>
    <n v="123"/>
    <n v="25"/>
    <n v="236"/>
    <n v="116"/>
    <n v="37"/>
    <s v="Credit/Debit Card"/>
  </r>
  <r>
    <n v="19"/>
    <s v="Non-binary"/>
    <s v="Freshman"/>
    <s v="Computer Science"/>
    <n v="523"/>
    <n v="892"/>
    <n v="4683"/>
    <n v="438"/>
    <n v="180"/>
    <n v="65"/>
    <n v="208"/>
    <n v="108"/>
    <n v="59"/>
    <n v="192"/>
    <n v="92"/>
    <n v="132"/>
    <s v="Cash"/>
  </r>
  <r>
    <n v="24"/>
    <s v="Female"/>
    <s v="Senior"/>
    <s v="Economics"/>
    <n v="1040"/>
    <n v="970"/>
    <n v="5293"/>
    <n v="701"/>
    <n v="323"/>
    <n v="97"/>
    <n v="196"/>
    <n v="93"/>
    <n v="62"/>
    <n v="170"/>
    <n v="90"/>
    <n v="64"/>
    <s v="Credit/Debit Card"/>
  </r>
  <r>
    <n v="24"/>
    <s v="Male"/>
    <s v="Freshman"/>
    <s v="Computer Science"/>
    <n v="918"/>
    <n v="273"/>
    <n v="3012"/>
    <n v="759"/>
    <n v="113"/>
    <n v="181"/>
    <n v="62"/>
    <n v="99"/>
    <n v="81"/>
    <n v="226"/>
    <n v="155"/>
    <n v="199"/>
    <s v="Credit/Debit Card"/>
  </r>
  <r>
    <n v="23"/>
    <s v="Female"/>
    <s v="Junior"/>
    <s v="Biology"/>
    <n v="504"/>
    <n v="775"/>
    <n v="4132"/>
    <n v="997"/>
    <n v="237"/>
    <n v="69"/>
    <n v="199"/>
    <n v="111"/>
    <n v="58"/>
    <n v="62"/>
    <n v="195"/>
    <n v="195"/>
    <s v="Credit/Debit Card"/>
  </r>
  <r>
    <n v="24"/>
    <s v="Female"/>
    <s v="Senior"/>
    <s v="Economics"/>
    <n v="1203"/>
    <n v="115"/>
    <n v="3234"/>
    <n v="858"/>
    <n v="249"/>
    <n v="157"/>
    <n v="292"/>
    <n v="132"/>
    <n v="94"/>
    <n v="278"/>
    <n v="66"/>
    <n v="49"/>
    <s v="Cash"/>
  </r>
  <r>
    <n v="20"/>
    <s v="Female"/>
    <s v="Senior"/>
    <s v="Psychology"/>
    <n v="951"/>
    <n v="279"/>
    <n v="4004"/>
    <n v="453"/>
    <n v="366"/>
    <n v="121"/>
    <n v="287"/>
    <n v="71"/>
    <n v="65"/>
    <n v="207"/>
    <n v="129"/>
    <n v="122"/>
    <s v="Mobile Payment App"/>
  </r>
  <r>
    <n v="24"/>
    <s v="Non-binary"/>
    <s v="Sophomore"/>
    <s v="Psychology"/>
    <n v="857"/>
    <n v="583"/>
    <n v="3939"/>
    <n v="587"/>
    <n v="147"/>
    <n v="126"/>
    <n v="160"/>
    <n v="117"/>
    <n v="85"/>
    <n v="98"/>
    <n v="69"/>
    <n v="143"/>
    <s v="Mobile Payment App"/>
  </r>
  <r>
    <n v="19"/>
    <s v="Male"/>
    <s v="Senior"/>
    <s v="Psychology"/>
    <n v="812"/>
    <n v="539"/>
    <n v="3191"/>
    <n v="744"/>
    <n v="108"/>
    <n v="189"/>
    <n v="296"/>
    <n v="31"/>
    <n v="81"/>
    <n v="204"/>
    <n v="87"/>
    <n v="34"/>
    <s v="Cash"/>
  </r>
  <r>
    <n v="18"/>
    <s v="Male"/>
    <s v="Sophomore"/>
    <s v="Computer Science"/>
    <n v="540"/>
    <n v="649"/>
    <n v="5188"/>
    <n v="746"/>
    <n v="173"/>
    <n v="147"/>
    <n v="113"/>
    <n v="139"/>
    <n v="29"/>
    <n v="103"/>
    <n v="73"/>
    <n v="118"/>
    <s v="Credit/Debit Card"/>
  </r>
  <r>
    <n v="19"/>
    <s v="Non-binary"/>
    <s v="Junior"/>
    <s v="Psychology"/>
    <n v="889"/>
    <n v="483"/>
    <n v="3007"/>
    <n v="673"/>
    <n v="225"/>
    <n v="113"/>
    <n v="113"/>
    <n v="148"/>
    <n v="40"/>
    <n v="256"/>
    <n v="171"/>
    <n v="175"/>
    <s v="Cash"/>
  </r>
  <r>
    <n v="18"/>
    <s v="Non-binary"/>
    <s v="Freshman"/>
    <s v="Psychology"/>
    <n v="992"/>
    <n v="680"/>
    <n v="5718"/>
    <n v="533"/>
    <n v="241"/>
    <n v="84"/>
    <n v="276"/>
    <n v="65"/>
    <n v="81"/>
    <n v="141"/>
    <n v="171"/>
    <n v="51"/>
    <s v="Credit/Debit Card"/>
  </r>
  <r>
    <n v="21"/>
    <s v="Male"/>
    <s v="Junior"/>
    <s v="Biology"/>
    <n v="760"/>
    <n v="869"/>
    <n v="3712"/>
    <n v="567"/>
    <n v="291"/>
    <n v="94"/>
    <n v="86"/>
    <n v="141"/>
    <n v="97"/>
    <n v="55"/>
    <n v="165"/>
    <n v="44"/>
    <s v="Mobile Payment App"/>
  </r>
  <r>
    <n v="25"/>
    <s v="Male"/>
    <s v="Sophomore"/>
    <s v="Biology"/>
    <n v="1199"/>
    <n v="996"/>
    <n v="4865"/>
    <n v="533"/>
    <n v="207"/>
    <n v="123"/>
    <n v="70"/>
    <n v="104"/>
    <n v="76"/>
    <n v="256"/>
    <n v="189"/>
    <n v="192"/>
    <s v="Credit/Debit Card"/>
  </r>
  <r>
    <n v="20"/>
    <s v="Female"/>
    <s v="Junior"/>
    <s v="Biology"/>
    <n v="578"/>
    <n v="460"/>
    <n v="4893"/>
    <n v="488"/>
    <n v="139"/>
    <n v="168"/>
    <n v="58"/>
    <n v="105"/>
    <n v="92"/>
    <n v="177"/>
    <n v="183"/>
    <n v="92"/>
    <s v="Credit/Debit Card"/>
  </r>
  <r>
    <n v="24"/>
    <s v="Female"/>
    <s v="Senior"/>
    <s v="Economics"/>
    <n v="994"/>
    <n v="940"/>
    <n v="4885"/>
    <n v="487"/>
    <n v="143"/>
    <n v="54"/>
    <n v="79"/>
    <n v="74"/>
    <n v="53"/>
    <n v="77"/>
    <n v="66"/>
    <n v="22"/>
    <s v="Cash"/>
  </r>
  <r>
    <n v="18"/>
    <s v="Non-binary"/>
    <s v="Junior"/>
    <s v="Economics"/>
    <n v="552"/>
    <n v="481"/>
    <n v="5312"/>
    <n v="937"/>
    <n v="307"/>
    <n v="77"/>
    <n v="71"/>
    <n v="21"/>
    <n v="52"/>
    <n v="127"/>
    <n v="46"/>
    <n v="77"/>
    <s v="Mobile Payment App"/>
  </r>
  <r>
    <n v="21"/>
    <s v="Male"/>
    <s v="Junior"/>
    <s v="Computer Science"/>
    <n v="1444"/>
    <n v="792"/>
    <n v="5866"/>
    <n v="607"/>
    <n v="396"/>
    <n v="189"/>
    <n v="125"/>
    <n v="76"/>
    <n v="80"/>
    <n v="59"/>
    <n v="79"/>
    <n v="78"/>
    <s v="Credit/Debit Card"/>
  </r>
  <r>
    <n v="19"/>
    <s v="Female"/>
    <s v="Junior"/>
    <s v="Psychology"/>
    <n v="1203"/>
    <n v="550"/>
    <n v="3282"/>
    <n v="654"/>
    <n v="182"/>
    <n v="108"/>
    <n v="288"/>
    <n v="147"/>
    <n v="38"/>
    <n v="92"/>
    <n v="182"/>
    <n v="128"/>
    <s v="Mobile Payment App"/>
  </r>
  <r>
    <n v="25"/>
    <s v="Female"/>
    <s v="Sophomore"/>
    <s v="Computer Science"/>
    <n v="1481"/>
    <n v="50"/>
    <n v="4898"/>
    <n v="982"/>
    <n v="157"/>
    <n v="162"/>
    <n v="159"/>
    <n v="30"/>
    <n v="76"/>
    <n v="225"/>
    <n v="99"/>
    <n v="166"/>
    <s v="Credit/Debit Card"/>
  </r>
  <r>
    <n v="25"/>
    <s v="Non-binary"/>
    <s v="Sophomore"/>
    <s v="Economics"/>
    <n v="700"/>
    <n v="174"/>
    <n v="5318"/>
    <n v="846"/>
    <n v="206"/>
    <n v="108"/>
    <n v="284"/>
    <n v="70"/>
    <n v="23"/>
    <n v="220"/>
    <n v="169"/>
    <n v="142"/>
    <s v="Credit/Debit Card"/>
  </r>
  <r>
    <n v="25"/>
    <s v="Female"/>
    <s v="Junior"/>
    <s v="Economics"/>
    <n v="1087"/>
    <n v="415"/>
    <n v="5282"/>
    <n v="503"/>
    <n v="155"/>
    <n v="186"/>
    <n v="116"/>
    <n v="31"/>
    <n v="31"/>
    <n v="108"/>
    <n v="141"/>
    <n v="200"/>
    <s v="Mobile Payment App"/>
  </r>
  <r>
    <n v="23"/>
    <s v="Male"/>
    <s v="Senior"/>
    <s v="Economics"/>
    <n v="672"/>
    <n v="699"/>
    <n v="4520"/>
    <n v="435"/>
    <n v="153"/>
    <n v="180"/>
    <n v="61"/>
    <n v="75"/>
    <n v="56"/>
    <n v="248"/>
    <n v="195"/>
    <n v="82"/>
    <s v="Mobile Payment App"/>
  </r>
  <r>
    <n v="21"/>
    <s v="Male"/>
    <s v="Sophomore"/>
    <s v="Computer Science"/>
    <n v="825"/>
    <n v="882"/>
    <n v="4307"/>
    <n v="589"/>
    <n v="181"/>
    <n v="54"/>
    <n v="89"/>
    <n v="113"/>
    <n v="55"/>
    <n v="266"/>
    <n v="34"/>
    <n v="176"/>
    <s v="Credit/Debit Card"/>
  </r>
  <r>
    <n v="24"/>
    <s v="Male"/>
    <s v="Sophomore"/>
    <s v="Computer Science"/>
    <n v="1033"/>
    <n v="267"/>
    <n v="5997"/>
    <n v="806"/>
    <n v="374"/>
    <n v="86"/>
    <n v="229"/>
    <n v="78"/>
    <n v="31"/>
    <n v="139"/>
    <n v="153"/>
    <n v="77"/>
    <s v="Cash"/>
  </r>
  <r>
    <n v="25"/>
    <s v="Non-binary"/>
    <s v="Freshman"/>
    <s v="Engineering"/>
    <n v="774"/>
    <n v="250"/>
    <n v="5306"/>
    <n v="942"/>
    <n v="324"/>
    <n v="73"/>
    <n v="271"/>
    <n v="107"/>
    <n v="77"/>
    <n v="92"/>
    <n v="80"/>
    <n v="66"/>
    <s v="Credit/Debit Card"/>
  </r>
  <r>
    <n v="23"/>
    <s v="Male"/>
    <s v="Junior"/>
    <s v="Engineering"/>
    <n v="1365"/>
    <n v="744"/>
    <n v="3066"/>
    <n v="936"/>
    <n v="265"/>
    <n v="52"/>
    <n v="121"/>
    <n v="46"/>
    <n v="85"/>
    <n v="292"/>
    <n v="128"/>
    <n v="115"/>
    <s v="Credit/Debit Card"/>
  </r>
  <r>
    <n v="25"/>
    <s v="Non-binary"/>
    <s v="Sophomore"/>
    <s v="Economics"/>
    <n v="810"/>
    <n v="826"/>
    <n v="3709"/>
    <n v="938"/>
    <n v="206"/>
    <n v="180"/>
    <n v="112"/>
    <n v="82"/>
    <n v="45"/>
    <n v="165"/>
    <n v="110"/>
    <n v="98"/>
    <s v="Mobile Payment App"/>
  </r>
  <r>
    <n v="22"/>
    <s v="Male"/>
    <s v="Sophomore"/>
    <s v="Economics"/>
    <n v="856"/>
    <n v="33"/>
    <n v="5420"/>
    <n v="967"/>
    <n v="391"/>
    <n v="112"/>
    <n v="196"/>
    <n v="43"/>
    <n v="71"/>
    <n v="294"/>
    <n v="91"/>
    <n v="139"/>
    <s v="Mobile Payment App"/>
  </r>
  <r>
    <n v="21"/>
    <s v="Female"/>
    <s v="Senior"/>
    <s v="Psychology"/>
    <n v="985"/>
    <n v="586"/>
    <n v="4345"/>
    <n v="481"/>
    <n v="110"/>
    <n v="141"/>
    <n v="135"/>
    <n v="103"/>
    <n v="42"/>
    <n v="270"/>
    <n v="194"/>
    <n v="196"/>
    <s v="Credit/Debit Card"/>
  </r>
  <r>
    <n v="22"/>
    <s v="Non-binary"/>
    <s v="Junior"/>
    <s v="Biology"/>
    <n v="919"/>
    <n v="369"/>
    <n v="4599"/>
    <n v="788"/>
    <n v="119"/>
    <n v="170"/>
    <n v="58"/>
    <n v="124"/>
    <n v="34"/>
    <n v="97"/>
    <n v="64"/>
    <n v="185"/>
    <s v="Credit/Debit Card"/>
  </r>
  <r>
    <n v="18"/>
    <s v="Female"/>
    <s v="Sophomore"/>
    <s v="Biology"/>
    <n v="637"/>
    <n v="130"/>
    <n v="5152"/>
    <n v="559"/>
    <n v="340"/>
    <n v="62"/>
    <n v="226"/>
    <n v="42"/>
    <n v="72"/>
    <n v="244"/>
    <n v="197"/>
    <n v="42"/>
    <s v="Cash"/>
  </r>
  <r>
    <n v="20"/>
    <s v="Male"/>
    <s v="Freshman"/>
    <s v="Economics"/>
    <n v="894"/>
    <n v="327"/>
    <n v="3535"/>
    <n v="689"/>
    <n v="213"/>
    <n v="127"/>
    <n v="69"/>
    <n v="116"/>
    <n v="50"/>
    <n v="143"/>
    <n v="81"/>
    <n v="51"/>
    <s v="Credit/Debit Card"/>
  </r>
  <r>
    <n v="22"/>
    <s v="Female"/>
    <s v="Senior"/>
    <s v="Economics"/>
    <n v="874"/>
    <n v="561"/>
    <n v="3452"/>
    <n v="504"/>
    <n v="299"/>
    <n v="111"/>
    <n v="237"/>
    <n v="113"/>
    <n v="71"/>
    <n v="104"/>
    <n v="45"/>
    <n v="62"/>
    <s v="Cash"/>
  </r>
  <r>
    <n v="22"/>
    <s v="Female"/>
    <s v="Junior"/>
    <s v="Computer Science"/>
    <n v="850"/>
    <n v="699"/>
    <n v="3180"/>
    <n v="777"/>
    <n v="196"/>
    <n v="102"/>
    <n v="212"/>
    <n v="98"/>
    <n v="75"/>
    <n v="192"/>
    <n v="48"/>
    <n v="106"/>
    <s v="Credit/Debit Card"/>
  </r>
  <r>
    <n v="24"/>
    <s v="Non-binary"/>
    <s v="Junior"/>
    <s v="Engineering"/>
    <n v="879"/>
    <n v="865"/>
    <n v="5743"/>
    <n v="921"/>
    <n v="249"/>
    <n v="189"/>
    <n v="222"/>
    <n v="111"/>
    <n v="71"/>
    <n v="112"/>
    <n v="60"/>
    <n v="133"/>
    <s v="Credit/Debit Card"/>
  </r>
  <r>
    <n v="24"/>
    <s v="Female"/>
    <s v="Junior"/>
    <s v="Economics"/>
    <n v="811"/>
    <n v="346"/>
    <n v="3527"/>
    <n v="795"/>
    <n v="308"/>
    <n v="106"/>
    <n v="74"/>
    <n v="126"/>
    <n v="23"/>
    <n v="299"/>
    <n v="111"/>
    <n v="152"/>
    <s v="Credit/Debit Card"/>
  </r>
  <r>
    <n v="21"/>
    <s v="Male"/>
    <s v="Sophomore"/>
    <s v="Computer Science"/>
    <n v="809"/>
    <n v="768"/>
    <n v="4079"/>
    <n v="505"/>
    <n v="186"/>
    <n v="176"/>
    <n v="217"/>
    <n v="70"/>
    <n v="81"/>
    <n v="194"/>
    <n v="193"/>
    <n v="91"/>
    <s v="Cash"/>
  </r>
  <r>
    <n v="18"/>
    <s v="Non-binary"/>
    <s v="Senior"/>
    <s v="Psychology"/>
    <n v="596"/>
    <n v="316"/>
    <n v="5494"/>
    <n v="567"/>
    <n v="308"/>
    <n v="54"/>
    <n v="126"/>
    <n v="149"/>
    <n v="46"/>
    <n v="278"/>
    <n v="134"/>
    <n v="21"/>
    <s v="Credit/Debit Card"/>
  </r>
  <r>
    <n v="25"/>
    <s v="Male"/>
    <s v="Sophomore"/>
    <s v="Economics"/>
    <n v="856"/>
    <n v="102"/>
    <n v="3647"/>
    <n v="500"/>
    <n v="341"/>
    <n v="123"/>
    <n v="198"/>
    <n v="85"/>
    <n v="73"/>
    <n v="208"/>
    <n v="58"/>
    <n v="21"/>
    <s v="Mobile Payment App"/>
  </r>
  <r>
    <n v="25"/>
    <s v="Male"/>
    <s v="Senior"/>
    <s v="Computer Science"/>
    <n v="886"/>
    <n v="143"/>
    <n v="3489"/>
    <n v="676"/>
    <n v="219"/>
    <n v="61"/>
    <n v="198"/>
    <n v="99"/>
    <n v="95"/>
    <n v="178"/>
    <n v="46"/>
    <n v="188"/>
    <s v="Mobile Payment App"/>
  </r>
  <r>
    <n v="24"/>
    <s v="Female"/>
    <s v="Sophomore"/>
    <s v="Psychology"/>
    <n v="1205"/>
    <n v="715"/>
    <n v="5781"/>
    <n v="428"/>
    <n v="346"/>
    <n v="190"/>
    <n v="79"/>
    <n v="37"/>
    <n v="28"/>
    <n v="57"/>
    <n v="182"/>
    <n v="133"/>
    <s v="Mobile Payment App"/>
  </r>
  <r>
    <n v="21"/>
    <s v="Non-binary"/>
    <s v="Freshman"/>
    <s v="Biology"/>
    <n v="1353"/>
    <n v="444"/>
    <n v="4343"/>
    <n v="622"/>
    <n v="341"/>
    <n v="198"/>
    <n v="152"/>
    <n v="106"/>
    <n v="44"/>
    <n v="236"/>
    <n v="60"/>
    <n v="171"/>
    <s v="Cash"/>
  </r>
  <r>
    <n v="22"/>
    <s v="Male"/>
    <s v="Junior"/>
    <s v="Computer Science"/>
    <n v="1268"/>
    <n v="886"/>
    <n v="4960"/>
    <n v="917"/>
    <n v="100"/>
    <n v="53"/>
    <n v="102"/>
    <n v="98"/>
    <n v="66"/>
    <n v="228"/>
    <n v="124"/>
    <n v="176"/>
    <s v="Cash"/>
  </r>
  <r>
    <n v="23"/>
    <s v="Non-binary"/>
    <s v="Sophomore"/>
    <s v="Psychology"/>
    <n v="1112"/>
    <n v="5"/>
    <n v="3873"/>
    <n v="737"/>
    <n v="188"/>
    <n v="101"/>
    <n v="266"/>
    <n v="46"/>
    <n v="76"/>
    <n v="73"/>
    <n v="190"/>
    <n v="159"/>
    <s v="Cash"/>
  </r>
  <r>
    <n v="20"/>
    <s v="Female"/>
    <s v="Junior"/>
    <s v="Engineering"/>
    <n v="1206"/>
    <n v="639"/>
    <n v="5211"/>
    <n v="720"/>
    <n v="363"/>
    <n v="66"/>
    <n v="120"/>
    <n v="134"/>
    <n v="85"/>
    <n v="152"/>
    <n v="52"/>
    <n v="30"/>
    <s v="Cash"/>
  </r>
  <r>
    <n v="24"/>
    <s v="Male"/>
    <s v="Junior"/>
    <s v="Biology"/>
    <n v="1159"/>
    <n v="465"/>
    <n v="3153"/>
    <n v="891"/>
    <n v="226"/>
    <n v="55"/>
    <n v="95"/>
    <n v="46"/>
    <n v="58"/>
    <n v="284"/>
    <n v="41"/>
    <n v="88"/>
    <s v="Mobile Payment App"/>
  </r>
  <r>
    <n v="19"/>
    <s v="Non-binary"/>
    <s v="Sophomore"/>
    <s v="Biology"/>
    <n v="1250"/>
    <n v="113"/>
    <n v="4859"/>
    <n v="521"/>
    <n v="305"/>
    <n v="92"/>
    <n v="133"/>
    <n v="77"/>
    <n v="92"/>
    <n v="69"/>
    <n v="108"/>
    <n v="116"/>
    <s v="Mobile Payment App"/>
  </r>
  <r>
    <n v="20"/>
    <s v="Non-binary"/>
    <s v="Freshman"/>
    <s v="Computer Science"/>
    <n v="1120"/>
    <n v="327"/>
    <n v="5509"/>
    <n v="670"/>
    <n v="120"/>
    <n v="130"/>
    <n v="178"/>
    <n v="52"/>
    <n v="71"/>
    <n v="267"/>
    <n v="38"/>
    <n v="63"/>
    <s v="Mobile Payment App"/>
  </r>
  <r>
    <n v="24"/>
    <s v="Non-binary"/>
    <s v="Senior"/>
    <s v="Computer Science"/>
    <n v="1277"/>
    <n v="520"/>
    <n v="4706"/>
    <n v="538"/>
    <n v="374"/>
    <n v="183"/>
    <n v="243"/>
    <n v="80"/>
    <n v="74"/>
    <n v="246"/>
    <n v="152"/>
    <n v="46"/>
    <s v="Cash"/>
  </r>
  <r>
    <n v="19"/>
    <s v="Male"/>
    <s v="Freshman"/>
    <s v="Psychology"/>
    <n v="1442"/>
    <n v="463"/>
    <n v="5284"/>
    <n v="537"/>
    <n v="307"/>
    <n v="157"/>
    <n v="113"/>
    <n v="60"/>
    <n v="39"/>
    <n v="261"/>
    <n v="178"/>
    <n v="115"/>
    <s v="Mobile Payment App"/>
  </r>
  <r>
    <n v="24"/>
    <s v="Non-binary"/>
    <s v="Junior"/>
    <s v="Biology"/>
    <n v="776"/>
    <n v="16"/>
    <n v="4353"/>
    <n v="460"/>
    <n v="358"/>
    <n v="95"/>
    <n v="219"/>
    <n v="27"/>
    <n v="61"/>
    <n v="178"/>
    <n v="173"/>
    <n v="168"/>
    <s v="Cash"/>
  </r>
  <r>
    <n v="21"/>
    <s v="Female"/>
    <s v="Sophomore"/>
    <s v="Biology"/>
    <n v="800"/>
    <n v="311"/>
    <n v="3641"/>
    <n v="438"/>
    <n v="331"/>
    <n v="60"/>
    <n v="125"/>
    <n v="22"/>
    <n v="41"/>
    <n v="253"/>
    <n v="45"/>
    <n v="78"/>
    <s v="Mobile Payment App"/>
  </r>
  <r>
    <n v="18"/>
    <s v="Female"/>
    <s v="Junior"/>
    <s v="Computer Science"/>
    <n v="1078"/>
    <n v="910"/>
    <n v="5416"/>
    <n v="507"/>
    <n v="232"/>
    <n v="175"/>
    <n v="64"/>
    <n v="129"/>
    <n v="55"/>
    <n v="136"/>
    <n v="156"/>
    <n v="52"/>
    <s v="Credit/Debit Card"/>
  </r>
  <r>
    <n v="20"/>
    <s v="Male"/>
    <s v="Junior"/>
    <s v="Computer Science"/>
    <n v="1404"/>
    <n v="747"/>
    <n v="3920"/>
    <n v="760"/>
    <n v="237"/>
    <n v="104"/>
    <n v="122"/>
    <n v="28"/>
    <n v="82"/>
    <n v="115"/>
    <n v="75"/>
    <n v="56"/>
    <s v="Mobile Payment App"/>
  </r>
  <r>
    <n v="21"/>
    <s v="Non-binary"/>
    <s v="Junior"/>
    <s v="Psychology"/>
    <n v="1097"/>
    <n v="70"/>
    <n v="4255"/>
    <n v="447"/>
    <n v="101"/>
    <n v="125"/>
    <n v="267"/>
    <n v="119"/>
    <n v="58"/>
    <n v="76"/>
    <n v="37"/>
    <n v="94"/>
    <s v="Credit/Debit Card"/>
  </r>
  <r>
    <n v="22"/>
    <s v="Non-binary"/>
    <s v="Freshman"/>
    <s v="Biology"/>
    <n v="835"/>
    <n v="244"/>
    <n v="3098"/>
    <n v="834"/>
    <n v="380"/>
    <n v="95"/>
    <n v="243"/>
    <n v="39"/>
    <n v="51"/>
    <n v="178"/>
    <n v="101"/>
    <n v="110"/>
    <s v="Credit/Debit Card"/>
  </r>
  <r>
    <n v="18"/>
    <s v="Non-binary"/>
    <s v="Senior"/>
    <s v="Economics"/>
    <n v="755"/>
    <n v="757"/>
    <n v="3221"/>
    <n v="820"/>
    <n v="301"/>
    <n v="126"/>
    <n v="231"/>
    <n v="77"/>
    <n v="71"/>
    <n v="284"/>
    <n v="99"/>
    <n v="111"/>
    <s v="Credit/Debit Card"/>
  </r>
  <r>
    <n v="19"/>
    <s v="Male"/>
    <s v="Freshman"/>
    <s v="Engineering"/>
    <n v="1087"/>
    <n v="133"/>
    <n v="5170"/>
    <n v="872"/>
    <n v="133"/>
    <n v="86"/>
    <n v="177"/>
    <n v="73"/>
    <n v="63"/>
    <n v="198"/>
    <n v="167"/>
    <n v="32"/>
    <s v="Credit/Debit Card"/>
  </r>
  <r>
    <n v="23"/>
    <s v="Male"/>
    <s v="Sophomore"/>
    <s v="Computer Science"/>
    <n v="931"/>
    <n v="950"/>
    <n v="3012"/>
    <n v="636"/>
    <n v="329"/>
    <n v="187"/>
    <n v="96"/>
    <n v="141"/>
    <n v="96"/>
    <n v="246"/>
    <n v="193"/>
    <n v="121"/>
    <s v="Cash"/>
  </r>
  <r>
    <n v="20"/>
    <s v="Female"/>
    <s v="Sophomore"/>
    <s v="Psychology"/>
    <n v="983"/>
    <n v="321"/>
    <n v="4912"/>
    <n v="761"/>
    <n v="350"/>
    <n v="177"/>
    <n v="256"/>
    <n v="61"/>
    <n v="73"/>
    <n v="206"/>
    <n v="63"/>
    <n v="179"/>
    <s v="Credit/Debit Card"/>
  </r>
  <r>
    <n v="21"/>
    <s v="Non-binary"/>
    <s v="Sophomore"/>
    <s v="Engineering"/>
    <n v="639"/>
    <n v="854"/>
    <n v="4160"/>
    <n v="676"/>
    <n v="174"/>
    <n v="107"/>
    <n v="208"/>
    <n v="71"/>
    <n v="48"/>
    <n v="231"/>
    <n v="192"/>
    <n v="169"/>
    <s v="Mobile Payment App"/>
  </r>
  <r>
    <n v="20"/>
    <s v="Male"/>
    <s v="Junior"/>
    <s v="Engineering"/>
    <n v="527"/>
    <n v="438"/>
    <n v="4231"/>
    <n v="961"/>
    <n v="212"/>
    <n v="60"/>
    <n v="287"/>
    <n v="57"/>
    <n v="31"/>
    <n v="80"/>
    <n v="162"/>
    <n v="40"/>
    <s v="Mobile Payment App"/>
  </r>
  <r>
    <n v="24"/>
    <s v="Male"/>
    <s v="Junior"/>
    <s v="Computer Science"/>
    <n v="744"/>
    <n v="666"/>
    <n v="4930"/>
    <n v="853"/>
    <n v="134"/>
    <n v="115"/>
    <n v="197"/>
    <n v="107"/>
    <n v="73"/>
    <n v="256"/>
    <n v="117"/>
    <n v="34"/>
    <s v="Mobile Payment App"/>
  </r>
  <r>
    <n v="21"/>
    <s v="Male"/>
    <s v="Freshman"/>
    <s v="Economics"/>
    <n v="1118"/>
    <n v="367"/>
    <n v="3821"/>
    <n v="956"/>
    <n v="287"/>
    <n v="112"/>
    <n v="267"/>
    <n v="65"/>
    <n v="92"/>
    <n v="147"/>
    <n v="149"/>
    <n v="50"/>
    <s v="Mobile Payment App"/>
  </r>
  <r>
    <n v="22"/>
    <s v="Male"/>
    <s v="Senior"/>
    <s v="Engineering"/>
    <n v="1276"/>
    <n v="606"/>
    <n v="3809"/>
    <n v="970"/>
    <n v="124"/>
    <n v="97"/>
    <n v="271"/>
    <n v="96"/>
    <n v="81"/>
    <n v="110"/>
    <n v="136"/>
    <n v="42"/>
    <s v="Credit/Debit Card"/>
  </r>
  <r>
    <n v="25"/>
    <s v="Female"/>
    <s v="Junior"/>
    <s v="Engineering"/>
    <n v="880"/>
    <n v="863"/>
    <n v="4771"/>
    <n v="903"/>
    <n v="291"/>
    <n v="100"/>
    <n v="292"/>
    <n v="108"/>
    <n v="55"/>
    <n v="217"/>
    <n v="164"/>
    <n v="51"/>
    <s v="Cash"/>
  </r>
  <r>
    <n v="23"/>
    <s v="Male"/>
    <s v="Freshman"/>
    <s v="Engineering"/>
    <n v="1424"/>
    <n v="887"/>
    <n v="4645"/>
    <n v="854"/>
    <n v="140"/>
    <n v="145"/>
    <n v="156"/>
    <n v="35"/>
    <n v="36"/>
    <n v="50"/>
    <n v="114"/>
    <n v="153"/>
    <s v="Mobile Payment App"/>
  </r>
  <r>
    <n v="22"/>
    <s v="Female"/>
    <s v="Senior"/>
    <s v="Psychology"/>
    <n v="1276"/>
    <n v="500"/>
    <n v="3568"/>
    <n v="785"/>
    <n v="338"/>
    <n v="144"/>
    <n v="298"/>
    <n v="91"/>
    <n v="64"/>
    <n v="173"/>
    <n v="98"/>
    <n v="109"/>
    <s v="Mobile Payment App"/>
  </r>
  <r>
    <n v="19"/>
    <s v="Non-binary"/>
    <s v="Junior"/>
    <s v="Computer Science"/>
    <n v="697"/>
    <n v="943"/>
    <n v="5958"/>
    <n v="824"/>
    <n v="274"/>
    <n v="200"/>
    <n v="89"/>
    <n v="56"/>
    <n v="31"/>
    <n v="268"/>
    <n v="175"/>
    <n v="96"/>
    <s v="Mobile Payment App"/>
  </r>
  <r>
    <n v="23"/>
    <s v="Non-binary"/>
    <s v="Senior"/>
    <s v="Computer Science"/>
    <n v="1379"/>
    <n v="500"/>
    <n v="3665"/>
    <n v="946"/>
    <n v="114"/>
    <n v="143"/>
    <n v="211"/>
    <n v="92"/>
    <n v="20"/>
    <n v="83"/>
    <n v="113"/>
    <n v="110"/>
    <s v="Mobile Payment App"/>
  </r>
  <r>
    <n v="20"/>
    <s v="Female"/>
    <s v="Freshman"/>
    <s v="Computer Science"/>
    <n v="1466"/>
    <n v="977"/>
    <n v="5400"/>
    <n v="698"/>
    <n v="283"/>
    <n v="135"/>
    <n v="58"/>
    <n v="135"/>
    <n v="96"/>
    <n v="171"/>
    <n v="30"/>
    <n v="85"/>
    <s v="Credit/Debit Card"/>
  </r>
  <r>
    <n v="24"/>
    <s v="Male"/>
    <s v="Junior"/>
    <s v="Biology"/>
    <n v="1126"/>
    <n v="649"/>
    <n v="3565"/>
    <n v="483"/>
    <n v="259"/>
    <n v="63"/>
    <n v="53"/>
    <n v="57"/>
    <n v="43"/>
    <n v="65"/>
    <n v="40"/>
    <n v="86"/>
    <s v="Cash"/>
  </r>
  <r>
    <n v="23"/>
    <s v="Non-binary"/>
    <s v="Senior"/>
    <s v="Biology"/>
    <n v="1126"/>
    <n v="9"/>
    <n v="5535"/>
    <n v="1000"/>
    <n v="206"/>
    <n v="135"/>
    <n v="84"/>
    <n v="70"/>
    <n v="95"/>
    <n v="295"/>
    <n v="120"/>
    <n v="73"/>
    <s v="Cash"/>
  </r>
  <r>
    <n v="21"/>
    <s v="Non-binary"/>
    <s v="Senior"/>
    <s v="Biology"/>
    <n v="618"/>
    <n v="916"/>
    <n v="4952"/>
    <n v="459"/>
    <n v="192"/>
    <n v="145"/>
    <n v="202"/>
    <n v="86"/>
    <n v="81"/>
    <n v="122"/>
    <n v="150"/>
    <n v="113"/>
    <s v="Cash"/>
  </r>
  <r>
    <n v="22"/>
    <s v="Non-binary"/>
    <s v="Junior"/>
    <s v="Biology"/>
    <n v="785"/>
    <n v="303"/>
    <n v="3495"/>
    <n v="407"/>
    <n v="245"/>
    <n v="64"/>
    <n v="92"/>
    <n v="47"/>
    <n v="82"/>
    <n v="94"/>
    <n v="104"/>
    <n v="184"/>
    <s v="Mobile Payment App"/>
  </r>
  <r>
    <n v="18"/>
    <s v="Non-binary"/>
    <s v="Senior"/>
    <s v="Computer Science"/>
    <n v="770"/>
    <n v="554"/>
    <n v="3535"/>
    <n v="468"/>
    <n v="171"/>
    <n v="104"/>
    <n v="93"/>
    <n v="75"/>
    <n v="22"/>
    <n v="74"/>
    <n v="191"/>
    <n v="182"/>
    <s v="Cash"/>
  </r>
  <r>
    <n v="25"/>
    <s v="Non-binary"/>
    <s v="Sophomore"/>
    <s v="Psychology"/>
    <n v="1431"/>
    <n v="856"/>
    <n v="5216"/>
    <n v="528"/>
    <n v="377"/>
    <n v="155"/>
    <n v="191"/>
    <n v="149"/>
    <n v="56"/>
    <n v="117"/>
    <n v="124"/>
    <n v="173"/>
    <s v="Credit/Debit Card"/>
  </r>
  <r>
    <n v="18"/>
    <s v="Female"/>
    <s v="Freshman"/>
    <s v="Biology"/>
    <n v="1338"/>
    <n v="491"/>
    <n v="3955"/>
    <n v="781"/>
    <n v="100"/>
    <n v="139"/>
    <n v="175"/>
    <n v="129"/>
    <n v="24"/>
    <n v="167"/>
    <n v="149"/>
    <n v="137"/>
    <s v="Credit/Debit Card"/>
  </r>
  <r>
    <n v="25"/>
    <s v="Female"/>
    <s v="Sophomore"/>
    <s v="Psychology"/>
    <n v="1121"/>
    <n v="794"/>
    <n v="3517"/>
    <n v="407"/>
    <n v="363"/>
    <n v="101"/>
    <n v="170"/>
    <n v="60"/>
    <n v="30"/>
    <n v="168"/>
    <n v="101"/>
    <n v="124"/>
    <s v="Mobile Payment App"/>
  </r>
  <r>
    <n v="24"/>
    <s v="Female"/>
    <s v="Freshman"/>
    <s v="Engineering"/>
    <n v="1245"/>
    <n v="675"/>
    <n v="5833"/>
    <n v="944"/>
    <n v="195"/>
    <n v="107"/>
    <n v="88"/>
    <n v="79"/>
    <n v="95"/>
    <n v="166"/>
    <n v="199"/>
    <n v="122"/>
    <s v="Credit/Debit Card"/>
  </r>
  <r>
    <n v="20"/>
    <s v="Female"/>
    <s v="Senior"/>
    <s v="Computer Science"/>
    <n v="748"/>
    <n v="223"/>
    <n v="3343"/>
    <n v="919"/>
    <n v="100"/>
    <n v="142"/>
    <n v="266"/>
    <n v="77"/>
    <n v="60"/>
    <n v="103"/>
    <n v="199"/>
    <n v="87"/>
    <s v="Mobile Payment App"/>
  </r>
  <r>
    <n v="20"/>
    <s v="Female"/>
    <s v="Junior"/>
    <s v="Biology"/>
    <n v="1389"/>
    <n v="477"/>
    <n v="3610"/>
    <n v="811"/>
    <n v="152"/>
    <n v="91"/>
    <n v="234"/>
    <n v="82"/>
    <n v="33"/>
    <n v="171"/>
    <n v="96"/>
    <n v="31"/>
    <s v="Credit/Debit Card"/>
  </r>
  <r>
    <n v="19"/>
    <s v="Female"/>
    <s v="Junior"/>
    <s v="Engineering"/>
    <n v="1122"/>
    <n v="790"/>
    <n v="5969"/>
    <n v="840"/>
    <n v="365"/>
    <n v="104"/>
    <n v="134"/>
    <n v="64"/>
    <n v="98"/>
    <n v="201"/>
    <n v="57"/>
    <n v="168"/>
    <s v="Credit/Debit Card"/>
  </r>
  <r>
    <n v="23"/>
    <s v="Male"/>
    <s v="Senior"/>
    <s v="Psychology"/>
    <n v="1113"/>
    <n v="955"/>
    <n v="5456"/>
    <n v="773"/>
    <n v="349"/>
    <n v="178"/>
    <n v="79"/>
    <n v="135"/>
    <n v="78"/>
    <n v="200"/>
    <n v="135"/>
    <n v="127"/>
    <s v="Cash"/>
  </r>
  <r>
    <n v="20"/>
    <s v="Female"/>
    <s v="Sophomore"/>
    <s v="Economics"/>
    <n v="879"/>
    <n v="547"/>
    <n v="5055"/>
    <n v="407"/>
    <n v="169"/>
    <n v="105"/>
    <n v="280"/>
    <n v="90"/>
    <n v="62"/>
    <n v="238"/>
    <n v="82"/>
    <n v="172"/>
    <s v="Cash"/>
  </r>
  <r>
    <n v="18"/>
    <s v="Non-binary"/>
    <s v="Freshman"/>
    <s v="Economics"/>
    <n v="1489"/>
    <n v="202"/>
    <n v="4710"/>
    <n v="921"/>
    <n v="101"/>
    <n v="187"/>
    <n v="122"/>
    <n v="130"/>
    <n v="38"/>
    <n v="246"/>
    <n v="96"/>
    <n v="193"/>
    <s v="Mobile Payment App"/>
  </r>
  <r>
    <n v="22"/>
    <s v="Female"/>
    <s v="Freshman"/>
    <s v="Biology"/>
    <n v="869"/>
    <n v="85"/>
    <n v="5866"/>
    <n v="754"/>
    <n v="379"/>
    <n v="127"/>
    <n v="214"/>
    <n v="111"/>
    <n v="64"/>
    <n v="276"/>
    <n v="37"/>
    <n v="105"/>
    <s v="Cash"/>
  </r>
  <r>
    <n v="23"/>
    <s v="Male"/>
    <s v="Junior"/>
    <s v="Psychology"/>
    <n v="1381"/>
    <n v="520"/>
    <n v="5066"/>
    <n v="624"/>
    <n v="356"/>
    <n v="65"/>
    <n v="97"/>
    <n v="55"/>
    <n v="84"/>
    <n v="106"/>
    <n v="65"/>
    <n v="51"/>
    <s v="Mobile Payment App"/>
  </r>
  <r>
    <n v="21"/>
    <s v="Non-binary"/>
    <s v="Sophomore"/>
    <s v="Biology"/>
    <n v="1325"/>
    <n v="735"/>
    <n v="4012"/>
    <n v="880"/>
    <n v="270"/>
    <n v="200"/>
    <n v="230"/>
    <n v="121"/>
    <n v="97"/>
    <n v="248"/>
    <n v="102"/>
    <n v="157"/>
    <s v="Cash"/>
  </r>
  <r>
    <n v="20"/>
    <s v="Male"/>
    <s v="Senior"/>
    <s v="Psychology"/>
    <n v="581"/>
    <n v="492"/>
    <n v="3705"/>
    <n v="448"/>
    <n v="318"/>
    <n v="114"/>
    <n v="186"/>
    <n v="129"/>
    <n v="85"/>
    <n v="215"/>
    <n v="188"/>
    <n v="100"/>
    <s v="Cash"/>
  </r>
  <r>
    <n v="22"/>
    <s v="Non-binary"/>
    <s v="Senior"/>
    <s v="Engineering"/>
    <n v="694"/>
    <n v="245"/>
    <n v="4140"/>
    <n v="692"/>
    <n v="398"/>
    <n v="92"/>
    <n v="215"/>
    <n v="25"/>
    <n v="92"/>
    <n v="247"/>
    <n v="135"/>
    <n v="28"/>
    <s v="Mobile Payment App"/>
  </r>
  <r>
    <n v="24"/>
    <s v="Female"/>
    <s v="Sophomore"/>
    <s v="Economics"/>
    <n v="615"/>
    <n v="563"/>
    <n v="3389"/>
    <n v="403"/>
    <n v="200"/>
    <n v="109"/>
    <n v="63"/>
    <n v="145"/>
    <n v="79"/>
    <n v="233"/>
    <n v="64"/>
    <n v="153"/>
    <s v="Mobile Payment App"/>
  </r>
  <r>
    <n v="25"/>
    <s v="Female"/>
    <s v="Sophomore"/>
    <s v="Economics"/>
    <n v="1394"/>
    <n v="519"/>
    <n v="4998"/>
    <n v="879"/>
    <n v="222"/>
    <n v="84"/>
    <n v="141"/>
    <n v="21"/>
    <n v="67"/>
    <n v="96"/>
    <n v="101"/>
    <n v="111"/>
    <s v="Credit/Debit Card"/>
  </r>
  <r>
    <n v="25"/>
    <s v="Female"/>
    <s v="Freshman"/>
    <s v="Biology"/>
    <n v="800"/>
    <n v="223"/>
    <n v="5867"/>
    <n v="828"/>
    <n v="298"/>
    <n v="94"/>
    <n v="166"/>
    <n v="127"/>
    <n v="81"/>
    <n v="229"/>
    <n v="48"/>
    <n v="71"/>
    <s v="Credit/Debit Card"/>
  </r>
  <r>
    <n v="20"/>
    <s v="Male"/>
    <s v="Senior"/>
    <s v="Psychology"/>
    <n v="913"/>
    <n v="634"/>
    <n v="3541"/>
    <n v="668"/>
    <n v="375"/>
    <n v="187"/>
    <n v="171"/>
    <n v="70"/>
    <n v="91"/>
    <n v="90"/>
    <n v="133"/>
    <n v="200"/>
    <s v="Cash"/>
  </r>
  <r>
    <n v="19"/>
    <s v="Male"/>
    <s v="Sophomore"/>
    <s v="Psychology"/>
    <n v="1243"/>
    <n v="882"/>
    <n v="5570"/>
    <n v="574"/>
    <n v="106"/>
    <n v="190"/>
    <n v="73"/>
    <n v="85"/>
    <n v="97"/>
    <n v="264"/>
    <n v="94"/>
    <n v="82"/>
    <s v="Mobile Payment App"/>
  </r>
  <r>
    <n v="20"/>
    <s v="Female"/>
    <s v="Sophomore"/>
    <s v="Economics"/>
    <n v="655"/>
    <n v="685"/>
    <n v="3115"/>
    <n v="481"/>
    <n v="270"/>
    <n v="157"/>
    <n v="133"/>
    <n v="97"/>
    <n v="22"/>
    <n v="112"/>
    <n v="80"/>
    <n v="98"/>
    <s v="Credit/Debit Card"/>
  </r>
  <r>
    <n v="18"/>
    <s v="Male"/>
    <s v="Freshman"/>
    <s v="Biology"/>
    <n v="667"/>
    <n v="647"/>
    <n v="4637"/>
    <n v="906"/>
    <n v="225"/>
    <n v="123"/>
    <n v="204"/>
    <n v="81"/>
    <n v="36"/>
    <n v="89"/>
    <n v="33"/>
    <n v="137"/>
    <s v="Credit/Debit Card"/>
  </r>
  <r>
    <n v="24"/>
    <s v="Non-binary"/>
    <s v="Senior"/>
    <s v="Economics"/>
    <n v="1458"/>
    <n v="7"/>
    <n v="5143"/>
    <n v="505"/>
    <n v="329"/>
    <n v="140"/>
    <n v="265"/>
    <n v="138"/>
    <n v="65"/>
    <n v="81"/>
    <n v="49"/>
    <n v="198"/>
    <s v="Credit/Debit Card"/>
  </r>
  <r>
    <n v="22"/>
    <s v="Non-binary"/>
    <s v="Sophomore"/>
    <s v="Biology"/>
    <n v="925"/>
    <n v="350"/>
    <n v="4445"/>
    <n v="529"/>
    <n v="227"/>
    <n v="51"/>
    <n v="173"/>
    <n v="132"/>
    <n v="24"/>
    <n v="58"/>
    <n v="183"/>
    <n v="74"/>
    <s v="Mobile Payment App"/>
  </r>
  <r>
    <n v="21"/>
    <s v="Non-binary"/>
    <s v="Senior"/>
    <s v="Economics"/>
    <n v="1105"/>
    <n v="35"/>
    <n v="4114"/>
    <n v="417"/>
    <n v="308"/>
    <n v="178"/>
    <n v="152"/>
    <n v="142"/>
    <n v="90"/>
    <n v="286"/>
    <n v="84"/>
    <n v="139"/>
    <s v="Credit/Debit Card"/>
  </r>
  <r>
    <n v="18"/>
    <s v="Male"/>
    <s v="Junior"/>
    <s v="Biology"/>
    <n v="737"/>
    <n v="490"/>
    <n v="5522"/>
    <n v="758"/>
    <n v="135"/>
    <n v="160"/>
    <n v="105"/>
    <n v="65"/>
    <n v="80"/>
    <n v="281"/>
    <n v="148"/>
    <n v="112"/>
    <s v="Cash"/>
  </r>
  <r>
    <n v="25"/>
    <s v="Female"/>
    <s v="Freshman"/>
    <s v="Computer Science"/>
    <n v="1495"/>
    <n v="892"/>
    <n v="5525"/>
    <n v="767"/>
    <n v="182"/>
    <n v="97"/>
    <n v="213"/>
    <n v="135"/>
    <n v="30"/>
    <n v="196"/>
    <n v="54"/>
    <n v="21"/>
    <s v="Mobile Payment App"/>
  </r>
  <r>
    <n v="20"/>
    <s v="Male"/>
    <s v="Senior"/>
    <s v="Economics"/>
    <n v="1298"/>
    <n v="971"/>
    <n v="5002"/>
    <n v="717"/>
    <n v="249"/>
    <n v="63"/>
    <n v="214"/>
    <n v="72"/>
    <n v="40"/>
    <n v="220"/>
    <n v="80"/>
    <n v="26"/>
    <s v="Mobile Payment App"/>
  </r>
  <r>
    <n v="21"/>
    <s v="Male"/>
    <s v="Sophomore"/>
    <s v="Psychology"/>
    <n v="1272"/>
    <n v="784"/>
    <n v="3708"/>
    <n v="810"/>
    <n v="364"/>
    <n v="90"/>
    <n v="119"/>
    <n v="32"/>
    <n v="67"/>
    <n v="91"/>
    <n v="146"/>
    <n v="150"/>
    <s v="Credit/Debit Card"/>
  </r>
  <r>
    <n v="19"/>
    <s v="Female"/>
    <s v="Senior"/>
    <s v="Biology"/>
    <n v="511"/>
    <n v="825"/>
    <n v="5383"/>
    <n v="917"/>
    <n v="201"/>
    <n v="152"/>
    <n v="117"/>
    <n v="147"/>
    <n v="42"/>
    <n v="244"/>
    <n v="75"/>
    <n v="126"/>
    <s v="Credit/Debit Card"/>
  </r>
  <r>
    <n v="21"/>
    <s v="Female"/>
    <s v="Sophomore"/>
    <s v="Engineering"/>
    <n v="1161"/>
    <n v="566"/>
    <n v="5178"/>
    <n v="653"/>
    <n v="381"/>
    <n v="155"/>
    <n v="213"/>
    <n v="116"/>
    <n v="45"/>
    <n v="208"/>
    <n v="139"/>
    <n v="174"/>
    <s v="Credit/Debit Card"/>
  </r>
  <r>
    <n v="21"/>
    <s v="Male"/>
    <s v="Senior"/>
    <s v="Psychology"/>
    <n v="1112"/>
    <n v="943"/>
    <n v="5832"/>
    <n v="881"/>
    <n v="292"/>
    <n v="93"/>
    <n v="288"/>
    <n v="135"/>
    <n v="82"/>
    <n v="67"/>
    <n v="102"/>
    <n v="157"/>
    <s v="Mobile Payment App"/>
  </r>
  <r>
    <n v="25"/>
    <s v="Male"/>
    <s v="Junior"/>
    <s v="Economics"/>
    <n v="958"/>
    <n v="451"/>
    <n v="5949"/>
    <n v="655"/>
    <n v="163"/>
    <n v="78"/>
    <n v="96"/>
    <n v="150"/>
    <n v="54"/>
    <n v="78"/>
    <n v="76"/>
    <n v="176"/>
    <s v="Cash"/>
  </r>
  <r>
    <n v="25"/>
    <s v="Non-binary"/>
    <s v="Junior"/>
    <s v="Engineering"/>
    <n v="1176"/>
    <n v="186"/>
    <n v="4044"/>
    <n v="615"/>
    <n v="319"/>
    <n v="93"/>
    <n v="108"/>
    <n v="46"/>
    <n v="96"/>
    <n v="184"/>
    <n v="61"/>
    <n v="37"/>
    <s v="Credit/Debit Card"/>
  </r>
  <r>
    <n v="20"/>
    <s v="Non-binary"/>
    <s v="Senior"/>
    <s v="Engineering"/>
    <n v="727"/>
    <n v="451"/>
    <n v="3325"/>
    <n v="570"/>
    <n v="253"/>
    <n v="76"/>
    <n v="98"/>
    <n v="55"/>
    <n v="49"/>
    <n v="229"/>
    <n v="96"/>
    <n v="97"/>
    <s v="Cash"/>
  </r>
  <r>
    <n v="25"/>
    <s v="Non-binary"/>
    <s v="Senior"/>
    <s v="Biology"/>
    <n v="1483"/>
    <n v="826"/>
    <n v="3048"/>
    <n v="733"/>
    <n v="136"/>
    <n v="103"/>
    <n v="278"/>
    <n v="114"/>
    <n v="22"/>
    <n v="282"/>
    <n v="110"/>
    <n v="60"/>
    <s v="Credit/Debit Card"/>
  </r>
  <r>
    <n v="24"/>
    <s v="Male"/>
    <s v="Junior"/>
    <s v="Computer Science"/>
    <n v="881"/>
    <n v="97"/>
    <n v="4884"/>
    <n v="857"/>
    <n v="340"/>
    <n v="166"/>
    <n v="147"/>
    <n v="34"/>
    <n v="32"/>
    <n v="298"/>
    <n v="115"/>
    <n v="38"/>
    <s v="Credit/Debit Card"/>
  </r>
  <r>
    <n v="21"/>
    <s v="Male"/>
    <s v="Freshman"/>
    <s v="Engineering"/>
    <n v="1347"/>
    <n v="634"/>
    <n v="5766"/>
    <n v="562"/>
    <n v="398"/>
    <n v="134"/>
    <n v="222"/>
    <n v="43"/>
    <n v="56"/>
    <n v="108"/>
    <n v="162"/>
    <n v="34"/>
    <s v="Mobile Payment App"/>
  </r>
  <r>
    <n v="22"/>
    <s v="Female"/>
    <s v="Freshman"/>
    <s v="Psychology"/>
    <n v="725"/>
    <n v="132"/>
    <n v="4477"/>
    <n v="822"/>
    <n v="150"/>
    <n v="61"/>
    <n v="192"/>
    <n v="133"/>
    <n v="89"/>
    <n v="204"/>
    <n v="133"/>
    <n v="95"/>
    <s v="Mobile Payment App"/>
  </r>
  <r>
    <n v="18"/>
    <s v="Non-binary"/>
    <s v="Sophomore"/>
    <s v="Biology"/>
    <n v="1000"/>
    <n v="270"/>
    <n v="4171"/>
    <n v="859"/>
    <n v="194"/>
    <n v="139"/>
    <n v="246"/>
    <n v="102"/>
    <n v="65"/>
    <n v="93"/>
    <n v="185"/>
    <n v="152"/>
    <s v="Credit/Debit Card"/>
  </r>
  <r>
    <n v="24"/>
    <s v="Female"/>
    <s v="Sophomore"/>
    <s v="Engineering"/>
    <n v="795"/>
    <n v="580"/>
    <n v="4126"/>
    <n v="454"/>
    <n v="226"/>
    <n v="132"/>
    <n v="114"/>
    <n v="117"/>
    <n v="72"/>
    <n v="158"/>
    <n v="133"/>
    <n v="132"/>
    <s v="Credit/Debit Card"/>
  </r>
  <r>
    <n v="18"/>
    <s v="Male"/>
    <s v="Senior"/>
    <s v="Economics"/>
    <n v="869"/>
    <n v="447"/>
    <n v="3962"/>
    <n v="416"/>
    <n v="369"/>
    <n v="112"/>
    <n v="71"/>
    <n v="44"/>
    <n v="51"/>
    <n v="160"/>
    <n v="74"/>
    <n v="43"/>
    <s v="Mobile Payment App"/>
  </r>
  <r>
    <n v="24"/>
    <s v="Female"/>
    <s v="Freshman"/>
    <s v="Biology"/>
    <n v="543"/>
    <n v="177"/>
    <n v="4823"/>
    <n v="976"/>
    <n v="295"/>
    <n v="153"/>
    <n v="86"/>
    <n v="107"/>
    <n v="36"/>
    <n v="143"/>
    <n v="118"/>
    <n v="172"/>
    <s v="Credit/Debit Card"/>
  </r>
  <r>
    <n v="25"/>
    <s v="Male"/>
    <s v="Sophomore"/>
    <s v="Economics"/>
    <n v="1470"/>
    <n v="403"/>
    <n v="5561"/>
    <n v="704"/>
    <n v="178"/>
    <n v="104"/>
    <n v="173"/>
    <n v="36"/>
    <n v="50"/>
    <n v="81"/>
    <n v="140"/>
    <n v="114"/>
    <s v="Credit/Debit Card"/>
  </r>
  <r>
    <n v="19"/>
    <s v="Female"/>
    <s v="Freshman"/>
    <s v="Economics"/>
    <n v="734"/>
    <n v="838"/>
    <n v="4441"/>
    <n v="437"/>
    <n v="185"/>
    <n v="79"/>
    <n v="53"/>
    <n v="129"/>
    <n v="21"/>
    <n v="149"/>
    <n v="120"/>
    <n v="53"/>
    <s v="Cash"/>
  </r>
  <r>
    <n v="20"/>
    <s v="Female"/>
    <s v="Freshman"/>
    <s v="Computer Science"/>
    <n v="669"/>
    <n v="638"/>
    <n v="5929"/>
    <n v="588"/>
    <n v="290"/>
    <n v="176"/>
    <n v="218"/>
    <n v="74"/>
    <n v="23"/>
    <n v="199"/>
    <n v="65"/>
    <n v="149"/>
    <s v="Mobile Payment App"/>
  </r>
  <r>
    <n v="19"/>
    <s v="Female"/>
    <s v="Junior"/>
    <s v="Psychology"/>
    <n v="1336"/>
    <n v="417"/>
    <n v="4533"/>
    <n v="809"/>
    <n v="268"/>
    <n v="131"/>
    <n v="237"/>
    <n v="96"/>
    <n v="88"/>
    <n v="289"/>
    <n v="113"/>
    <n v="120"/>
    <s v="Cash"/>
  </r>
  <r>
    <n v="21"/>
    <s v="Female"/>
    <s v="Sophomore"/>
    <s v="Economics"/>
    <n v="1436"/>
    <n v="435"/>
    <n v="5414"/>
    <n v="748"/>
    <n v="274"/>
    <n v="89"/>
    <n v="220"/>
    <n v="34"/>
    <n v="79"/>
    <n v="241"/>
    <n v="118"/>
    <n v="113"/>
    <s v="Mobile Payment App"/>
  </r>
  <r>
    <n v="21"/>
    <s v="Non-binary"/>
    <s v="Freshman"/>
    <s v="Engineering"/>
    <n v="1339"/>
    <n v="777"/>
    <n v="5292"/>
    <n v="509"/>
    <n v="245"/>
    <n v="113"/>
    <n v="70"/>
    <n v="101"/>
    <n v="47"/>
    <n v="297"/>
    <n v="156"/>
    <n v="41"/>
    <s v="Mobile Payment App"/>
  </r>
  <r>
    <n v="18"/>
    <s v="Female"/>
    <s v="Freshman"/>
    <s v="Biology"/>
    <n v="609"/>
    <n v="201"/>
    <n v="4477"/>
    <n v="930"/>
    <n v="260"/>
    <n v="178"/>
    <n v="272"/>
    <n v="98"/>
    <n v="83"/>
    <n v="138"/>
    <n v="129"/>
    <n v="52"/>
    <s v="Credit/Debit Card"/>
  </r>
  <r>
    <n v="21"/>
    <s v="Non-binary"/>
    <s v="Sophomore"/>
    <s v="Economics"/>
    <n v="1036"/>
    <n v="169"/>
    <n v="4582"/>
    <n v="426"/>
    <n v="206"/>
    <n v="189"/>
    <n v="237"/>
    <n v="140"/>
    <n v="70"/>
    <n v="59"/>
    <n v="105"/>
    <n v="123"/>
    <s v="Mobile Payment App"/>
  </r>
  <r>
    <n v="25"/>
    <s v="Female"/>
    <s v="Senior"/>
    <s v="Engineering"/>
    <n v="1309"/>
    <n v="840"/>
    <n v="5575"/>
    <n v="923"/>
    <n v="257"/>
    <n v="115"/>
    <n v="263"/>
    <n v="78"/>
    <n v="20"/>
    <n v="236"/>
    <n v="39"/>
    <n v="78"/>
    <s v="Mobile Payment App"/>
  </r>
  <r>
    <n v="25"/>
    <s v="Male"/>
    <s v="Sophomore"/>
    <s v="Engineering"/>
    <n v="1471"/>
    <n v="521"/>
    <n v="4388"/>
    <n v="504"/>
    <n v="341"/>
    <n v="113"/>
    <n v="76"/>
    <n v="34"/>
    <n v="67"/>
    <n v="216"/>
    <n v="78"/>
    <n v="36"/>
    <s v="Cash"/>
  </r>
  <r>
    <n v="19"/>
    <s v="Male"/>
    <s v="Freshman"/>
    <s v="Engineering"/>
    <n v="658"/>
    <n v="487"/>
    <n v="3579"/>
    <n v="705"/>
    <n v="292"/>
    <n v="172"/>
    <n v="198"/>
    <n v="20"/>
    <n v="50"/>
    <n v="209"/>
    <n v="68"/>
    <n v="21"/>
    <s v="Mobile Payment App"/>
  </r>
  <r>
    <n v="19"/>
    <s v="Male"/>
    <s v="Junior"/>
    <s v="Engineering"/>
    <n v="684"/>
    <n v="728"/>
    <n v="5407"/>
    <n v="953"/>
    <n v="162"/>
    <n v="107"/>
    <n v="117"/>
    <n v="64"/>
    <n v="54"/>
    <n v="260"/>
    <n v="166"/>
    <n v="168"/>
    <s v="Mobile Payment App"/>
  </r>
  <r>
    <n v="20"/>
    <s v="Male"/>
    <s v="Sophomore"/>
    <s v="Computer Science"/>
    <n v="907"/>
    <n v="468"/>
    <n v="3358"/>
    <n v="877"/>
    <n v="152"/>
    <n v="170"/>
    <n v="63"/>
    <n v="44"/>
    <n v="47"/>
    <n v="176"/>
    <n v="158"/>
    <n v="187"/>
    <s v="Credit/Debit Card"/>
  </r>
  <r>
    <n v="18"/>
    <s v="Male"/>
    <s v="Freshman"/>
    <s v="Computer Science"/>
    <n v="846"/>
    <n v="671"/>
    <n v="4827"/>
    <n v="928"/>
    <n v="256"/>
    <n v="61"/>
    <n v="114"/>
    <n v="21"/>
    <n v="77"/>
    <n v="160"/>
    <n v="133"/>
    <n v="143"/>
    <s v="Mobile Payment App"/>
  </r>
  <r>
    <n v="18"/>
    <s v="Female"/>
    <s v="Sophomore"/>
    <s v="Biology"/>
    <n v="1175"/>
    <n v="963"/>
    <n v="5461"/>
    <n v="498"/>
    <n v="218"/>
    <n v="81"/>
    <n v="182"/>
    <n v="26"/>
    <n v="60"/>
    <n v="296"/>
    <n v="143"/>
    <n v="24"/>
    <s v="Cash"/>
  </r>
  <r>
    <n v="25"/>
    <s v="Male"/>
    <s v="Freshman"/>
    <s v="Biology"/>
    <n v="659"/>
    <n v="893"/>
    <n v="5837"/>
    <n v="867"/>
    <n v="142"/>
    <n v="77"/>
    <n v="163"/>
    <n v="105"/>
    <n v="79"/>
    <n v="184"/>
    <n v="166"/>
    <n v="140"/>
    <s v="Credit/Debit Card"/>
  </r>
  <r>
    <n v="18"/>
    <s v="Non-binary"/>
    <s v="Sophomore"/>
    <s v="Economics"/>
    <n v="1488"/>
    <n v="492"/>
    <n v="5185"/>
    <n v="450"/>
    <n v="152"/>
    <n v="120"/>
    <n v="218"/>
    <n v="91"/>
    <n v="81"/>
    <n v="257"/>
    <n v="50"/>
    <n v="39"/>
    <s v="Cash"/>
  </r>
  <r>
    <n v="22"/>
    <s v="Female"/>
    <s v="Senior"/>
    <s v="Psychology"/>
    <n v="1190"/>
    <n v="194"/>
    <n v="5107"/>
    <n v="483"/>
    <n v="299"/>
    <n v="179"/>
    <n v="173"/>
    <n v="30"/>
    <n v="68"/>
    <n v="144"/>
    <n v="170"/>
    <n v="119"/>
    <s v="Cash"/>
  </r>
  <r>
    <n v="19"/>
    <s v="Female"/>
    <s v="Junior"/>
    <s v="Psychology"/>
    <n v="742"/>
    <n v="543"/>
    <n v="5288"/>
    <n v="772"/>
    <n v="125"/>
    <n v="162"/>
    <n v="123"/>
    <n v="126"/>
    <n v="51"/>
    <n v="94"/>
    <n v="113"/>
    <n v="71"/>
    <s v="Credit/Debit Card"/>
  </r>
  <r>
    <n v="23"/>
    <s v="Non-binary"/>
    <s v="Freshman"/>
    <s v="Psychology"/>
    <n v="914"/>
    <n v="663"/>
    <n v="3265"/>
    <n v="809"/>
    <n v="175"/>
    <n v="60"/>
    <n v="125"/>
    <n v="21"/>
    <n v="81"/>
    <n v="135"/>
    <n v="194"/>
    <n v="154"/>
    <s v="Credit/Debit Card"/>
  </r>
  <r>
    <n v="19"/>
    <s v="Male"/>
    <s v="Freshman"/>
    <s v="Biology"/>
    <n v="1485"/>
    <n v="53"/>
    <n v="3659"/>
    <n v="651"/>
    <n v="221"/>
    <n v="198"/>
    <n v="124"/>
    <n v="141"/>
    <n v="85"/>
    <n v="293"/>
    <n v="57"/>
    <n v="171"/>
    <s v="Cash"/>
  </r>
  <r>
    <n v="20"/>
    <s v="Female"/>
    <s v="Junior"/>
    <s v="Biology"/>
    <n v="582"/>
    <n v="678"/>
    <n v="4190"/>
    <n v="722"/>
    <n v="112"/>
    <n v="188"/>
    <n v="97"/>
    <n v="133"/>
    <n v="66"/>
    <n v="69"/>
    <n v="131"/>
    <n v="147"/>
    <s v="Credit/Debit Card"/>
  </r>
  <r>
    <n v="19"/>
    <s v="Non-binary"/>
    <s v="Junior"/>
    <s v="Engineering"/>
    <n v="1468"/>
    <n v="415"/>
    <n v="4764"/>
    <n v="613"/>
    <n v="115"/>
    <n v="157"/>
    <n v="121"/>
    <n v="31"/>
    <n v="88"/>
    <n v="77"/>
    <n v="56"/>
    <n v="117"/>
    <s v="Credit/Debit Card"/>
  </r>
  <r>
    <n v="25"/>
    <s v="Female"/>
    <s v="Sophomore"/>
    <s v="Computer Science"/>
    <n v="1021"/>
    <n v="93"/>
    <n v="3755"/>
    <n v="512"/>
    <n v="104"/>
    <n v="188"/>
    <n v="146"/>
    <n v="103"/>
    <n v="63"/>
    <n v="183"/>
    <n v="128"/>
    <n v="34"/>
    <s v="Cash"/>
  </r>
  <r>
    <n v="24"/>
    <s v="Male"/>
    <s v="Freshman"/>
    <s v="Computer Science"/>
    <n v="760"/>
    <n v="281"/>
    <n v="4727"/>
    <n v="822"/>
    <n v="394"/>
    <n v="88"/>
    <n v="191"/>
    <n v="50"/>
    <n v="48"/>
    <n v="160"/>
    <n v="188"/>
    <n v="81"/>
    <s v="Mobile Payment App"/>
  </r>
  <r>
    <n v="24"/>
    <s v="Non-binary"/>
    <s v="Freshman"/>
    <s v="Economics"/>
    <n v="969"/>
    <n v="371"/>
    <n v="3771"/>
    <n v="889"/>
    <n v="336"/>
    <n v="59"/>
    <n v="298"/>
    <n v="35"/>
    <n v="89"/>
    <n v="201"/>
    <n v="74"/>
    <n v="75"/>
    <s v="Cash"/>
  </r>
  <r>
    <n v="23"/>
    <s v="Female"/>
    <s v="Senior"/>
    <s v="Biology"/>
    <n v="990"/>
    <n v="431"/>
    <n v="3846"/>
    <n v="594"/>
    <n v="330"/>
    <n v="89"/>
    <n v="114"/>
    <n v="54"/>
    <n v="72"/>
    <n v="82"/>
    <n v="132"/>
    <n v="125"/>
    <s v="Mobile Payment App"/>
  </r>
  <r>
    <n v="23"/>
    <s v="Non-binary"/>
    <s v="Sophomore"/>
    <s v="Engineering"/>
    <n v="1304"/>
    <n v="457"/>
    <n v="4240"/>
    <n v="878"/>
    <n v="111"/>
    <n v="165"/>
    <n v="86"/>
    <n v="123"/>
    <n v="41"/>
    <n v="120"/>
    <n v="124"/>
    <n v="27"/>
    <s v="Cash"/>
  </r>
  <r>
    <n v="23"/>
    <s v="Male"/>
    <s v="Sophomore"/>
    <s v="Biology"/>
    <n v="805"/>
    <n v="0"/>
    <n v="4759"/>
    <n v="409"/>
    <n v="255"/>
    <n v="101"/>
    <n v="285"/>
    <n v="49"/>
    <n v="45"/>
    <n v="89"/>
    <n v="115"/>
    <n v="129"/>
    <s v="Credit/Debit Card"/>
  </r>
  <r>
    <n v="25"/>
    <s v="Male"/>
    <s v="Senior"/>
    <s v="Engineering"/>
    <n v="1179"/>
    <n v="223"/>
    <n v="4058"/>
    <n v="952"/>
    <n v="340"/>
    <n v="118"/>
    <n v="65"/>
    <n v="121"/>
    <n v="51"/>
    <n v="174"/>
    <n v="41"/>
    <n v="177"/>
    <s v="Credit/Debit Card"/>
  </r>
  <r>
    <n v="18"/>
    <s v="Non-binary"/>
    <s v="Senior"/>
    <s v="Computer Science"/>
    <n v="573"/>
    <n v="299"/>
    <n v="3003"/>
    <n v="878"/>
    <n v="229"/>
    <n v="131"/>
    <n v="157"/>
    <n v="58"/>
    <n v="88"/>
    <n v="53"/>
    <n v="182"/>
    <n v="190"/>
    <s v="Mobile Payment App"/>
  </r>
  <r>
    <n v="25"/>
    <s v="Female"/>
    <s v="Senior"/>
    <s v="Psychology"/>
    <n v="843"/>
    <n v="4"/>
    <n v="4906"/>
    <n v="869"/>
    <n v="226"/>
    <n v="196"/>
    <n v="66"/>
    <n v="82"/>
    <n v="98"/>
    <n v="289"/>
    <n v="58"/>
    <n v="148"/>
    <s v="Mobile Payment App"/>
  </r>
  <r>
    <n v="23"/>
    <s v="Non-binary"/>
    <s v="Junior"/>
    <s v="Biology"/>
    <n v="1085"/>
    <n v="795"/>
    <n v="3056"/>
    <n v="501"/>
    <n v="170"/>
    <n v="136"/>
    <n v="155"/>
    <n v="70"/>
    <n v="46"/>
    <n v="192"/>
    <n v="89"/>
    <n v="38"/>
    <s v="Mobile Payment App"/>
  </r>
  <r>
    <n v="23"/>
    <s v="Female"/>
    <s v="Freshman"/>
    <s v="Biology"/>
    <n v="580"/>
    <n v="771"/>
    <n v="3789"/>
    <n v="707"/>
    <n v="322"/>
    <n v="170"/>
    <n v="244"/>
    <n v="114"/>
    <n v="75"/>
    <n v="79"/>
    <n v="188"/>
    <n v="107"/>
    <s v="Credit/Debit Card"/>
  </r>
  <r>
    <n v="25"/>
    <s v="Female"/>
    <s v="Sophomore"/>
    <s v="Computer Science"/>
    <n v="975"/>
    <n v="630"/>
    <n v="4785"/>
    <n v="693"/>
    <n v="316"/>
    <n v="177"/>
    <n v="263"/>
    <n v="121"/>
    <n v="62"/>
    <n v="233"/>
    <n v="149"/>
    <n v="32"/>
    <s v="Cash"/>
  </r>
  <r>
    <n v="23"/>
    <s v="Male"/>
    <s v="Senior"/>
    <s v="Psychology"/>
    <n v="602"/>
    <n v="608"/>
    <n v="4542"/>
    <n v="830"/>
    <n v="378"/>
    <n v="83"/>
    <n v="229"/>
    <n v="131"/>
    <n v="54"/>
    <n v="166"/>
    <n v="145"/>
    <n v="160"/>
    <s v="Credit/Debit Card"/>
  </r>
  <r>
    <n v="23"/>
    <s v="Non-binary"/>
    <s v="Senior"/>
    <s v="Economics"/>
    <n v="1103"/>
    <n v="873"/>
    <n v="4761"/>
    <n v="671"/>
    <n v="394"/>
    <n v="121"/>
    <n v="215"/>
    <n v="112"/>
    <n v="47"/>
    <n v="118"/>
    <n v="119"/>
    <n v="115"/>
    <s v="Cash"/>
  </r>
  <r>
    <n v="20"/>
    <s v="Non-binary"/>
    <s v="Freshman"/>
    <s v="Psychology"/>
    <n v="816"/>
    <n v="233"/>
    <n v="3909"/>
    <n v="949"/>
    <n v="136"/>
    <n v="165"/>
    <n v="53"/>
    <n v="59"/>
    <n v="30"/>
    <n v="275"/>
    <n v="183"/>
    <n v="32"/>
    <s v="Mobile Payment App"/>
  </r>
  <r>
    <n v="24"/>
    <s v="Male"/>
    <s v="Freshman"/>
    <s v="Engineering"/>
    <n v="1016"/>
    <n v="201"/>
    <n v="5042"/>
    <n v="606"/>
    <n v="142"/>
    <n v="54"/>
    <n v="188"/>
    <n v="106"/>
    <n v="64"/>
    <n v="162"/>
    <n v="40"/>
    <n v="84"/>
    <s v="Cash"/>
  </r>
  <r>
    <n v="23"/>
    <s v="Non-binary"/>
    <s v="Junior"/>
    <s v="Engineering"/>
    <n v="969"/>
    <n v="327"/>
    <n v="3449"/>
    <n v="516"/>
    <n v="312"/>
    <n v="182"/>
    <n v="186"/>
    <n v="25"/>
    <n v="44"/>
    <n v="186"/>
    <n v="117"/>
    <n v="164"/>
    <s v="Cash"/>
  </r>
  <r>
    <n v="21"/>
    <s v="Non-binary"/>
    <s v="Junior"/>
    <s v="Computer Science"/>
    <n v="918"/>
    <n v="831"/>
    <n v="5934"/>
    <n v="949"/>
    <n v="391"/>
    <n v="81"/>
    <n v="127"/>
    <n v="121"/>
    <n v="64"/>
    <n v="275"/>
    <n v="141"/>
    <n v="159"/>
    <s v="Credit/Debit Card"/>
  </r>
  <r>
    <n v="23"/>
    <s v="Non-binary"/>
    <s v="Senior"/>
    <s v="Computer Science"/>
    <n v="982"/>
    <n v="207"/>
    <n v="4397"/>
    <n v="710"/>
    <n v="159"/>
    <n v="118"/>
    <n v="89"/>
    <n v="109"/>
    <n v="87"/>
    <n v="225"/>
    <n v="65"/>
    <n v="69"/>
    <s v="Mobile Payment App"/>
  </r>
  <r>
    <n v="25"/>
    <s v="Male"/>
    <s v="Junior"/>
    <s v="Computer Science"/>
    <n v="1021"/>
    <n v="912"/>
    <n v="5979"/>
    <n v="785"/>
    <n v="293"/>
    <n v="86"/>
    <n v="228"/>
    <n v="32"/>
    <n v="46"/>
    <n v="135"/>
    <n v="102"/>
    <n v="72"/>
    <s v="Cash"/>
  </r>
  <r>
    <n v="22"/>
    <s v="Female"/>
    <s v="Sophomore"/>
    <s v="Psychology"/>
    <n v="521"/>
    <n v="884"/>
    <n v="5701"/>
    <n v="916"/>
    <n v="342"/>
    <n v="175"/>
    <n v="221"/>
    <n v="86"/>
    <n v="46"/>
    <n v="57"/>
    <n v="112"/>
    <n v="27"/>
    <s v="Mobile Payment App"/>
  </r>
  <r>
    <n v="24"/>
    <s v="Female"/>
    <s v="Freshman"/>
    <s v="Computer Science"/>
    <n v="1444"/>
    <n v="881"/>
    <n v="3721"/>
    <n v="458"/>
    <n v="269"/>
    <n v="70"/>
    <n v="89"/>
    <n v="72"/>
    <n v="50"/>
    <n v="182"/>
    <n v="81"/>
    <n v="130"/>
    <s v="Mobile Payment App"/>
  </r>
  <r>
    <n v="21"/>
    <s v="Male"/>
    <s v="Sophomore"/>
    <s v="Psychology"/>
    <n v="646"/>
    <n v="487"/>
    <n v="4218"/>
    <n v="822"/>
    <n v="124"/>
    <n v="74"/>
    <n v="108"/>
    <n v="52"/>
    <n v="97"/>
    <n v="68"/>
    <n v="105"/>
    <n v="48"/>
    <s v="Credit/Debit Card"/>
  </r>
  <r>
    <n v="21"/>
    <s v="Female"/>
    <s v="Freshman"/>
    <s v="Economics"/>
    <n v="1296"/>
    <n v="133"/>
    <n v="3728"/>
    <n v="464"/>
    <n v="212"/>
    <n v="184"/>
    <n v="298"/>
    <n v="72"/>
    <n v="53"/>
    <n v="198"/>
    <n v="111"/>
    <n v="135"/>
    <s v="Mobile Payment App"/>
  </r>
  <r>
    <n v="18"/>
    <s v="Non-binary"/>
    <s v="Freshman"/>
    <s v="Economics"/>
    <n v="1360"/>
    <n v="222"/>
    <n v="5759"/>
    <n v="810"/>
    <n v="164"/>
    <n v="153"/>
    <n v="77"/>
    <n v="60"/>
    <n v="99"/>
    <n v="180"/>
    <n v="177"/>
    <n v="143"/>
    <s v="Mobile Payment App"/>
  </r>
  <r>
    <n v="19"/>
    <s v="Female"/>
    <s v="Senior"/>
    <s v="Biology"/>
    <n v="1123"/>
    <n v="5"/>
    <n v="5407"/>
    <n v="404"/>
    <n v="345"/>
    <n v="122"/>
    <n v="187"/>
    <n v="73"/>
    <n v="20"/>
    <n v="215"/>
    <n v="171"/>
    <n v="190"/>
    <s v="Cash"/>
  </r>
  <r>
    <n v="18"/>
    <s v="Female"/>
    <s v="Senior"/>
    <s v="Psychology"/>
    <n v="1020"/>
    <n v="74"/>
    <n v="5837"/>
    <n v="552"/>
    <n v="123"/>
    <n v="138"/>
    <n v="267"/>
    <n v="98"/>
    <n v="63"/>
    <n v="267"/>
    <n v="163"/>
    <n v="30"/>
    <s v="Mobile Payment App"/>
  </r>
  <r>
    <n v="21"/>
    <s v="Female"/>
    <s v="Freshman"/>
    <s v="Computer Science"/>
    <n v="736"/>
    <n v="628"/>
    <n v="3757"/>
    <n v="743"/>
    <n v="256"/>
    <n v="180"/>
    <n v="209"/>
    <n v="92"/>
    <n v="92"/>
    <n v="228"/>
    <n v="44"/>
    <n v="61"/>
    <s v="Credit/Debit Card"/>
  </r>
  <r>
    <n v="23"/>
    <s v="Non-binary"/>
    <s v="Senior"/>
    <s v="Economics"/>
    <n v="931"/>
    <n v="322"/>
    <n v="5865"/>
    <n v="490"/>
    <n v="155"/>
    <n v="146"/>
    <n v="175"/>
    <n v="79"/>
    <n v="95"/>
    <n v="113"/>
    <n v="142"/>
    <n v="139"/>
    <s v="Cash"/>
  </r>
  <r>
    <n v="24"/>
    <s v="Male"/>
    <s v="Senior"/>
    <s v="Psychology"/>
    <n v="1443"/>
    <n v="982"/>
    <n v="3807"/>
    <n v="814"/>
    <n v="364"/>
    <n v="169"/>
    <n v="299"/>
    <n v="126"/>
    <n v="20"/>
    <n v="102"/>
    <n v="193"/>
    <n v="127"/>
    <s v="Mobile Payment App"/>
  </r>
  <r>
    <n v="22"/>
    <s v="Male"/>
    <s v="Freshman"/>
    <s v="Engineering"/>
    <n v="730"/>
    <n v="374"/>
    <n v="3483"/>
    <n v="675"/>
    <n v="230"/>
    <n v="68"/>
    <n v="212"/>
    <n v="124"/>
    <n v="72"/>
    <n v="156"/>
    <n v="118"/>
    <n v="181"/>
    <s v="Cash"/>
  </r>
  <r>
    <n v="25"/>
    <s v="Non-binary"/>
    <s v="Senior"/>
    <s v="Economics"/>
    <n v="561"/>
    <n v="759"/>
    <n v="4229"/>
    <n v="781"/>
    <n v="147"/>
    <n v="88"/>
    <n v="144"/>
    <n v="55"/>
    <n v="95"/>
    <n v="114"/>
    <n v="142"/>
    <n v="56"/>
    <s v="Mobile Payment App"/>
  </r>
  <r>
    <n v="25"/>
    <s v="Female"/>
    <s v="Sophomore"/>
    <s v="Economics"/>
    <n v="1212"/>
    <n v="616"/>
    <n v="5867"/>
    <n v="728"/>
    <n v="378"/>
    <n v="65"/>
    <n v="159"/>
    <n v="92"/>
    <n v="79"/>
    <n v="289"/>
    <n v="35"/>
    <n v="75"/>
    <s v="Cash"/>
  </r>
  <r>
    <n v="25"/>
    <s v="Non-binary"/>
    <s v="Freshman"/>
    <s v="Computer Science"/>
    <n v="1282"/>
    <n v="416"/>
    <n v="5824"/>
    <n v="594"/>
    <n v="309"/>
    <n v="121"/>
    <n v="108"/>
    <n v="58"/>
    <n v="91"/>
    <n v="234"/>
    <n v="104"/>
    <n v="120"/>
    <s v="Cash"/>
  </r>
  <r>
    <n v="21"/>
    <s v="Non-binary"/>
    <s v="Freshman"/>
    <s v="Biology"/>
    <n v="1438"/>
    <n v="364"/>
    <n v="5133"/>
    <n v="617"/>
    <n v="392"/>
    <n v="127"/>
    <n v="249"/>
    <n v="37"/>
    <n v="28"/>
    <n v="154"/>
    <n v="170"/>
    <n v="174"/>
    <s v="Mobile Payment App"/>
  </r>
  <r>
    <n v="18"/>
    <s v="Female"/>
    <s v="Senior"/>
    <s v="Psychology"/>
    <n v="702"/>
    <n v="531"/>
    <n v="4901"/>
    <n v="497"/>
    <n v="237"/>
    <n v="150"/>
    <n v="298"/>
    <n v="46"/>
    <n v="62"/>
    <n v="225"/>
    <n v="123"/>
    <n v="130"/>
    <s v="Credit/Debit Card"/>
  </r>
  <r>
    <n v="20"/>
    <s v="Male"/>
    <s v="Senior"/>
    <s v="Biology"/>
    <n v="1433"/>
    <n v="764"/>
    <n v="5002"/>
    <n v="589"/>
    <n v="397"/>
    <n v="51"/>
    <n v="288"/>
    <n v="135"/>
    <n v="100"/>
    <n v="71"/>
    <n v="48"/>
    <n v="112"/>
    <s v="Credit/Debit Card"/>
  </r>
  <r>
    <n v="25"/>
    <s v="Female"/>
    <s v="Freshman"/>
    <s v="Psychology"/>
    <n v="1444"/>
    <n v="542"/>
    <n v="4680"/>
    <n v="829"/>
    <n v="207"/>
    <n v="122"/>
    <n v="260"/>
    <n v="109"/>
    <n v="37"/>
    <n v="127"/>
    <n v="43"/>
    <n v="69"/>
    <s v="Cash"/>
  </r>
  <r>
    <n v="22"/>
    <s v="Female"/>
    <s v="Junior"/>
    <s v="Psychology"/>
    <n v="536"/>
    <n v="484"/>
    <n v="5803"/>
    <n v="413"/>
    <n v="326"/>
    <n v="104"/>
    <n v="86"/>
    <n v="99"/>
    <n v="69"/>
    <n v="197"/>
    <n v="167"/>
    <n v="157"/>
    <s v="Cash"/>
  </r>
  <r>
    <n v="18"/>
    <s v="Non-binary"/>
    <s v="Freshman"/>
    <s v="Engineering"/>
    <n v="1260"/>
    <n v="68"/>
    <n v="3610"/>
    <n v="637"/>
    <n v="296"/>
    <n v="86"/>
    <n v="87"/>
    <n v="50"/>
    <n v="54"/>
    <n v="230"/>
    <n v="183"/>
    <n v="137"/>
    <s v="Credit/Debit Card"/>
  </r>
  <r>
    <n v="18"/>
    <s v="Non-binary"/>
    <s v="Freshman"/>
    <s v="Biology"/>
    <n v="701"/>
    <n v="340"/>
    <n v="3235"/>
    <n v="969"/>
    <n v="337"/>
    <n v="65"/>
    <n v="152"/>
    <n v="113"/>
    <n v="99"/>
    <n v="169"/>
    <n v="161"/>
    <n v="159"/>
    <s v="Cash"/>
  </r>
  <r>
    <n v="18"/>
    <s v="Female"/>
    <s v="Freshman"/>
    <s v="Engineering"/>
    <n v="1309"/>
    <n v="144"/>
    <n v="3419"/>
    <n v="728"/>
    <n v="171"/>
    <n v="116"/>
    <n v="152"/>
    <n v="107"/>
    <n v="85"/>
    <n v="124"/>
    <n v="76"/>
    <n v="78"/>
    <s v="Cash"/>
  </r>
  <r>
    <n v="18"/>
    <s v="Non-binary"/>
    <s v="Sophomore"/>
    <s v="Economics"/>
    <n v="842"/>
    <n v="491"/>
    <n v="4582"/>
    <n v="473"/>
    <n v="202"/>
    <n v="156"/>
    <n v="279"/>
    <n v="120"/>
    <n v="81"/>
    <n v="270"/>
    <n v="67"/>
    <n v="78"/>
    <s v="Credit/Debit Card"/>
  </r>
  <r>
    <n v="24"/>
    <s v="Male"/>
    <s v="Freshman"/>
    <s v="Computer Science"/>
    <n v="617"/>
    <n v="863"/>
    <n v="3795"/>
    <n v="837"/>
    <n v="231"/>
    <n v="152"/>
    <n v="256"/>
    <n v="41"/>
    <n v="74"/>
    <n v="221"/>
    <n v="130"/>
    <n v="106"/>
    <s v="Credit/Debit Card"/>
  </r>
  <r>
    <n v="21"/>
    <s v="Non-binary"/>
    <s v="Junior"/>
    <s v="Engineering"/>
    <n v="1134"/>
    <n v="490"/>
    <n v="5864"/>
    <n v="714"/>
    <n v="370"/>
    <n v="96"/>
    <n v="199"/>
    <n v="114"/>
    <n v="82"/>
    <n v="67"/>
    <n v="190"/>
    <n v="24"/>
    <s v="Cash"/>
  </r>
  <r>
    <n v="23"/>
    <s v="Non-binary"/>
    <s v="Sophomore"/>
    <s v="Psychology"/>
    <n v="992"/>
    <n v="242"/>
    <n v="4210"/>
    <n v="495"/>
    <n v="187"/>
    <n v="114"/>
    <n v="58"/>
    <n v="132"/>
    <n v="96"/>
    <n v="154"/>
    <n v="134"/>
    <n v="179"/>
    <s v="Mobile Payment App"/>
  </r>
  <r>
    <n v="18"/>
    <s v="Non-binary"/>
    <s v="Freshman"/>
    <s v="Economics"/>
    <n v="1408"/>
    <n v="572"/>
    <n v="4271"/>
    <n v="477"/>
    <n v="320"/>
    <n v="78"/>
    <n v="150"/>
    <n v="150"/>
    <n v="81"/>
    <n v="163"/>
    <n v="46"/>
    <n v="24"/>
    <s v="Mobile Payment App"/>
  </r>
  <r>
    <n v="21"/>
    <s v="Female"/>
    <s v="Senior"/>
    <s v="Biology"/>
    <n v="1368"/>
    <n v="940"/>
    <n v="3234"/>
    <n v="405"/>
    <n v="334"/>
    <n v="59"/>
    <n v="114"/>
    <n v="23"/>
    <n v="67"/>
    <n v="135"/>
    <n v="190"/>
    <n v="22"/>
    <s v="Mobile Payment App"/>
  </r>
  <r>
    <n v="22"/>
    <s v="Male"/>
    <s v="Senior"/>
    <s v="Economics"/>
    <n v="716"/>
    <n v="157"/>
    <n v="4056"/>
    <n v="789"/>
    <n v="358"/>
    <n v="186"/>
    <n v="216"/>
    <n v="78"/>
    <n v="74"/>
    <n v="175"/>
    <n v="169"/>
    <n v="109"/>
    <s v="Cash"/>
  </r>
  <r>
    <n v="22"/>
    <s v="Non-binary"/>
    <s v="Freshman"/>
    <s v="Psychology"/>
    <n v="1224"/>
    <n v="581"/>
    <n v="5309"/>
    <n v="936"/>
    <n v="264"/>
    <n v="55"/>
    <n v="188"/>
    <n v="126"/>
    <n v="47"/>
    <n v="194"/>
    <n v="79"/>
    <n v="26"/>
    <s v="Credit/Debit Card"/>
  </r>
  <r>
    <n v="19"/>
    <s v="Non-binary"/>
    <s v="Senior"/>
    <s v="Biology"/>
    <n v="1349"/>
    <n v="788"/>
    <n v="4273"/>
    <n v="421"/>
    <n v="106"/>
    <n v="160"/>
    <n v="147"/>
    <n v="39"/>
    <n v="89"/>
    <n v="235"/>
    <n v="182"/>
    <n v="43"/>
    <s v="Cash"/>
  </r>
  <r>
    <n v="24"/>
    <s v="Female"/>
    <s v="Sophomore"/>
    <s v="Engineering"/>
    <n v="802"/>
    <n v="552"/>
    <n v="3146"/>
    <n v="724"/>
    <n v="213"/>
    <n v="95"/>
    <n v="135"/>
    <n v="103"/>
    <n v="70"/>
    <n v="267"/>
    <n v="54"/>
    <n v="123"/>
    <s v="Cash"/>
  </r>
  <r>
    <n v="18"/>
    <s v="Female"/>
    <s v="Senior"/>
    <s v="Psychology"/>
    <n v="973"/>
    <n v="318"/>
    <n v="3600"/>
    <n v="913"/>
    <n v="375"/>
    <n v="183"/>
    <n v="178"/>
    <n v="122"/>
    <n v="94"/>
    <n v="129"/>
    <n v="66"/>
    <n v="148"/>
    <s v="Cash"/>
  </r>
  <r>
    <n v="19"/>
    <s v="Female"/>
    <s v="Senior"/>
    <s v="Engineering"/>
    <n v="736"/>
    <n v="660"/>
    <n v="5945"/>
    <n v="478"/>
    <n v="342"/>
    <n v="75"/>
    <n v="279"/>
    <n v="43"/>
    <n v="49"/>
    <n v="107"/>
    <n v="94"/>
    <n v="57"/>
    <s v="Mobile Payment App"/>
  </r>
  <r>
    <n v="22"/>
    <s v="Male"/>
    <s v="Senior"/>
    <s v="Engineering"/>
    <n v="571"/>
    <n v="498"/>
    <n v="3897"/>
    <n v="648"/>
    <n v="181"/>
    <n v="56"/>
    <n v="275"/>
    <n v="86"/>
    <n v="57"/>
    <n v="287"/>
    <n v="79"/>
    <n v="110"/>
    <s v="Mobile Payment App"/>
  </r>
  <r>
    <n v="25"/>
    <s v="Female"/>
    <s v="Sophomore"/>
    <s v="Engineering"/>
    <n v="833"/>
    <n v="56"/>
    <n v="3133"/>
    <n v="615"/>
    <n v="147"/>
    <n v="90"/>
    <n v="201"/>
    <n v="81"/>
    <n v="30"/>
    <n v="148"/>
    <n v="42"/>
    <n v="121"/>
    <s v="Cash"/>
  </r>
  <r>
    <n v="22"/>
    <s v="Female"/>
    <s v="Freshman"/>
    <s v="Computer Science"/>
    <n v="713"/>
    <n v="382"/>
    <n v="4116"/>
    <n v="592"/>
    <n v="329"/>
    <n v="120"/>
    <n v="269"/>
    <n v="46"/>
    <n v="53"/>
    <n v="230"/>
    <n v="57"/>
    <n v="153"/>
    <s v="Credit/Debit Card"/>
  </r>
  <r>
    <n v="20"/>
    <s v="Male"/>
    <s v="Junior"/>
    <s v="Economics"/>
    <n v="1268"/>
    <n v="475"/>
    <n v="5900"/>
    <n v="661"/>
    <n v="264"/>
    <n v="157"/>
    <n v="258"/>
    <n v="52"/>
    <n v="38"/>
    <n v="167"/>
    <n v="174"/>
    <n v="44"/>
    <s v="Cash"/>
  </r>
  <r>
    <n v="19"/>
    <s v="Non-binary"/>
    <s v="Freshman"/>
    <s v="Biology"/>
    <n v="819"/>
    <n v="615"/>
    <n v="5075"/>
    <n v="858"/>
    <n v="153"/>
    <n v="200"/>
    <n v="115"/>
    <n v="76"/>
    <n v="90"/>
    <n v="139"/>
    <n v="154"/>
    <n v="44"/>
    <s v="Mobile Payment App"/>
  </r>
  <r>
    <n v="18"/>
    <s v="Male"/>
    <s v="Senior"/>
    <s v="Economics"/>
    <n v="1268"/>
    <n v="324"/>
    <n v="3788"/>
    <n v="483"/>
    <n v="339"/>
    <n v="159"/>
    <n v="120"/>
    <n v="55"/>
    <n v="22"/>
    <n v="212"/>
    <n v="173"/>
    <n v="78"/>
    <s v="Credit/Debit Card"/>
  </r>
  <r>
    <n v="18"/>
    <s v="Female"/>
    <s v="Senior"/>
    <s v="Engineering"/>
    <n v="1486"/>
    <n v="705"/>
    <n v="4043"/>
    <n v="661"/>
    <n v="178"/>
    <n v="64"/>
    <n v="276"/>
    <n v="80"/>
    <n v="69"/>
    <n v="144"/>
    <n v="115"/>
    <n v="26"/>
    <s v="Mobile Payment App"/>
  </r>
  <r>
    <n v="24"/>
    <s v="Male"/>
    <s v="Freshman"/>
    <s v="Computer Science"/>
    <n v="1005"/>
    <n v="536"/>
    <n v="3944"/>
    <n v="687"/>
    <n v="262"/>
    <n v="148"/>
    <n v="200"/>
    <n v="138"/>
    <n v="53"/>
    <n v="146"/>
    <n v="194"/>
    <n v="80"/>
    <s v="Cash"/>
  </r>
  <r>
    <n v="25"/>
    <s v="Female"/>
    <s v="Senior"/>
    <s v="Economics"/>
    <n v="1205"/>
    <n v="837"/>
    <n v="3014"/>
    <n v="593"/>
    <n v="183"/>
    <n v="142"/>
    <n v="112"/>
    <n v="77"/>
    <n v="59"/>
    <n v="209"/>
    <n v="145"/>
    <n v="78"/>
    <s v="Credit/Debit Card"/>
  </r>
  <r>
    <n v="24"/>
    <s v="Male"/>
    <s v="Senior"/>
    <s v="Engineering"/>
    <n v="1356"/>
    <n v="858"/>
    <n v="5137"/>
    <n v="747"/>
    <n v="109"/>
    <n v="170"/>
    <n v="153"/>
    <n v="46"/>
    <n v="40"/>
    <n v="131"/>
    <n v="85"/>
    <n v="120"/>
    <s v="Mobile Payment App"/>
  </r>
  <r>
    <n v="22"/>
    <s v="Male"/>
    <s v="Senior"/>
    <s v="Engineering"/>
    <n v="817"/>
    <n v="555"/>
    <n v="5754"/>
    <n v="716"/>
    <n v="382"/>
    <n v="135"/>
    <n v="142"/>
    <n v="21"/>
    <n v="29"/>
    <n v="188"/>
    <n v="183"/>
    <n v="41"/>
    <s v="Mobile Payment App"/>
  </r>
  <r>
    <n v="22"/>
    <s v="Male"/>
    <s v="Sophomore"/>
    <s v="Biology"/>
    <n v="706"/>
    <n v="75"/>
    <n v="4080"/>
    <n v="874"/>
    <n v="139"/>
    <n v="183"/>
    <n v="93"/>
    <n v="41"/>
    <n v="47"/>
    <n v="136"/>
    <n v="164"/>
    <n v="109"/>
    <s v="Cash"/>
  </r>
  <r>
    <n v="18"/>
    <s v="Non-binary"/>
    <s v="Junior"/>
    <s v="Economics"/>
    <n v="1102"/>
    <n v="490"/>
    <n v="5853"/>
    <n v="669"/>
    <n v="230"/>
    <n v="122"/>
    <n v="118"/>
    <n v="41"/>
    <n v="74"/>
    <n v="276"/>
    <n v="69"/>
    <n v="140"/>
    <s v="Cash"/>
  </r>
  <r>
    <n v="22"/>
    <s v="Male"/>
    <s v="Sophomore"/>
    <s v="Engineering"/>
    <n v="1279"/>
    <n v="898"/>
    <n v="3980"/>
    <n v="471"/>
    <n v="265"/>
    <n v="148"/>
    <n v="77"/>
    <n v="68"/>
    <n v="37"/>
    <n v="132"/>
    <n v="192"/>
    <n v="157"/>
    <s v="Credit/Debit Card"/>
  </r>
  <r>
    <n v="18"/>
    <s v="Male"/>
    <s v="Sophomore"/>
    <s v="Economics"/>
    <n v="1457"/>
    <n v="998"/>
    <n v="4232"/>
    <n v="957"/>
    <n v="375"/>
    <n v="139"/>
    <n v="167"/>
    <n v="141"/>
    <n v="31"/>
    <n v="196"/>
    <n v="35"/>
    <n v="55"/>
    <s v="Credit/Debit Card"/>
  </r>
  <r>
    <n v="21"/>
    <s v="Female"/>
    <s v="Freshman"/>
    <s v="Psychology"/>
    <n v="1306"/>
    <n v="37"/>
    <n v="4943"/>
    <n v="569"/>
    <n v="326"/>
    <n v="100"/>
    <n v="277"/>
    <n v="91"/>
    <n v="85"/>
    <n v="246"/>
    <n v="48"/>
    <n v="79"/>
    <s v="Cash"/>
  </r>
  <r>
    <n v="25"/>
    <s v="Male"/>
    <s v="Sophomore"/>
    <s v="Engineering"/>
    <n v="1309"/>
    <n v="433"/>
    <n v="4563"/>
    <n v="495"/>
    <n v="309"/>
    <n v="152"/>
    <n v="290"/>
    <n v="84"/>
    <n v="99"/>
    <n v="256"/>
    <n v="37"/>
    <n v="93"/>
    <s v="Credit/Debit Card"/>
  </r>
  <r>
    <n v="19"/>
    <s v="Male"/>
    <s v="Freshman"/>
    <s v="Biology"/>
    <n v="1482"/>
    <n v="705"/>
    <n v="4973"/>
    <n v="433"/>
    <n v="294"/>
    <n v="144"/>
    <n v="233"/>
    <n v="149"/>
    <n v="59"/>
    <n v="167"/>
    <n v="130"/>
    <n v="96"/>
    <s v="Credit/Debit Card"/>
  </r>
  <r>
    <n v="23"/>
    <s v="Male"/>
    <s v="Sophomore"/>
    <s v="Economics"/>
    <n v="1468"/>
    <n v="333"/>
    <n v="4845"/>
    <n v="563"/>
    <n v="107"/>
    <n v="74"/>
    <n v="129"/>
    <n v="119"/>
    <n v="24"/>
    <n v="123"/>
    <n v="98"/>
    <n v="173"/>
    <s v="Mobile Payment App"/>
  </r>
  <r>
    <n v="25"/>
    <s v="Female"/>
    <s v="Sophomore"/>
    <s v="Economics"/>
    <n v="869"/>
    <n v="102"/>
    <n v="3556"/>
    <n v="544"/>
    <n v="387"/>
    <n v="161"/>
    <n v="158"/>
    <n v="48"/>
    <n v="80"/>
    <n v="163"/>
    <n v="93"/>
    <n v="129"/>
    <s v="Credit/Debit Card"/>
  </r>
  <r>
    <n v="18"/>
    <s v="Male"/>
    <s v="Junior"/>
    <s v="Economics"/>
    <n v="886"/>
    <n v="917"/>
    <n v="5448"/>
    <n v="808"/>
    <n v="155"/>
    <n v="169"/>
    <n v="150"/>
    <n v="24"/>
    <n v="60"/>
    <n v="129"/>
    <n v="127"/>
    <n v="195"/>
    <s v="Mobile Payment App"/>
  </r>
  <r>
    <n v="19"/>
    <s v="Female"/>
    <s v="Freshman"/>
    <s v="Economics"/>
    <n v="1443"/>
    <n v="831"/>
    <n v="4289"/>
    <n v="511"/>
    <n v="190"/>
    <n v="152"/>
    <n v="108"/>
    <n v="88"/>
    <n v="61"/>
    <n v="178"/>
    <n v="146"/>
    <n v="103"/>
    <s v="Mobile Payment App"/>
  </r>
  <r>
    <n v="23"/>
    <s v="Non-binary"/>
    <s v="Freshman"/>
    <s v="Biology"/>
    <n v="766"/>
    <n v="95"/>
    <n v="4782"/>
    <n v="880"/>
    <n v="254"/>
    <n v="174"/>
    <n v="238"/>
    <n v="50"/>
    <n v="48"/>
    <n v="158"/>
    <n v="157"/>
    <n v="97"/>
    <s v="Cash"/>
  </r>
  <r>
    <n v="22"/>
    <s v="Non-binary"/>
    <s v="Senior"/>
    <s v="Biology"/>
    <n v="1403"/>
    <n v="31"/>
    <n v="4595"/>
    <n v="761"/>
    <n v="331"/>
    <n v="179"/>
    <n v="57"/>
    <n v="97"/>
    <n v="67"/>
    <n v="273"/>
    <n v="179"/>
    <n v="56"/>
    <s v="Cash"/>
  </r>
  <r>
    <n v="24"/>
    <s v="Non-binary"/>
    <s v="Freshman"/>
    <s v="Engineering"/>
    <n v="1372"/>
    <n v="803"/>
    <n v="4080"/>
    <n v="432"/>
    <n v="386"/>
    <n v="184"/>
    <n v="50"/>
    <n v="65"/>
    <n v="83"/>
    <n v="248"/>
    <n v="89"/>
    <n v="61"/>
    <s v="Credit/Debit Card"/>
  </r>
  <r>
    <n v="23"/>
    <s v="Non-binary"/>
    <s v="Freshman"/>
    <s v="Biology"/>
    <n v="1428"/>
    <n v="597"/>
    <n v="5495"/>
    <n v="816"/>
    <n v="332"/>
    <n v="127"/>
    <n v="271"/>
    <n v="100"/>
    <n v="22"/>
    <n v="93"/>
    <n v="163"/>
    <n v="60"/>
    <s v="Mobile Payment App"/>
  </r>
  <r>
    <n v="19"/>
    <s v="Male"/>
    <s v="Junior"/>
    <s v="Biology"/>
    <n v="1303"/>
    <n v="60"/>
    <n v="4515"/>
    <n v="511"/>
    <n v="387"/>
    <n v="179"/>
    <n v="244"/>
    <n v="68"/>
    <n v="100"/>
    <n v="261"/>
    <n v="35"/>
    <n v="154"/>
    <s v="Cash"/>
  </r>
  <r>
    <n v="20"/>
    <s v="Non-binary"/>
    <s v="Sophomore"/>
    <s v="Economics"/>
    <n v="572"/>
    <n v="823"/>
    <n v="5879"/>
    <n v="438"/>
    <n v="360"/>
    <n v="72"/>
    <n v="118"/>
    <n v="80"/>
    <n v="45"/>
    <n v="265"/>
    <n v="48"/>
    <n v="30"/>
    <s v="Credit/Debit Card"/>
  </r>
  <r>
    <n v="23"/>
    <s v="Non-binary"/>
    <s v="Junior"/>
    <s v="Economics"/>
    <n v="558"/>
    <n v="194"/>
    <n v="4648"/>
    <n v="865"/>
    <n v="183"/>
    <n v="60"/>
    <n v="113"/>
    <n v="128"/>
    <n v="38"/>
    <n v="265"/>
    <n v="42"/>
    <n v="167"/>
    <s v="Credit/Debit Card"/>
  </r>
  <r>
    <n v="23"/>
    <s v="Female"/>
    <s v="Junior"/>
    <s v="Engineering"/>
    <n v="1049"/>
    <n v="476"/>
    <n v="5972"/>
    <n v="663"/>
    <n v="116"/>
    <n v="162"/>
    <n v="52"/>
    <n v="110"/>
    <n v="21"/>
    <n v="202"/>
    <n v="86"/>
    <n v="63"/>
    <s v="Mobile Payment App"/>
  </r>
  <r>
    <n v="18"/>
    <s v="Female"/>
    <s v="Freshman"/>
    <s v="Computer Science"/>
    <n v="923"/>
    <n v="108"/>
    <n v="3640"/>
    <n v="409"/>
    <n v="384"/>
    <n v="117"/>
    <n v="249"/>
    <n v="76"/>
    <n v="68"/>
    <n v="152"/>
    <n v="86"/>
    <n v="128"/>
    <s v="Credit/Debit Card"/>
  </r>
  <r>
    <n v="18"/>
    <s v="Female"/>
    <s v="Freshman"/>
    <s v="Engineering"/>
    <n v="621"/>
    <n v="35"/>
    <n v="5779"/>
    <n v="558"/>
    <n v="252"/>
    <n v="109"/>
    <n v="289"/>
    <n v="82"/>
    <n v="51"/>
    <n v="98"/>
    <n v="53"/>
    <n v="100"/>
    <s v="Cash"/>
  </r>
  <r>
    <n v="21"/>
    <s v="Non-binary"/>
    <s v="Junior"/>
    <s v="Economics"/>
    <n v="660"/>
    <n v="348"/>
    <n v="5689"/>
    <n v="731"/>
    <n v="123"/>
    <n v="88"/>
    <n v="89"/>
    <n v="67"/>
    <n v="64"/>
    <n v="186"/>
    <n v="39"/>
    <n v="26"/>
    <s v="Mobile Payment App"/>
  </r>
  <r>
    <n v="21"/>
    <s v="Non-binary"/>
    <s v="Freshman"/>
    <s v="Biology"/>
    <n v="528"/>
    <n v="92"/>
    <n v="3863"/>
    <n v="899"/>
    <n v="127"/>
    <n v="184"/>
    <n v="100"/>
    <n v="21"/>
    <n v="55"/>
    <n v="195"/>
    <n v="125"/>
    <n v="134"/>
    <s v="Mobile Payment App"/>
  </r>
  <r>
    <n v="23"/>
    <s v="Female"/>
    <s v="Freshman"/>
    <s v="Psychology"/>
    <n v="640"/>
    <n v="618"/>
    <n v="3719"/>
    <n v="513"/>
    <n v="195"/>
    <n v="144"/>
    <n v="275"/>
    <n v="33"/>
    <n v="63"/>
    <n v="150"/>
    <n v="192"/>
    <n v="90"/>
    <s v="Mobile Payment App"/>
  </r>
  <r>
    <n v="18"/>
    <s v="Female"/>
    <s v="Senior"/>
    <s v="Computer Science"/>
    <n v="1427"/>
    <n v="573"/>
    <n v="4307"/>
    <n v="797"/>
    <n v="224"/>
    <n v="161"/>
    <n v="136"/>
    <n v="87"/>
    <n v="59"/>
    <n v="159"/>
    <n v="87"/>
    <n v="20"/>
    <s v="Mobile Payment App"/>
  </r>
  <r>
    <n v="18"/>
    <s v="Male"/>
    <s v="Sophomore"/>
    <s v="Computer Science"/>
    <n v="527"/>
    <n v="405"/>
    <n v="4577"/>
    <n v="532"/>
    <n v="133"/>
    <n v="134"/>
    <n v="292"/>
    <n v="62"/>
    <n v="50"/>
    <n v="164"/>
    <n v="33"/>
    <n v="127"/>
    <s v="Cash"/>
  </r>
  <r>
    <n v="25"/>
    <s v="Female"/>
    <s v="Freshman"/>
    <s v="Psychology"/>
    <n v="1295"/>
    <n v="787"/>
    <n v="4591"/>
    <n v="764"/>
    <n v="358"/>
    <n v="142"/>
    <n v="190"/>
    <n v="121"/>
    <n v="77"/>
    <n v="244"/>
    <n v="75"/>
    <n v="113"/>
    <s v="Cash"/>
  </r>
  <r>
    <n v="23"/>
    <s v="Female"/>
    <s v="Sophomore"/>
    <s v="Economics"/>
    <n v="1219"/>
    <n v="491"/>
    <n v="5149"/>
    <n v="551"/>
    <n v="168"/>
    <n v="126"/>
    <n v="184"/>
    <n v="41"/>
    <n v="67"/>
    <n v="203"/>
    <n v="83"/>
    <n v="35"/>
    <s v="Cash"/>
  </r>
  <r>
    <n v="24"/>
    <s v="Female"/>
    <s v="Senior"/>
    <s v="Engineering"/>
    <n v="959"/>
    <n v="696"/>
    <n v="3200"/>
    <n v="593"/>
    <n v="318"/>
    <n v="188"/>
    <n v="153"/>
    <n v="150"/>
    <n v="89"/>
    <n v="285"/>
    <n v="54"/>
    <n v="102"/>
    <s v="Cash"/>
  </r>
  <r>
    <n v="18"/>
    <s v="Non-binary"/>
    <s v="Sophomore"/>
    <s v="Biology"/>
    <n v="1483"/>
    <n v="995"/>
    <n v="3770"/>
    <n v="569"/>
    <n v="328"/>
    <n v="159"/>
    <n v="103"/>
    <n v="126"/>
    <n v="92"/>
    <n v="284"/>
    <n v="193"/>
    <n v="20"/>
    <s v="Credit/Debit Card"/>
  </r>
  <r>
    <n v="19"/>
    <s v="Non-binary"/>
    <s v="Sophomore"/>
    <s v="Psychology"/>
    <n v="646"/>
    <n v="986"/>
    <n v="5700"/>
    <n v="857"/>
    <n v="309"/>
    <n v="77"/>
    <n v="88"/>
    <n v="66"/>
    <n v="98"/>
    <n v="174"/>
    <n v="126"/>
    <n v="153"/>
    <s v="Mobile Payment App"/>
  </r>
  <r>
    <n v="23"/>
    <s v="Male"/>
    <s v="Senior"/>
    <s v="Biology"/>
    <n v="818"/>
    <n v="353"/>
    <n v="5174"/>
    <n v="662"/>
    <n v="222"/>
    <n v="160"/>
    <n v="194"/>
    <n v="28"/>
    <n v="98"/>
    <n v="193"/>
    <n v="177"/>
    <n v="166"/>
    <s v="Credit/Debit Card"/>
  </r>
  <r>
    <n v="18"/>
    <s v="Male"/>
    <s v="Senior"/>
    <s v="Engineering"/>
    <n v="1268"/>
    <n v="598"/>
    <n v="3398"/>
    <n v="483"/>
    <n v="304"/>
    <n v="119"/>
    <n v="168"/>
    <n v="34"/>
    <n v="95"/>
    <n v="261"/>
    <n v="107"/>
    <n v="172"/>
    <s v="Credit/Debit Card"/>
  </r>
  <r>
    <n v="22"/>
    <s v="Non-binary"/>
    <s v="Freshman"/>
    <s v="Biology"/>
    <n v="563"/>
    <n v="345"/>
    <n v="4713"/>
    <n v="953"/>
    <n v="249"/>
    <n v="181"/>
    <n v="128"/>
    <n v="54"/>
    <n v="54"/>
    <n v="273"/>
    <n v="40"/>
    <n v="122"/>
    <s v="Mobile Payment App"/>
  </r>
  <r>
    <n v="21"/>
    <s v="Male"/>
    <s v="Freshman"/>
    <s v="Psychology"/>
    <n v="1253"/>
    <n v="464"/>
    <n v="5096"/>
    <n v="404"/>
    <n v="278"/>
    <n v="178"/>
    <n v="235"/>
    <n v="58"/>
    <n v="69"/>
    <n v="89"/>
    <n v="161"/>
    <n v="101"/>
    <s v="Credit/Debit Card"/>
  </r>
  <r>
    <n v="18"/>
    <s v="Non-binary"/>
    <s v="Sophomore"/>
    <s v="Engineering"/>
    <n v="791"/>
    <n v="739"/>
    <n v="5601"/>
    <n v="628"/>
    <n v="269"/>
    <n v="116"/>
    <n v="102"/>
    <n v="55"/>
    <n v="58"/>
    <n v="179"/>
    <n v="66"/>
    <n v="136"/>
    <s v="Cash"/>
  </r>
  <r>
    <n v="22"/>
    <s v="Non-binary"/>
    <s v="Sophomore"/>
    <s v="Psychology"/>
    <n v="847"/>
    <n v="964"/>
    <n v="3374"/>
    <n v="999"/>
    <n v="375"/>
    <n v="165"/>
    <n v="172"/>
    <n v="44"/>
    <n v="51"/>
    <n v="180"/>
    <n v="30"/>
    <n v="125"/>
    <s v="Cash"/>
  </r>
  <r>
    <n v="24"/>
    <s v="Male"/>
    <s v="Junior"/>
    <s v="Economics"/>
    <n v="668"/>
    <n v="36"/>
    <n v="5962"/>
    <n v="635"/>
    <n v="280"/>
    <n v="166"/>
    <n v="176"/>
    <n v="112"/>
    <n v="83"/>
    <n v="191"/>
    <n v="115"/>
    <n v="41"/>
    <s v="Mobile Payment App"/>
  </r>
  <r>
    <n v="24"/>
    <s v="Male"/>
    <s v="Freshman"/>
    <s v="Computer Science"/>
    <n v="1022"/>
    <n v="883"/>
    <n v="3174"/>
    <n v="832"/>
    <n v="121"/>
    <n v="137"/>
    <n v="142"/>
    <n v="54"/>
    <n v="65"/>
    <n v="93"/>
    <n v="47"/>
    <n v="170"/>
    <s v="Cash"/>
  </r>
  <r>
    <n v="20"/>
    <s v="Non-binary"/>
    <s v="Senior"/>
    <s v="Economics"/>
    <n v="725"/>
    <n v="704"/>
    <n v="3181"/>
    <n v="440"/>
    <n v="363"/>
    <n v="85"/>
    <n v="219"/>
    <n v="24"/>
    <n v="73"/>
    <n v="189"/>
    <n v="190"/>
    <n v="33"/>
    <s v="Cash"/>
  </r>
  <r>
    <n v="24"/>
    <s v="Non-binary"/>
    <s v="Junior"/>
    <s v="Biology"/>
    <n v="733"/>
    <n v="144"/>
    <n v="3556"/>
    <n v="427"/>
    <n v="214"/>
    <n v="71"/>
    <n v="212"/>
    <n v="136"/>
    <n v="73"/>
    <n v="296"/>
    <n v="157"/>
    <n v="157"/>
    <s v="Credit/Debit Card"/>
  </r>
  <r>
    <n v="18"/>
    <s v="Non-binary"/>
    <s v="Freshman"/>
    <s v="Engineering"/>
    <n v="684"/>
    <n v="745"/>
    <n v="4569"/>
    <n v="884"/>
    <n v="322"/>
    <n v="140"/>
    <n v="265"/>
    <n v="20"/>
    <n v="99"/>
    <n v="201"/>
    <n v="132"/>
    <n v="164"/>
    <s v="Mobile Payment App"/>
  </r>
  <r>
    <n v="20"/>
    <s v="Male"/>
    <s v="Senior"/>
    <s v="Psychology"/>
    <n v="604"/>
    <n v="494"/>
    <n v="3326"/>
    <n v="622"/>
    <n v="216"/>
    <n v="141"/>
    <n v="54"/>
    <n v="90"/>
    <n v="98"/>
    <n v="268"/>
    <n v="56"/>
    <n v="137"/>
    <s v="Mobile Payment App"/>
  </r>
  <r>
    <n v="23"/>
    <s v="Male"/>
    <s v="Sophomore"/>
    <s v="Engineering"/>
    <n v="1346"/>
    <n v="83"/>
    <n v="5626"/>
    <n v="799"/>
    <n v="120"/>
    <n v="125"/>
    <n v="292"/>
    <n v="140"/>
    <n v="47"/>
    <n v="62"/>
    <n v="35"/>
    <n v="74"/>
    <s v="Mobile Payment App"/>
  </r>
  <r>
    <n v="23"/>
    <s v="Non-binary"/>
    <s v="Junior"/>
    <s v="Biology"/>
    <n v="1464"/>
    <n v="750"/>
    <n v="3907"/>
    <n v="493"/>
    <n v="364"/>
    <n v="61"/>
    <n v="170"/>
    <n v="93"/>
    <n v="23"/>
    <n v="88"/>
    <n v="113"/>
    <n v="191"/>
    <s v="Credit/Debit Card"/>
  </r>
  <r>
    <n v="18"/>
    <s v="Male"/>
    <s v="Sophomore"/>
    <s v="Psychology"/>
    <n v="1258"/>
    <n v="333"/>
    <n v="5189"/>
    <n v="537"/>
    <n v="370"/>
    <n v="195"/>
    <n v="195"/>
    <n v="84"/>
    <n v="57"/>
    <n v="126"/>
    <n v="125"/>
    <n v="71"/>
    <s v="Cash"/>
  </r>
  <r>
    <n v="22"/>
    <s v="Male"/>
    <s v="Freshman"/>
    <s v="Economics"/>
    <n v="925"/>
    <n v="476"/>
    <n v="3755"/>
    <n v="718"/>
    <n v="227"/>
    <n v="80"/>
    <n v="173"/>
    <n v="70"/>
    <n v="88"/>
    <n v="185"/>
    <n v="35"/>
    <n v="43"/>
    <s v="Cash"/>
  </r>
  <r>
    <n v="18"/>
    <s v="Male"/>
    <s v="Sophomore"/>
    <s v="Computer Science"/>
    <n v="927"/>
    <n v="880"/>
    <n v="5715"/>
    <n v="748"/>
    <n v="217"/>
    <n v="146"/>
    <n v="227"/>
    <n v="97"/>
    <n v="46"/>
    <n v="220"/>
    <n v="162"/>
    <n v="38"/>
    <s v="Mobile Payment App"/>
  </r>
  <r>
    <n v="20"/>
    <s v="Non-binary"/>
    <s v="Freshman"/>
    <s v="Engineering"/>
    <n v="1230"/>
    <n v="967"/>
    <n v="3784"/>
    <n v="430"/>
    <n v="216"/>
    <n v="55"/>
    <n v="247"/>
    <n v="74"/>
    <n v="90"/>
    <n v="171"/>
    <n v="52"/>
    <n v="162"/>
    <s v="Mobile Payment App"/>
  </r>
  <r>
    <n v="23"/>
    <s v="Non-binary"/>
    <s v="Freshman"/>
    <s v="Psychology"/>
    <n v="1437"/>
    <n v="777"/>
    <n v="5522"/>
    <n v="852"/>
    <n v="375"/>
    <n v="99"/>
    <n v="55"/>
    <n v="150"/>
    <n v="21"/>
    <n v="195"/>
    <n v="53"/>
    <n v="68"/>
    <s v="Credit/Debit Card"/>
  </r>
  <r>
    <n v="21"/>
    <s v="Female"/>
    <s v="Sophomore"/>
    <s v="Computer Science"/>
    <n v="989"/>
    <n v="158"/>
    <n v="3913"/>
    <n v="919"/>
    <n v="377"/>
    <n v="159"/>
    <n v="152"/>
    <n v="115"/>
    <n v="40"/>
    <n v="299"/>
    <n v="58"/>
    <n v="176"/>
    <s v="Credit/Debit Card"/>
  </r>
  <r>
    <n v="19"/>
    <s v="Male"/>
    <s v="Senior"/>
    <s v="Biology"/>
    <n v="910"/>
    <n v="724"/>
    <n v="5884"/>
    <n v="422"/>
    <n v="365"/>
    <n v="164"/>
    <n v="294"/>
    <n v="146"/>
    <n v="34"/>
    <n v="258"/>
    <n v="152"/>
    <n v="24"/>
    <s v="Cash"/>
  </r>
  <r>
    <n v="18"/>
    <s v="Male"/>
    <s v="Freshman"/>
    <s v="Computer Science"/>
    <n v="1323"/>
    <n v="441"/>
    <n v="3373"/>
    <n v="701"/>
    <n v="369"/>
    <n v="60"/>
    <n v="235"/>
    <n v="44"/>
    <n v="78"/>
    <n v="276"/>
    <n v="38"/>
    <n v="139"/>
    <s v="Cash"/>
  </r>
  <r>
    <n v="20"/>
    <s v="Female"/>
    <s v="Sophomore"/>
    <s v="Engineering"/>
    <n v="668"/>
    <n v="33"/>
    <n v="4067"/>
    <n v="453"/>
    <n v="243"/>
    <n v="84"/>
    <n v="283"/>
    <n v="132"/>
    <n v="72"/>
    <n v="294"/>
    <n v="50"/>
    <n v="99"/>
    <s v="Mobile Payment App"/>
  </r>
  <r>
    <n v="25"/>
    <s v="Female"/>
    <s v="Senior"/>
    <s v="Biology"/>
    <n v="1004"/>
    <n v="465"/>
    <n v="5665"/>
    <n v="835"/>
    <n v="126"/>
    <n v="179"/>
    <n v="297"/>
    <n v="23"/>
    <n v="52"/>
    <n v="238"/>
    <n v="79"/>
    <n v="104"/>
    <s v="Credit/Debit Card"/>
  </r>
  <r>
    <n v="21"/>
    <s v="Female"/>
    <s v="Junior"/>
    <s v="Economics"/>
    <n v="1415"/>
    <n v="561"/>
    <n v="3083"/>
    <n v="967"/>
    <n v="347"/>
    <n v="114"/>
    <n v="175"/>
    <n v="100"/>
    <n v="30"/>
    <n v="166"/>
    <n v="162"/>
    <n v="120"/>
    <s v="Credit/Debit Card"/>
  </r>
  <r>
    <n v="18"/>
    <s v="Male"/>
    <s v="Freshman"/>
    <s v="Engineering"/>
    <n v="948"/>
    <n v="739"/>
    <n v="3799"/>
    <n v="812"/>
    <n v="344"/>
    <n v="111"/>
    <n v="205"/>
    <n v="139"/>
    <n v="94"/>
    <n v="249"/>
    <n v="107"/>
    <n v="43"/>
    <s v="Credit/Debit Card"/>
  </r>
  <r>
    <n v="21"/>
    <s v="Non-binary"/>
    <s v="Junior"/>
    <s v="Biology"/>
    <n v="1010"/>
    <n v="248"/>
    <n v="3146"/>
    <n v="972"/>
    <n v="356"/>
    <n v="170"/>
    <n v="60"/>
    <n v="67"/>
    <n v="54"/>
    <n v="77"/>
    <n v="124"/>
    <n v="100"/>
    <s v="Mobile Payment App"/>
  </r>
  <r>
    <n v="19"/>
    <s v="Female"/>
    <s v="Sophomore"/>
    <s v="Biology"/>
    <n v="873"/>
    <n v="549"/>
    <n v="3887"/>
    <n v="423"/>
    <n v="111"/>
    <n v="120"/>
    <n v="166"/>
    <n v="116"/>
    <n v="68"/>
    <n v="255"/>
    <n v="137"/>
    <n v="30"/>
    <s v="Credit/Debit Card"/>
  </r>
  <r>
    <n v="19"/>
    <s v="Female"/>
    <s v="Sophomore"/>
    <s v="Computer Science"/>
    <n v="921"/>
    <n v="148"/>
    <n v="4073"/>
    <n v="677"/>
    <n v="212"/>
    <n v="78"/>
    <n v="173"/>
    <n v="52"/>
    <n v="33"/>
    <n v="141"/>
    <n v="161"/>
    <n v="69"/>
    <s v="Cash"/>
  </r>
  <r>
    <n v="19"/>
    <s v="Female"/>
    <s v="Freshman"/>
    <s v="Engineering"/>
    <n v="1459"/>
    <n v="285"/>
    <n v="4511"/>
    <n v="619"/>
    <n v="299"/>
    <n v="145"/>
    <n v="295"/>
    <n v="96"/>
    <n v="71"/>
    <n v="95"/>
    <n v="35"/>
    <n v="170"/>
    <s v="Mobile Payment App"/>
  </r>
  <r>
    <n v="25"/>
    <s v="Male"/>
    <s v="Freshman"/>
    <s v="Biology"/>
    <n v="672"/>
    <n v="213"/>
    <n v="3980"/>
    <n v="420"/>
    <n v="362"/>
    <n v="64"/>
    <n v="290"/>
    <n v="131"/>
    <n v="53"/>
    <n v="201"/>
    <n v="102"/>
    <n v="83"/>
    <s v="Credit/Debit Card"/>
  </r>
  <r>
    <n v="23"/>
    <s v="Non-binary"/>
    <s v="Senior"/>
    <s v="Engineering"/>
    <n v="1461"/>
    <n v="299"/>
    <n v="4335"/>
    <n v="500"/>
    <n v="120"/>
    <n v="65"/>
    <n v="112"/>
    <n v="83"/>
    <n v="41"/>
    <n v="83"/>
    <n v="54"/>
    <n v="107"/>
    <s v="Mobile Payment App"/>
  </r>
  <r>
    <n v="24"/>
    <s v="Male"/>
    <s v="Senior"/>
    <s v="Psychology"/>
    <n v="1492"/>
    <n v="644"/>
    <n v="4495"/>
    <n v="468"/>
    <n v="234"/>
    <n v="76"/>
    <n v="205"/>
    <n v="58"/>
    <n v="80"/>
    <n v="159"/>
    <n v="157"/>
    <n v="66"/>
    <s v="Credit/Debit Card"/>
  </r>
  <r>
    <n v="19"/>
    <s v="Male"/>
    <s v="Senior"/>
    <s v="Computer Science"/>
    <n v="627"/>
    <n v="995"/>
    <n v="5863"/>
    <n v="937"/>
    <n v="188"/>
    <n v="177"/>
    <n v="155"/>
    <n v="137"/>
    <n v="97"/>
    <n v="117"/>
    <n v="172"/>
    <n v="180"/>
    <s v="Cash"/>
  </r>
  <r>
    <n v="23"/>
    <s v="Male"/>
    <s v="Freshman"/>
    <s v="Computer Science"/>
    <n v="961"/>
    <n v="87"/>
    <n v="5819"/>
    <n v="781"/>
    <n v="393"/>
    <n v="56"/>
    <n v="155"/>
    <n v="64"/>
    <n v="86"/>
    <n v="146"/>
    <n v="63"/>
    <n v="48"/>
    <s v="Mobile Payment App"/>
  </r>
  <r>
    <n v="22"/>
    <s v="Male"/>
    <s v="Senior"/>
    <s v="Engineering"/>
    <n v="954"/>
    <n v="134"/>
    <n v="3455"/>
    <n v="664"/>
    <n v="332"/>
    <n v="183"/>
    <n v="227"/>
    <n v="36"/>
    <n v="69"/>
    <n v="180"/>
    <n v="45"/>
    <n v="68"/>
    <s v="Credit/Debit Card"/>
  </r>
  <r>
    <n v="20"/>
    <s v="Non-binary"/>
    <s v="Junior"/>
    <s v="Biology"/>
    <n v="1486"/>
    <n v="958"/>
    <n v="5843"/>
    <n v="757"/>
    <n v="119"/>
    <n v="135"/>
    <n v="72"/>
    <n v="114"/>
    <n v="47"/>
    <n v="82"/>
    <n v="93"/>
    <n v="136"/>
    <s v="Mobile Payment App"/>
  </r>
  <r>
    <n v="24"/>
    <s v="Female"/>
    <s v="Freshman"/>
    <s v="Psychology"/>
    <n v="1331"/>
    <n v="681"/>
    <n v="5918"/>
    <n v="949"/>
    <n v="335"/>
    <n v="125"/>
    <n v="258"/>
    <n v="94"/>
    <n v="94"/>
    <n v="171"/>
    <n v="34"/>
    <n v="127"/>
    <s v="Mobile Payment App"/>
  </r>
  <r>
    <n v="21"/>
    <s v="Female"/>
    <s v="Senior"/>
    <s v="Computer Science"/>
    <n v="551"/>
    <n v="492"/>
    <n v="3257"/>
    <n v="930"/>
    <n v="335"/>
    <n v="59"/>
    <n v="61"/>
    <n v="41"/>
    <n v="60"/>
    <n v="59"/>
    <n v="146"/>
    <n v="151"/>
    <s v="Cash"/>
  </r>
  <r>
    <n v="18"/>
    <s v="Non-binary"/>
    <s v="Senior"/>
    <s v="Biology"/>
    <n v="1352"/>
    <n v="475"/>
    <n v="5868"/>
    <n v="718"/>
    <n v="264"/>
    <n v="196"/>
    <n v="151"/>
    <n v="114"/>
    <n v="26"/>
    <n v="244"/>
    <n v="65"/>
    <n v="57"/>
    <s v="Credit/Debit Card"/>
  </r>
  <r>
    <n v="22"/>
    <s v="Female"/>
    <s v="Senior"/>
    <s v="Engineering"/>
    <n v="1437"/>
    <n v="204"/>
    <n v="3820"/>
    <n v="497"/>
    <n v="319"/>
    <n v="161"/>
    <n v="217"/>
    <n v="23"/>
    <n v="81"/>
    <n v="67"/>
    <n v="125"/>
    <n v="149"/>
    <s v="Mobile Payment App"/>
  </r>
  <r>
    <n v="25"/>
    <s v="Non-binary"/>
    <s v="Sophomore"/>
    <s v="Biology"/>
    <n v="1146"/>
    <n v="504"/>
    <n v="4965"/>
    <n v="707"/>
    <n v="295"/>
    <n v="127"/>
    <n v="114"/>
    <n v="97"/>
    <n v="30"/>
    <n v="141"/>
    <n v="63"/>
    <n v="24"/>
    <s v="Mobile Payment App"/>
  </r>
  <r>
    <n v="21"/>
    <s v="Male"/>
    <s v="Freshman"/>
    <s v="Biology"/>
    <n v="1341"/>
    <n v="899"/>
    <n v="3133"/>
    <n v="850"/>
    <n v="364"/>
    <n v="183"/>
    <n v="262"/>
    <n v="129"/>
    <n v="26"/>
    <n v="188"/>
    <n v="94"/>
    <n v="130"/>
    <s v="Credit/Debit Card"/>
  </r>
  <r>
    <n v="25"/>
    <s v="Female"/>
    <s v="Sophomore"/>
    <s v="Biology"/>
    <n v="1331"/>
    <n v="227"/>
    <n v="5479"/>
    <n v="750"/>
    <n v="155"/>
    <n v="184"/>
    <n v="88"/>
    <n v="87"/>
    <n v="72"/>
    <n v="87"/>
    <n v="157"/>
    <n v="53"/>
    <s v="Mobile Payment App"/>
  </r>
  <r>
    <n v="25"/>
    <s v="Male"/>
    <s v="Freshman"/>
    <s v="Computer Science"/>
    <n v="1195"/>
    <n v="845"/>
    <n v="3900"/>
    <n v="624"/>
    <n v="258"/>
    <n v="183"/>
    <n v="178"/>
    <n v="122"/>
    <n v="91"/>
    <n v="271"/>
    <n v="53"/>
    <n v="94"/>
    <s v="Mobile Payment App"/>
  </r>
  <r>
    <n v="24"/>
    <s v="Non-binary"/>
    <s v="Sophomore"/>
    <s v="Psychology"/>
    <n v="1247"/>
    <n v="269"/>
    <n v="5692"/>
    <n v="638"/>
    <n v="158"/>
    <n v="196"/>
    <n v="190"/>
    <n v="92"/>
    <n v="88"/>
    <n v="174"/>
    <n v="100"/>
    <n v="68"/>
    <s v="Cash"/>
  </r>
  <r>
    <n v="25"/>
    <s v="Female"/>
    <s v="Senior"/>
    <s v="Biology"/>
    <n v="663"/>
    <n v="798"/>
    <n v="5418"/>
    <n v="420"/>
    <n v="389"/>
    <n v="97"/>
    <n v="282"/>
    <n v="144"/>
    <n v="84"/>
    <n v="149"/>
    <n v="123"/>
    <n v="167"/>
    <s v="Cash"/>
  </r>
  <r>
    <n v="23"/>
    <s v="Female"/>
    <s v="Senior"/>
    <s v="Engineering"/>
    <n v="861"/>
    <n v="776"/>
    <n v="4227"/>
    <n v="924"/>
    <n v="143"/>
    <n v="190"/>
    <n v="208"/>
    <n v="114"/>
    <n v="82"/>
    <n v="119"/>
    <n v="172"/>
    <n v="71"/>
    <s v="Credit/Debit Card"/>
  </r>
  <r>
    <n v="23"/>
    <s v="Male"/>
    <s v="Senior"/>
    <s v="Economics"/>
    <n v="568"/>
    <n v="340"/>
    <n v="3025"/>
    <n v="620"/>
    <n v="300"/>
    <n v="92"/>
    <n v="233"/>
    <n v="75"/>
    <n v="52"/>
    <n v="296"/>
    <n v="191"/>
    <n v="109"/>
    <s v="Credit/Debit Card"/>
  </r>
  <r>
    <n v="20"/>
    <s v="Female"/>
    <s v="Senior"/>
    <s v="Psychology"/>
    <n v="802"/>
    <n v="254"/>
    <n v="4626"/>
    <n v="568"/>
    <n v="179"/>
    <n v="64"/>
    <n v="265"/>
    <n v="124"/>
    <n v="51"/>
    <n v="117"/>
    <n v="158"/>
    <n v="123"/>
    <s v="Credit/Debit Card"/>
  </r>
  <r>
    <n v="24"/>
    <s v="Male"/>
    <s v="Freshman"/>
    <s v="Economics"/>
    <n v="821"/>
    <n v="414"/>
    <n v="5858"/>
    <n v="719"/>
    <n v="174"/>
    <n v="133"/>
    <n v="52"/>
    <n v="76"/>
    <n v="65"/>
    <n v="142"/>
    <n v="66"/>
    <n v="39"/>
    <s v="Cash"/>
  </r>
  <r>
    <n v="19"/>
    <s v="Female"/>
    <s v="Freshman"/>
    <s v="Computer Science"/>
    <n v="1009"/>
    <n v="770"/>
    <n v="4354"/>
    <n v="511"/>
    <n v="300"/>
    <n v="189"/>
    <n v="156"/>
    <n v="150"/>
    <n v="54"/>
    <n v="270"/>
    <n v="146"/>
    <n v="46"/>
    <s v="Credit/Debit Card"/>
  </r>
  <r>
    <n v="19"/>
    <s v="Non-binary"/>
    <s v="Junior"/>
    <s v="Computer Science"/>
    <n v="526"/>
    <n v="633"/>
    <n v="3093"/>
    <n v="940"/>
    <n v="215"/>
    <n v="109"/>
    <n v="54"/>
    <n v="31"/>
    <n v="80"/>
    <n v="193"/>
    <n v="192"/>
    <n v="42"/>
    <s v="Mobile Payment App"/>
  </r>
  <r>
    <n v="22"/>
    <s v="Female"/>
    <s v="Junior"/>
    <s v="Computer Science"/>
    <n v="502"/>
    <n v="755"/>
    <n v="3717"/>
    <n v="473"/>
    <n v="153"/>
    <n v="54"/>
    <n v="53"/>
    <n v="92"/>
    <n v="50"/>
    <n v="290"/>
    <n v="144"/>
    <n v="70"/>
    <s v="Mobile Payment App"/>
  </r>
  <r>
    <n v="19"/>
    <s v="Non-binary"/>
    <s v="Freshman"/>
    <s v="Biology"/>
    <n v="860"/>
    <n v="550"/>
    <n v="5703"/>
    <n v="503"/>
    <n v="203"/>
    <n v="171"/>
    <n v="117"/>
    <n v="29"/>
    <n v="31"/>
    <n v="87"/>
    <n v="82"/>
    <n v="196"/>
    <s v="Mobile Payment App"/>
  </r>
  <r>
    <n v="18"/>
    <s v="Non-binary"/>
    <s v="Junior"/>
    <s v="Economics"/>
    <n v="1420"/>
    <n v="576"/>
    <n v="5141"/>
    <n v="835"/>
    <n v="168"/>
    <n v="102"/>
    <n v="277"/>
    <n v="57"/>
    <n v="47"/>
    <n v="260"/>
    <n v="86"/>
    <n v="196"/>
    <s v="Cash"/>
  </r>
  <r>
    <n v="21"/>
    <s v="Female"/>
    <s v="Senior"/>
    <s v="Computer Science"/>
    <n v="540"/>
    <n v="931"/>
    <n v="4582"/>
    <n v="651"/>
    <n v="221"/>
    <n v="135"/>
    <n v="100"/>
    <n v="21"/>
    <n v="39"/>
    <n v="75"/>
    <n v="72"/>
    <n v="183"/>
    <s v="Mobile Payment App"/>
  </r>
  <r>
    <n v="25"/>
    <s v="Non-binary"/>
    <s v="Freshman"/>
    <s v="Psychology"/>
    <n v="737"/>
    <n v="995"/>
    <n v="4234"/>
    <n v="562"/>
    <n v="288"/>
    <n v="62"/>
    <n v="293"/>
    <n v="103"/>
    <n v="89"/>
    <n v="281"/>
    <n v="31"/>
    <n v="162"/>
    <s v="Mobile Payment App"/>
  </r>
  <r>
    <n v="22"/>
    <s v="Non-binary"/>
    <s v="Freshman"/>
    <s v="Psychology"/>
    <n v="503"/>
    <n v="57"/>
    <n v="3138"/>
    <n v="843"/>
    <n v="276"/>
    <n v="177"/>
    <n v="175"/>
    <n v="37"/>
    <n v="26"/>
    <n v="258"/>
    <n v="105"/>
    <n v="165"/>
    <s v="Cash"/>
  </r>
  <r>
    <n v="22"/>
    <s v="Female"/>
    <s v="Freshman"/>
    <s v="Computer Science"/>
    <n v="673"/>
    <n v="972"/>
    <n v="5357"/>
    <n v="828"/>
    <n v="279"/>
    <n v="95"/>
    <n v="298"/>
    <n v="97"/>
    <n v="21"/>
    <n v="154"/>
    <n v="34"/>
    <n v="162"/>
    <s v="Mobile Payment App"/>
  </r>
  <r>
    <n v="25"/>
    <s v="Female"/>
    <s v="Freshman"/>
    <s v="Psychology"/>
    <n v="681"/>
    <n v="115"/>
    <n v="5355"/>
    <n v="848"/>
    <n v="209"/>
    <n v="118"/>
    <n v="51"/>
    <n v="112"/>
    <n v="83"/>
    <n v="240"/>
    <n v="188"/>
    <n v="172"/>
    <s v="Cash"/>
  </r>
  <r>
    <n v="22"/>
    <s v="Male"/>
    <s v="Freshman"/>
    <s v="Computer Science"/>
    <n v="1356"/>
    <n v="766"/>
    <n v="5387"/>
    <n v="599"/>
    <n v="347"/>
    <n v="200"/>
    <n v="238"/>
    <n v="77"/>
    <n v="65"/>
    <n v="190"/>
    <n v="72"/>
    <n v="196"/>
    <s v="Mobile Payment App"/>
  </r>
  <r>
    <n v="25"/>
    <s v="Female"/>
    <s v="Sophomore"/>
    <s v="Computer Science"/>
    <n v="1062"/>
    <n v="390"/>
    <n v="3394"/>
    <n v="946"/>
    <n v="298"/>
    <n v="117"/>
    <n v="191"/>
    <n v="116"/>
    <n v="36"/>
    <n v="102"/>
    <n v="73"/>
    <n v="159"/>
    <s v="Credit/Debit Card"/>
  </r>
  <r>
    <n v="18"/>
    <s v="Male"/>
    <s v="Sophomore"/>
    <s v="Economics"/>
    <n v="1399"/>
    <n v="653"/>
    <n v="3413"/>
    <n v="703"/>
    <n v="157"/>
    <n v="182"/>
    <n v="67"/>
    <n v="41"/>
    <n v="81"/>
    <n v="108"/>
    <n v="154"/>
    <n v="28"/>
    <s v="Cash"/>
  </r>
  <r>
    <n v="19"/>
    <s v="Female"/>
    <s v="Junior"/>
    <s v="Engineering"/>
    <n v="1402"/>
    <n v="705"/>
    <n v="3268"/>
    <n v="715"/>
    <n v="305"/>
    <n v="134"/>
    <n v="87"/>
    <n v="100"/>
    <n v="100"/>
    <n v="228"/>
    <n v="103"/>
    <n v="144"/>
    <s v="Cash"/>
  </r>
  <r>
    <n v="24"/>
    <s v="Non-binary"/>
    <s v="Sophomore"/>
    <s v="Engineering"/>
    <n v="1184"/>
    <n v="260"/>
    <n v="5610"/>
    <n v="490"/>
    <n v="376"/>
    <n v="168"/>
    <n v="183"/>
    <n v="102"/>
    <n v="73"/>
    <n v="183"/>
    <n v="85"/>
    <n v="123"/>
    <s v="Cash"/>
  </r>
  <r>
    <n v="21"/>
    <s v="Male"/>
    <s v="Senior"/>
    <s v="Economics"/>
    <n v="743"/>
    <n v="351"/>
    <n v="3735"/>
    <n v="746"/>
    <n v="305"/>
    <n v="51"/>
    <n v="201"/>
    <n v="55"/>
    <n v="74"/>
    <n v="284"/>
    <n v="117"/>
    <n v="91"/>
    <s v="Cash"/>
  </r>
  <r>
    <n v="25"/>
    <s v="Male"/>
    <s v="Sophomore"/>
    <s v="Biology"/>
    <n v="1384"/>
    <n v="490"/>
    <n v="3253"/>
    <n v="462"/>
    <n v="286"/>
    <n v="158"/>
    <n v="240"/>
    <n v="90"/>
    <n v="24"/>
    <n v="296"/>
    <n v="191"/>
    <n v="115"/>
    <s v="Mobile Payment App"/>
  </r>
  <r>
    <n v="20"/>
    <s v="Male"/>
    <s v="Junior"/>
    <s v="Biology"/>
    <n v="997"/>
    <n v="641"/>
    <n v="4000"/>
    <n v="589"/>
    <n v="167"/>
    <n v="130"/>
    <n v="142"/>
    <n v="24"/>
    <n v="70"/>
    <n v="179"/>
    <n v="130"/>
    <n v="57"/>
    <s v="Credit/Debit Card"/>
  </r>
  <r>
    <n v="24"/>
    <s v="Male"/>
    <s v="Senior"/>
    <s v="Engineering"/>
    <n v="618"/>
    <n v="109"/>
    <n v="4178"/>
    <n v="626"/>
    <n v="335"/>
    <n v="118"/>
    <n v="184"/>
    <n v="22"/>
    <n v="75"/>
    <n v="139"/>
    <n v="85"/>
    <n v="65"/>
    <s v="Credit/Debit Card"/>
  </r>
  <r>
    <n v="25"/>
    <s v="Female"/>
    <s v="Junior"/>
    <s v="Psychology"/>
    <n v="1320"/>
    <n v="498"/>
    <n v="5329"/>
    <n v="559"/>
    <n v="236"/>
    <n v="122"/>
    <n v="262"/>
    <n v="95"/>
    <n v="61"/>
    <n v="164"/>
    <n v="108"/>
    <n v="65"/>
    <s v="Cash"/>
  </r>
  <r>
    <n v="25"/>
    <s v="Male"/>
    <s v="Sophomore"/>
    <s v="Computer Science"/>
    <n v="959"/>
    <n v="522"/>
    <n v="4611"/>
    <n v="402"/>
    <n v="369"/>
    <n v="67"/>
    <n v="162"/>
    <n v="106"/>
    <n v="24"/>
    <n v="141"/>
    <n v="45"/>
    <n v="87"/>
    <s v="Cash"/>
  </r>
  <r>
    <n v="20"/>
    <s v="Non-binary"/>
    <s v="Junior"/>
    <s v="Psychology"/>
    <n v="950"/>
    <n v="656"/>
    <n v="4369"/>
    <n v="916"/>
    <n v="207"/>
    <n v="97"/>
    <n v="90"/>
    <n v="42"/>
    <n v="78"/>
    <n v="284"/>
    <n v="75"/>
    <n v="48"/>
    <s v="Mobile Payment App"/>
  </r>
  <r>
    <n v="24"/>
    <s v="Non-binary"/>
    <s v="Senior"/>
    <s v="Economics"/>
    <n v="1286"/>
    <n v="456"/>
    <n v="5916"/>
    <n v="973"/>
    <n v="263"/>
    <n v="60"/>
    <n v="108"/>
    <n v="115"/>
    <n v="22"/>
    <n v="116"/>
    <n v="63"/>
    <n v="168"/>
    <s v="Credit/Debit Card"/>
  </r>
  <r>
    <n v="19"/>
    <s v="Non-binary"/>
    <s v="Freshman"/>
    <s v="Computer Science"/>
    <n v="893"/>
    <n v="312"/>
    <n v="4417"/>
    <n v="981"/>
    <n v="156"/>
    <n v="141"/>
    <n v="240"/>
    <n v="125"/>
    <n v="59"/>
    <n v="161"/>
    <n v="118"/>
    <n v="26"/>
    <s v="Cash"/>
  </r>
  <r>
    <n v="18"/>
    <s v="Female"/>
    <s v="Freshman"/>
    <s v="Psychology"/>
    <n v="1126"/>
    <n v="891"/>
    <n v="4242"/>
    <n v="624"/>
    <n v="182"/>
    <n v="100"/>
    <n v="136"/>
    <n v="86"/>
    <n v="66"/>
    <n v="243"/>
    <n v="83"/>
    <n v="30"/>
    <s v="Cash"/>
  </r>
  <r>
    <n v="22"/>
    <s v="Male"/>
    <s v="Sophomore"/>
    <s v="Biology"/>
    <n v="679"/>
    <n v="481"/>
    <n v="5466"/>
    <n v="674"/>
    <n v="180"/>
    <n v="152"/>
    <n v="147"/>
    <n v="133"/>
    <n v="58"/>
    <n v="67"/>
    <n v="130"/>
    <n v="159"/>
    <s v="Mobile Payment App"/>
  </r>
  <r>
    <n v="25"/>
    <s v="Male"/>
    <s v="Freshman"/>
    <s v="Psychology"/>
    <n v="803"/>
    <n v="201"/>
    <n v="5914"/>
    <n v="859"/>
    <n v="143"/>
    <n v="173"/>
    <n v="143"/>
    <n v="142"/>
    <n v="96"/>
    <n v="170"/>
    <n v="103"/>
    <n v="30"/>
    <s v="Credit/Debit Card"/>
  </r>
  <r>
    <n v="18"/>
    <s v="Female"/>
    <s v="Senior"/>
    <s v="Biology"/>
    <n v="664"/>
    <n v="115"/>
    <n v="3692"/>
    <n v="963"/>
    <n v="213"/>
    <n v="70"/>
    <n v="230"/>
    <n v="150"/>
    <n v="74"/>
    <n v="199"/>
    <n v="167"/>
    <n v="113"/>
    <s v="Credit/Debit Card"/>
  </r>
  <r>
    <n v="18"/>
    <s v="Male"/>
    <s v="Senior"/>
    <s v="Computer Science"/>
    <n v="1500"/>
    <n v="777"/>
    <n v="5326"/>
    <n v="772"/>
    <n v="298"/>
    <n v="182"/>
    <n v="173"/>
    <n v="112"/>
    <n v="66"/>
    <n v="170"/>
    <n v="41"/>
    <n v="103"/>
    <s v="Cash"/>
  </r>
  <r>
    <n v="22"/>
    <s v="Male"/>
    <s v="Junior"/>
    <s v="Psychology"/>
    <n v="1005"/>
    <n v="777"/>
    <n v="5596"/>
    <n v="865"/>
    <n v="158"/>
    <n v="56"/>
    <n v="113"/>
    <n v="102"/>
    <n v="71"/>
    <n v="249"/>
    <n v="148"/>
    <n v="196"/>
    <s v="Credit/Debit Card"/>
  </r>
  <r>
    <n v="22"/>
    <s v="Female"/>
    <s v="Sophomore"/>
    <s v="Biology"/>
    <n v="883"/>
    <n v="640"/>
    <n v="5515"/>
    <n v="751"/>
    <n v="243"/>
    <n v="168"/>
    <n v="240"/>
    <n v="138"/>
    <n v="20"/>
    <n v="102"/>
    <n v="55"/>
    <n v="93"/>
    <s v="Credit/Debit Card"/>
  </r>
  <r>
    <n v="18"/>
    <s v="Non-binary"/>
    <s v="Freshman"/>
    <s v="Biology"/>
    <n v="1428"/>
    <n v="327"/>
    <n v="5183"/>
    <n v="822"/>
    <n v="118"/>
    <n v="184"/>
    <n v="209"/>
    <n v="27"/>
    <n v="50"/>
    <n v="212"/>
    <n v="89"/>
    <n v="129"/>
    <s v="Cash"/>
  </r>
  <r>
    <n v="21"/>
    <s v="Non-binary"/>
    <s v="Sophomore"/>
    <s v="Economics"/>
    <n v="906"/>
    <n v="449"/>
    <n v="3883"/>
    <n v="713"/>
    <n v="338"/>
    <n v="126"/>
    <n v="300"/>
    <n v="86"/>
    <n v="46"/>
    <n v="55"/>
    <n v="64"/>
    <n v="122"/>
    <s v="Cash"/>
  </r>
  <r>
    <n v="18"/>
    <s v="Non-binary"/>
    <s v="Freshman"/>
    <s v="Computer Science"/>
    <n v="991"/>
    <n v="836"/>
    <n v="3317"/>
    <n v="518"/>
    <n v="315"/>
    <n v="98"/>
    <n v="82"/>
    <n v="139"/>
    <n v="94"/>
    <n v="130"/>
    <n v="145"/>
    <n v="151"/>
    <s v="Cash"/>
  </r>
  <r>
    <n v="23"/>
    <s v="Female"/>
    <s v="Freshman"/>
    <s v="Engineering"/>
    <n v="1246"/>
    <n v="754"/>
    <n v="5420"/>
    <n v="504"/>
    <n v="372"/>
    <n v="107"/>
    <n v="222"/>
    <n v="104"/>
    <n v="31"/>
    <n v="163"/>
    <n v="116"/>
    <n v="182"/>
    <s v="Mobile Payment App"/>
  </r>
  <r>
    <n v="22"/>
    <s v="Female"/>
    <s v="Freshman"/>
    <s v="Biology"/>
    <n v="1273"/>
    <n v="10"/>
    <n v="4229"/>
    <n v="887"/>
    <n v="168"/>
    <n v="197"/>
    <n v="134"/>
    <n v="140"/>
    <n v="60"/>
    <n v="236"/>
    <n v="95"/>
    <n v="136"/>
    <s v="Credit/Debit Card"/>
  </r>
  <r>
    <n v="22"/>
    <s v="Male"/>
    <s v="Junior"/>
    <s v="Psychology"/>
    <n v="880"/>
    <n v="184"/>
    <n v="4706"/>
    <n v="415"/>
    <n v="105"/>
    <n v="182"/>
    <n v="266"/>
    <n v="58"/>
    <n v="68"/>
    <n v="277"/>
    <n v="176"/>
    <n v="36"/>
    <s v="Credit/Debit Card"/>
  </r>
  <r>
    <n v="24"/>
    <s v="Non-binary"/>
    <s v="Junior"/>
    <s v="Computer Science"/>
    <n v="1356"/>
    <n v="328"/>
    <n v="5658"/>
    <n v="901"/>
    <n v="369"/>
    <n v="156"/>
    <n v="284"/>
    <n v="114"/>
    <n v="76"/>
    <n v="145"/>
    <n v="119"/>
    <n v="102"/>
    <s v="Credit/Debit Card"/>
  </r>
  <r>
    <n v="23"/>
    <s v="Female"/>
    <s v="Junior"/>
    <s v="Economics"/>
    <n v="916"/>
    <n v="927"/>
    <n v="5244"/>
    <n v="411"/>
    <n v="249"/>
    <n v="157"/>
    <n v="173"/>
    <n v="69"/>
    <n v="71"/>
    <n v="255"/>
    <n v="83"/>
    <n v="189"/>
    <s v="Credit/Debit Card"/>
  </r>
  <r>
    <n v="18"/>
    <s v="Non-binary"/>
    <s v="Freshman"/>
    <s v="Economics"/>
    <n v="1059"/>
    <n v="668"/>
    <n v="3940"/>
    <n v="836"/>
    <n v="175"/>
    <n v="131"/>
    <n v="168"/>
    <n v="30"/>
    <n v="81"/>
    <n v="215"/>
    <n v="178"/>
    <n v="31"/>
    <s v="Credit/Debit Card"/>
  </r>
  <r>
    <n v="24"/>
    <s v="Female"/>
    <s v="Junior"/>
    <s v="Psychology"/>
    <n v="941"/>
    <n v="203"/>
    <n v="3048"/>
    <n v="617"/>
    <n v="214"/>
    <n v="113"/>
    <n v="233"/>
    <n v="109"/>
    <n v="49"/>
    <n v="266"/>
    <n v="73"/>
    <n v="176"/>
    <s v="Credit/Debit Card"/>
  </r>
  <r>
    <n v="24"/>
    <s v="Male"/>
    <s v="Senior"/>
    <s v="Psychology"/>
    <n v="764"/>
    <n v="521"/>
    <n v="4504"/>
    <n v="828"/>
    <n v="142"/>
    <n v="117"/>
    <n v="163"/>
    <n v="73"/>
    <n v="32"/>
    <n v="299"/>
    <n v="51"/>
    <n v="51"/>
    <s v="Mobile Payment App"/>
  </r>
  <r>
    <n v="25"/>
    <s v="Non-binary"/>
    <s v="Sophomore"/>
    <s v="Economics"/>
    <n v="983"/>
    <n v="670"/>
    <n v="4654"/>
    <n v="613"/>
    <n v="246"/>
    <n v="126"/>
    <n v="255"/>
    <n v="146"/>
    <n v="20"/>
    <n v="59"/>
    <n v="155"/>
    <n v="197"/>
    <s v="Cash"/>
  </r>
  <r>
    <n v="18"/>
    <s v="Non-binary"/>
    <s v="Senior"/>
    <s v="Biology"/>
    <n v="1295"/>
    <n v="263"/>
    <n v="4502"/>
    <n v="647"/>
    <n v="112"/>
    <n v="137"/>
    <n v="172"/>
    <n v="106"/>
    <n v="88"/>
    <n v="108"/>
    <n v="42"/>
    <n v="32"/>
    <s v="Mobile Payment App"/>
  </r>
  <r>
    <n v="22"/>
    <s v="Female"/>
    <s v="Sophomore"/>
    <s v="Computer Science"/>
    <n v="1301"/>
    <n v="883"/>
    <n v="4856"/>
    <n v="519"/>
    <n v="141"/>
    <n v="57"/>
    <n v="99"/>
    <n v="76"/>
    <n v="70"/>
    <n v="60"/>
    <n v="116"/>
    <n v="199"/>
    <s v="Cash"/>
  </r>
  <r>
    <n v="22"/>
    <s v="Non-binary"/>
    <s v="Junior"/>
    <s v="Biology"/>
    <n v="829"/>
    <n v="369"/>
    <n v="5246"/>
    <n v="702"/>
    <n v="146"/>
    <n v="88"/>
    <n v="286"/>
    <n v="144"/>
    <n v="37"/>
    <n v="268"/>
    <n v="85"/>
    <n v="191"/>
    <s v="Cash"/>
  </r>
  <r>
    <n v="22"/>
    <s v="Non-binary"/>
    <s v="Sophomore"/>
    <s v="Psychology"/>
    <n v="1296"/>
    <n v="1"/>
    <n v="4574"/>
    <n v="759"/>
    <n v="147"/>
    <n v="143"/>
    <n v="56"/>
    <n v="128"/>
    <n v="72"/>
    <n v="202"/>
    <n v="49"/>
    <n v="190"/>
    <s v="Credit/Debit Card"/>
  </r>
  <r>
    <n v="21"/>
    <s v="Male"/>
    <s v="Freshman"/>
    <s v="Biology"/>
    <n v="1278"/>
    <n v="506"/>
    <n v="3566"/>
    <n v="513"/>
    <n v="360"/>
    <n v="81"/>
    <n v="145"/>
    <n v="48"/>
    <n v="70"/>
    <n v="252"/>
    <n v="94"/>
    <n v="140"/>
    <s v="Credit/Debit Card"/>
  </r>
  <r>
    <n v="18"/>
    <s v="Female"/>
    <s v="Senior"/>
    <s v="Biology"/>
    <n v="725"/>
    <n v="148"/>
    <n v="4782"/>
    <n v="643"/>
    <n v="169"/>
    <n v="164"/>
    <n v="59"/>
    <n v="137"/>
    <n v="76"/>
    <n v="207"/>
    <n v="189"/>
    <n v="42"/>
    <s v="Credit/Debit Card"/>
  </r>
  <r>
    <n v="20"/>
    <s v="Male"/>
    <s v="Senior"/>
    <s v="Biology"/>
    <n v="525"/>
    <n v="41"/>
    <n v="4603"/>
    <n v="889"/>
    <n v="187"/>
    <n v="85"/>
    <n v="118"/>
    <n v="24"/>
    <n v="85"/>
    <n v="75"/>
    <n v="158"/>
    <n v="108"/>
    <s v="Cash"/>
  </r>
  <r>
    <n v="25"/>
    <s v="Non-binary"/>
    <s v="Junior"/>
    <s v="Biology"/>
    <n v="1006"/>
    <n v="293"/>
    <n v="3397"/>
    <n v="583"/>
    <n v="167"/>
    <n v="74"/>
    <n v="195"/>
    <n v="22"/>
    <n v="75"/>
    <n v="77"/>
    <n v="174"/>
    <n v="107"/>
    <s v="Mobile Payment App"/>
  </r>
  <r>
    <n v="20"/>
    <s v="Male"/>
    <s v="Sophomore"/>
    <s v="Biology"/>
    <n v="872"/>
    <n v="661"/>
    <n v="5328"/>
    <n v="470"/>
    <n v="220"/>
    <n v="167"/>
    <n v="249"/>
    <n v="122"/>
    <n v="47"/>
    <n v="152"/>
    <n v="51"/>
    <n v="128"/>
    <s v="Mobile Payment App"/>
  </r>
  <r>
    <n v="20"/>
    <s v="Non-binary"/>
    <s v="Senior"/>
    <s v="Engineering"/>
    <n v="549"/>
    <n v="302"/>
    <n v="5909"/>
    <n v="409"/>
    <n v="270"/>
    <n v="66"/>
    <n v="117"/>
    <n v="61"/>
    <n v="75"/>
    <n v="278"/>
    <n v="132"/>
    <n v="30"/>
    <s v="Credit/Debit Card"/>
  </r>
  <r>
    <n v="20"/>
    <s v="Non-binary"/>
    <s v="Junior"/>
    <s v="Engineering"/>
    <n v="885"/>
    <n v="380"/>
    <n v="5717"/>
    <n v="726"/>
    <n v="135"/>
    <n v="60"/>
    <n v="60"/>
    <n v="69"/>
    <n v="27"/>
    <n v="127"/>
    <n v="87"/>
    <n v="179"/>
    <s v="Cash"/>
  </r>
  <r>
    <n v="19"/>
    <s v="Female"/>
    <s v="Senior"/>
    <s v="Computer Science"/>
    <n v="1197"/>
    <n v="772"/>
    <n v="4227"/>
    <n v="695"/>
    <n v="180"/>
    <n v="91"/>
    <n v="104"/>
    <n v="106"/>
    <n v="31"/>
    <n v="177"/>
    <n v="48"/>
    <n v="21"/>
    <s v="Mobile Payment App"/>
  </r>
  <r>
    <n v="25"/>
    <s v="Male"/>
    <s v="Senior"/>
    <s v="Psychology"/>
    <n v="539"/>
    <n v="429"/>
    <n v="5598"/>
    <n v="869"/>
    <n v="209"/>
    <n v="71"/>
    <n v="106"/>
    <n v="116"/>
    <n v="41"/>
    <n v="120"/>
    <n v="149"/>
    <n v="36"/>
    <s v="Cash"/>
  </r>
  <r>
    <n v="22"/>
    <s v="Male"/>
    <s v="Sophomore"/>
    <s v="Computer Science"/>
    <n v="804"/>
    <n v="911"/>
    <n v="3810"/>
    <n v="577"/>
    <n v="291"/>
    <n v="167"/>
    <n v="294"/>
    <n v="64"/>
    <n v="64"/>
    <n v="266"/>
    <n v="134"/>
    <n v="137"/>
    <s v="Cash"/>
  </r>
  <r>
    <n v="25"/>
    <s v="Non-binary"/>
    <s v="Sophomore"/>
    <s v="Economics"/>
    <n v="1109"/>
    <n v="289"/>
    <n v="3324"/>
    <n v="946"/>
    <n v="359"/>
    <n v="123"/>
    <n v="272"/>
    <n v="88"/>
    <n v="27"/>
    <n v="141"/>
    <n v="107"/>
    <n v="125"/>
    <s v="Mobile Payment App"/>
  </r>
  <r>
    <n v="25"/>
    <s v="Female"/>
    <s v="Senior"/>
    <s v="Computer Science"/>
    <n v="1126"/>
    <n v="771"/>
    <n v="3126"/>
    <n v="823"/>
    <n v="374"/>
    <n v="125"/>
    <n v="215"/>
    <n v="90"/>
    <n v="77"/>
    <n v="242"/>
    <n v="112"/>
    <n v="99"/>
    <s v="Credit/Debit Card"/>
  </r>
  <r>
    <n v="22"/>
    <s v="Non-binary"/>
    <s v="Junior"/>
    <s v="Economics"/>
    <n v="849"/>
    <n v="229"/>
    <n v="5145"/>
    <n v="830"/>
    <n v="364"/>
    <n v="113"/>
    <n v="118"/>
    <n v="60"/>
    <n v="35"/>
    <n v="237"/>
    <n v="175"/>
    <n v="192"/>
    <s v="Cash"/>
  </r>
  <r>
    <n v="23"/>
    <s v="Non-binary"/>
    <s v="Sophomore"/>
    <s v="Psychology"/>
    <n v="503"/>
    <n v="158"/>
    <n v="4627"/>
    <n v="696"/>
    <n v="361"/>
    <n v="121"/>
    <n v="136"/>
    <n v="141"/>
    <n v="60"/>
    <n v="95"/>
    <n v="139"/>
    <n v="72"/>
    <s v="Credit/Debit Card"/>
  </r>
  <r>
    <n v="20"/>
    <s v="Male"/>
    <s v="Senior"/>
    <s v="Biology"/>
    <n v="1293"/>
    <n v="449"/>
    <n v="3734"/>
    <n v="913"/>
    <n v="324"/>
    <n v="149"/>
    <n v="134"/>
    <n v="103"/>
    <n v="86"/>
    <n v="288"/>
    <n v="131"/>
    <n v="120"/>
    <s v="Mobile Payment App"/>
  </r>
  <r>
    <n v="20"/>
    <s v="Male"/>
    <s v="Junior"/>
    <s v="Biology"/>
    <n v="903"/>
    <n v="96"/>
    <n v="4215"/>
    <n v="502"/>
    <n v="294"/>
    <n v="77"/>
    <n v="160"/>
    <n v="96"/>
    <n v="23"/>
    <n v="87"/>
    <n v="161"/>
    <n v="73"/>
    <s v="Credit/Debit Card"/>
  </r>
  <r>
    <n v="23"/>
    <s v="Non-binary"/>
    <s v="Junior"/>
    <s v="Psychology"/>
    <n v="1149"/>
    <n v="685"/>
    <n v="5510"/>
    <n v="503"/>
    <n v="308"/>
    <n v="171"/>
    <n v="206"/>
    <n v="144"/>
    <n v="82"/>
    <n v="109"/>
    <n v="196"/>
    <n v="60"/>
    <s v="Credit/Debit Card"/>
  </r>
  <r>
    <n v="20"/>
    <s v="Non-binary"/>
    <s v="Freshman"/>
    <s v="Biology"/>
    <n v="1363"/>
    <n v="536"/>
    <n v="3639"/>
    <n v="536"/>
    <n v="132"/>
    <n v="137"/>
    <n v="231"/>
    <n v="107"/>
    <n v="91"/>
    <n v="208"/>
    <n v="185"/>
    <n v="72"/>
    <s v="Mobile Payment App"/>
  </r>
  <r>
    <n v="19"/>
    <s v="Non-binary"/>
    <s v="Junior"/>
    <s v="Engineering"/>
    <n v="1056"/>
    <n v="959"/>
    <n v="4665"/>
    <n v="593"/>
    <n v="100"/>
    <n v="157"/>
    <n v="214"/>
    <n v="113"/>
    <n v="50"/>
    <n v="286"/>
    <n v="87"/>
    <n v="200"/>
    <s v="Cash"/>
  </r>
  <r>
    <n v="18"/>
    <s v="Male"/>
    <s v="Senior"/>
    <s v="Engineering"/>
    <n v="1245"/>
    <n v="80"/>
    <n v="3063"/>
    <n v="836"/>
    <n v="397"/>
    <n v="136"/>
    <n v="89"/>
    <n v="110"/>
    <n v="29"/>
    <n v="155"/>
    <n v="59"/>
    <n v="186"/>
    <s v="Mobile Payment App"/>
  </r>
  <r>
    <n v="25"/>
    <s v="Female"/>
    <s v="Senior"/>
    <s v="Computer Science"/>
    <n v="1149"/>
    <n v="387"/>
    <n v="5744"/>
    <n v="849"/>
    <n v="301"/>
    <n v="112"/>
    <n v="162"/>
    <n v="141"/>
    <n v="74"/>
    <n v="89"/>
    <n v="107"/>
    <n v="108"/>
    <s v="Mobile Payment App"/>
  </r>
  <r>
    <n v="19"/>
    <s v="Female"/>
    <s v="Freshman"/>
    <s v="Psychology"/>
    <n v="1226"/>
    <n v="798"/>
    <n v="4066"/>
    <n v="494"/>
    <n v="350"/>
    <n v="192"/>
    <n v="159"/>
    <n v="34"/>
    <n v="52"/>
    <n v="226"/>
    <n v="136"/>
    <n v="62"/>
    <s v="Cash"/>
  </r>
  <r>
    <n v="22"/>
    <s v="Non-binary"/>
    <s v="Freshman"/>
    <s v="Engineering"/>
    <n v="965"/>
    <n v="387"/>
    <n v="3983"/>
    <n v="466"/>
    <n v="205"/>
    <n v="191"/>
    <n v="116"/>
    <n v="65"/>
    <n v="61"/>
    <n v="192"/>
    <n v="96"/>
    <n v="188"/>
    <s v="Mobile Payment App"/>
  </r>
  <r>
    <n v="21"/>
    <s v="Male"/>
    <s v="Freshman"/>
    <s v="Engineering"/>
    <n v="1338"/>
    <n v="889"/>
    <n v="4956"/>
    <n v="658"/>
    <n v="179"/>
    <n v="79"/>
    <n v="151"/>
    <n v="116"/>
    <n v="30"/>
    <n v="116"/>
    <n v="191"/>
    <n v="24"/>
    <s v="Credit/Debit Card"/>
  </r>
  <r>
    <n v="20"/>
    <s v="Male"/>
    <s v="Senior"/>
    <s v="Engineering"/>
    <n v="1414"/>
    <n v="811"/>
    <n v="5141"/>
    <n v="752"/>
    <n v="186"/>
    <n v="139"/>
    <n v="170"/>
    <n v="64"/>
    <n v="46"/>
    <n v="148"/>
    <n v="31"/>
    <n v="96"/>
    <s v="Credit/Debit Card"/>
  </r>
  <r>
    <n v="24"/>
    <s v="Non-binary"/>
    <s v="Junior"/>
    <s v="Psychology"/>
    <n v="1232"/>
    <n v="648"/>
    <n v="5249"/>
    <n v="485"/>
    <n v="248"/>
    <n v="52"/>
    <n v="64"/>
    <n v="94"/>
    <n v="75"/>
    <n v="280"/>
    <n v="48"/>
    <n v="46"/>
    <s v="Mobile Payment App"/>
  </r>
  <r>
    <n v="18"/>
    <s v="Male"/>
    <s v="Freshman"/>
    <s v="Engineering"/>
    <n v="528"/>
    <n v="612"/>
    <n v="4015"/>
    <n v="477"/>
    <n v="286"/>
    <n v="87"/>
    <n v="93"/>
    <n v="29"/>
    <n v="76"/>
    <n v="292"/>
    <n v="175"/>
    <n v="65"/>
    <s v="Cash"/>
  </r>
  <r>
    <n v="22"/>
    <s v="Male"/>
    <s v="Sophomore"/>
    <s v="Computer Science"/>
    <n v="1377"/>
    <n v="500"/>
    <n v="4846"/>
    <n v="482"/>
    <n v="335"/>
    <n v="133"/>
    <n v="87"/>
    <n v="33"/>
    <n v="57"/>
    <n v="161"/>
    <n v="82"/>
    <n v="98"/>
    <s v="Credit/Debit Card"/>
  </r>
  <r>
    <n v="23"/>
    <s v="Non-binary"/>
    <s v="Freshman"/>
    <s v="Computer Science"/>
    <n v="1078"/>
    <n v="857"/>
    <n v="4983"/>
    <n v="887"/>
    <n v="248"/>
    <n v="152"/>
    <n v="211"/>
    <n v="52"/>
    <n v="24"/>
    <n v="180"/>
    <n v="106"/>
    <n v="130"/>
    <s v="Credit/Debit Card"/>
  </r>
  <r>
    <n v="20"/>
    <s v="Male"/>
    <s v="Sophomore"/>
    <s v="Computer Science"/>
    <n v="766"/>
    <n v="926"/>
    <n v="5019"/>
    <n v="898"/>
    <n v="226"/>
    <n v="60"/>
    <n v="174"/>
    <n v="86"/>
    <n v="22"/>
    <n v="188"/>
    <n v="147"/>
    <n v="111"/>
    <s v="Cash"/>
  </r>
  <r>
    <n v="22"/>
    <s v="Non-binary"/>
    <s v="Senior"/>
    <s v="Engineering"/>
    <n v="1289"/>
    <n v="253"/>
    <n v="4960"/>
    <n v="529"/>
    <n v="229"/>
    <n v="59"/>
    <n v="182"/>
    <n v="35"/>
    <n v="64"/>
    <n v="96"/>
    <n v="123"/>
    <n v="77"/>
    <s v="Credit/Debit Card"/>
  </r>
  <r>
    <n v="21"/>
    <s v="Male"/>
    <s v="Sophomore"/>
    <s v="Economics"/>
    <n v="887"/>
    <n v="825"/>
    <n v="4948"/>
    <n v="731"/>
    <n v="309"/>
    <n v="194"/>
    <n v="60"/>
    <n v="109"/>
    <n v="86"/>
    <n v="126"/>
    <n v="177"/>
    <n v="140"/>
    <s v="Cash"/>
  </r>
  <r>
    <n v="18"/>
    <s v="Male"/>
    <s v="Sophomore"/>
    <s v="Biology"/>
    <n v="1040"/>
    <n v="721"/>
    <n v="3004"/>
    <n v="919"/>
    <n v="206"/>
    <n v="81"/>
    <n v="197"/>
    <n v="48"/>
    <n v="60"/>
    <n v="159"/>
    <n v="132"/>
    <n v="70"/>
    <s v="Cash"/>
  </r>
  <r>
    <n v="21"/>
    <s v="Female"/>
    <s v="Senior"/>
    <s v="Engineering"/>
    <n v="940"/>
    <n v="973"/>
    <n v="5912"/>
    <n v="951"/>
    <n v="352"/>
    <n v="108"/>
    <n v="62"/>
    <n v="62"/>
    <n v="70"/>
    <n v="249"/>
    <n v="98"/>
    <n v="150"/>
    <s v="Credit/Debit Card"/>
  </r>
  <r>
    <n v="25"/>
    <s v="Male"/>
    <s v="Sophomore"/>
    <s v="Biology"/>
    <n v="895"/>
    <n v="924"/>
    <n v="5734"/>
    <n v="489"/>
    <n v="157"/>
    <n v="94"/>
    <n v="92"/>
    <n v="21"/>
    <n v="23"/>
    <n v="261"/>
    <n v="57"/>
    <n v="113"/>
    <s v="Mobile Payment App"/>
  </r>
  <r>
    <n v="25"/>
    <s v="Male"/>
    <s v="Sophomore"/>
    <s v="Psychology"/>
    <n v="1113"/>
    <n v="378"/>
    <n v="3901"/>
    <n v="533"/>
    <n v="201"/>
    <n v="133"/>
    <n v="156"/>
    <n v="146"/>
    <n v="61"/>
    <n v="144"/>
    <n v="81"/>
    <n v="87"/>
    <s v="Credit/Debit Card"/>
  </r>
  <r>
    <n v="24"/>
    <s v="Non-binary"/>
    <s v="Freshman"/>
    <s v="Biology"/>
    <n v="982"/>
    <n v="563"/>
    <n v="5027"/>
    <n v="830"/>
    <n v="264"/>
    <n v="126"/>
    <n v="213"/>
    <n v="52"/>
    <n v="62"/>
    <n v="296"/>
    <n v="157"/>
    <n v="54"/>
    <s v="Cash"/>
  </r>
  <r>
    <n v="22"/>
    <s v="Male"/>
    <s v="Freshman"/>
    <s v="Psychology"/>
    <n v="1401"/>
    <n v="392"/>
    <n v="5008"/>
    <n v="769"/>
    <n v="331"/>
    <n v="149"/>
    <n v="280"/>
    <n v="38"/>
    <n v="33"/>
    <n v="100"/>
    <n v="150"/>
    <n v="167"/>
    <s v="Credit/Debit Card"/>
  </r>
  <r>
    <n v="18"/>
    <s v="Male"/>
    <s v="Sophomore"/>
    <s v="Psychology"/>
    <n v="772"/>
    <n v="72"/>
    <n v="5891"/>
    <n v="765"/>
    <n v="359"/>
    <n v="133"/>
    <n v="51"/>
    <n v="23"/>
    <n v="61"/>
    <n v="250"/>
    <n v="128"/>
    <n v="171"/>
    <s v="Mobile Payment App"/>
  </r>
  <r>
    <n v="20"/>
    <s v="Male"/>
    <s v="Senior"/>
    <s v="Economics"/>
    <n v="912"/>
    <n v="387"/>
    <n v="3866"/>
    <n v="487"/>
    <n v="261"/>
    <n v="199"/>
    <n v="225"/>
    <n v="115"/>
    <n v="34"/>
    <n v="184"/>
    <n v="197"/>
    <n v="144"/>
    <s v="Credit/Debit Card"/>
  </r>
  <r>
    <n v="23"/>
    <s v="Female"/>
    <s v="Sophomore"/>
    <s v="Economics"/>
    <n v="946"/>
    <n v="859"/>
    <n v="5240"/>
    <n v="409"/>
    <n v="380"/>
    <n v="179"/>
    <n v="148"/>
    <n v="81"/>
    <n v="59"/>
    <n v="101"/>
    <n v="139"/>
    <n v="96"/>
    <s v="Cash"/>
  </r>
  <r>
    <n v="23"/>
    <s v="Non-binary"/>
    <s v="Junior"/>
    <s v="Biology"/>
    <n v="834"/>
    <n v="858"/>
    <n v="4874"/>
    <n v="565"/>
    <n v="127"/>
    <n v="102"/>
    <n v="216"/>
    <n v="119"/>
    <n v="93"/>
    <n v="143"/>
    <n v="144"/>
    <n v="82"/>
    <s v="Mobile Payment App"/>
  </r>
  <r>
    <n v="24"/>
    <s v="Male"/>
    <s v="Freshman"/>
    <s v="Psychology"/>
    <n v="695"/>
    <n v="457"/>
    <n v="3265"/>
    <n v="438"/>
    <n v="340"/>
    <n v="77"/>
    <n v="109"/>
    <n v="63"/>
    <n v="24"/>
    <n v="201"/>
    <n v="137"/>
    <n v="82"/>
    <s v="Cash"/>
  </r>
  <r>
    <n v="20"/>
    <s v="Male"/>
    <s v="Sophomore"/>
    <s v="Biology"/>
    <n v="1479"/>
    <n v="398"/>
    <n v="5517"/>
    <n v="854"/>
    <n v="238"/>
    <n v="93"/>
    <n v="254"/>
    <n v="118"/>
    <n v="22"/>
    <n v="143"/>
    <n v="36"/>
    <n v="67"/>
    <s v="Cash"/>
  </r>
  <r>
    <n v="21"/>
    <s v="Non-binary"/>
    <s v="Sophomore"/>
    <s v="Economics"/>
    <n v="994"/>
    <n v="469"/>
    <n v="3783"/>
    <n v="415"/>
    <n v="144"/>
    <n v="172"/>
    <n v="133"/>
    <n v="41"/>
    <n v="88"/>
    <n v="284"/>
    <n v="116"/>
    <n v="199"/>
    <s v="Mobile Payment App"/>
  </r>
  <r>
    <n v="25"/>
    <s v="Female"/>
    <s v="Sophomore"/>
    <s v="Biology"/>
    <n v="843"/>
    <n v="555"/>
    <n v="5071"/>
    <n v="604"/>
    <n v="126"/>
    <n v="195"/>
    <n v="193"/>
    <n v="107"/>
    <n v="53"/>
    <n v="159"/>
    <n v="49"/>
    <n v="72"/>
    <s v="Mobile Payment App"/>
  </r>
  <r>
    <n v="21"/>
    <s v="Non-binary"/>
    <s v="Junior"/>
    <s v="Biology"/>
    <n v="1412"/>
    <n v="671"/>
    <n v="6000"/>
    <n v="917"/>
    <n v="295"/>
    <n v="191"/>
    <n v="103"/>
    <n v="22"/>
    <n v="85"/>
    <n v="297"/>
    <n v="62"/>
    <n v="140"/>
    <s v="Mobile Payment App"/>
  </r>
  <r>
    <n v="22"/>
    <s v="Male"/>
    <s v="Junior"/>
    <s v="Computer Science"/>
    <n v="727"/>
    <n v="238"/>
    <n v="5354"/>
    <n v="733"/>
    <n v="325"/>
    <n v="182"/>
    <n v="155"/>
    <n v="42"/>
    <n v="81"/>
    <n v="220"/>
    <n v="199"/>
    <n v="176"/>
    <s v="Credit/Debit Card"/>
  </r>
  <r>
    <n v="25"/>
    <s v="Male"/>
    <s v="Sophomore"/>
    <s v="Computer Science"/>
    <n v="622"/>
    <n v="642"/>
    <n v="4637"/>
    <n v="862"/>
    <n v="290"/>
    <n v="200"/>
    <n v="266"/>
    <n v="21"/>
    <n v="44"/>
    <n v="229"/>
    <n v="168"/>
    <n v="77"/>
    <s v="Mobile Payment App"/>
  </r>
  <r>
    <n v="23"/>
    <s v="Female"/>
    <s v="Senior"/>
    <s v="Computer Science"/>
    <n v="1392"/>
    <n v="197"/>
    <n v="3161"/>
    <n v="954"/>
    <n v="287"/>
    <n v="101"/>
    <n v="168"/>
    <n v="55"/>
    <n v="52"/>
    <n v="180"/>
    <n v="135"/>
    <n v="99"/>
    <s v="Credit/Debit Card"/>
  </r>
  <r>
    <n v="19"/>
    <s v="Male"/>
    <s v="Sophomore"/>
    <s v="Computer Science"/>
    <n v="1491"/>
    <n v="809"/>
    <n v="4924"/>
    <n v="792"/>
    <n v="191"/>
    <n v="144"/>
    <n v="287"/>
    <n v="81"/>
    <n v="36"/>
    <n v="223"/>
    <n v="104"/>
    <n v="186"/>
    <s v="Credit/Debit Card"/>
  </r>
  <r>
    <n v="22"/>
    <s v="Non-binary"/>
    <s v="Junior"/>
    <s v="Engineering"/>
    <n v="1038"/>
    <n v="540"/>
    <n v="4378"/>
    <n v="791"/>
    <n v="202"/>
    <n v="93"/>
    <n v="184"/>
    <n v="105"/>
    <n v="48"/>
    <n v="254"/>
    <n v="79"/>
    <n v="160"/>
    <s v="Mobile Payment App"/>
  </r>
  <r>
    <n v="24"/>
    <s v="Female"/>
    <s v="Junior"/>
    <s v="Biology"/>
    <n v="854"/>
    <n v="501"/>
    <n v="3269"/>
    <n v="990"/>
    <n v="249"/>
    <n v="198"/>
    <n v="247"/>
    <n v="135"/>
    <n v="27"/>
    <n v="53"/>
    <n v="98"/>
    <n v="67"/>
    <s v="Mobile Payment App"/>
  </r>
  <r>
    <n v="21"/>
    <s v="Male"/>
    <s v="Sophomore"/>
    <s v="Biology"/>
    <n v="1415"/>
    <n v="688"/>
    <n v="5211"/>
    <n v="857"/>
    <n v="254"/>
    <n v="156"/>
    <n v="275"/>
    <n v="148"/>
    <n v="54"/>
    <n v="227"/>
    <n v="119"/>
    <n v="87"/>
    <s v="Cash"/>
  </r>
  <r>
    <n v="18"/>
    <s v="Non-binary"/>
    <s v="Senior"/>
    <s v="Economics"/>
    <n v="1136"/>
    <n v="434"/>
    <n v="4522"/>
    <n v="642"/>
    <n v="144"/>
    <n v="121"/>
    <n v="219"/>
    <n v="149"/>
    <n v="80"/>
    <n v="188"/>
    <n v="54"/>
    <n v="146"/>
    <s v="Mobile Payment App"/>
  </r>
  <r>
    <n v="22"/>
    <s v="Non-binary"/>
    <s v="Senior"/>
    <s v="Computer Science"/>
    <n v="971"/>
    <n v="100"/>
    <n v="3645"/>
    <n v="979"/>
    <n v="163"/>
    <n v="134"/>
    <n v="50"/>
    <n v="85"/>
    <n v="86"/>
    <n v="267"/>
    <n v="193"/>
    <n v="80"/>
    <s v="Credit/Debit Card"/>
  </r>
  <r>
    <n v="20"/>
    <s v="Non-binary"/>
    <s v="Senior"/>
    <s v="Economics"/>
    <n v="1115"/>
    <n v="31"/>
    <n v="5206"/>
    <n v="442"/>
    <n v="332"/>
    <n v="149"/>
    <n v="229"/>
    <n v="116"/>
    <n v="69"/>
    <n v="272"/>
    <n v="103"/>
    <n v="160"/>
    <s v="Mobile Payment App"/>
  </r>
  <r>
    <n v="20"/>
    <s v="Non-binary"/>
    <s v="Freshman"/>
    <s v="Biology"/>
    <n v="523"/>
    <n v="279"/>
    <n v="4777"/>
    <n v="417"/>
    <n v="256"/>
    <n v="188"/>
    <n v="156"/>
    <n v="105"/>
    <n v="77"/>
    <n v="191"/>
    <n v="137"/>
    <n v="41"/>
    <s v="Cash"/>
  </r>
  <r>
    <n v="24"/>
    <s v="Non-binary"/>
    <s v="Junior"/>
    <s v="Psychology"/>
    <n v="533"/>
    <n v="815"/>
    <n v="5620"/>
    <n v="850"/>
    <n v="203"/>
    <n v="166"/>
    <n v="220"/>
    <n v="91"/>
    <n v="34"/>
    <n v="235"/>
    <n v="39"/>
    <n v="138"/>
    <s v="Credit/Debit Card"/>
  </r>
  <r>
    <n v="19"/>
    <s v="Female"/>
    <s v="Sophomore"/>
    <s v="Psychology"/>
    <n v="1129"/>
    <n v="832"/>
    <n v="3885"/>
    <n v="691"/>
    <n v="131"/>
    <n v="147"/>
    <n v="218"/>
    <n v="38"/>
    <n v="38"/>
    <n v="292"/>
    <n v="168"/>
    <n v="100"/>
    <s v="Cash"/>
  </r>
  <r>
    <n v="22"/>
    <s v="Non-binary"/>
    <s v="Senior"/>
    <s v="Economics"/>
    <n v="739"/>
    <n v="883"/>
    <n v="3099"/>
    <n v="900"/>
    <n v="281"/>
    <n v="111"/>
    <n v="108"/>
    <n v="121"/>
    <n v="29"/>
    <n v="161"/>
    <n v="137"/>
    <n v="46"/>
    <s v="Credit/Debit Card"/>
  </r>
  <r>
    <n v="18"/>
    <s v="Female"/>
    <s v="Senior"/>
    <s v="Engineering"/>
    <n v="1099"/>
    <n v="423"/>
    <n v="3690"/>
    <n v="973"/>
    <n v="287"/>
    <n v="98"/>
    <n v="270"/>
    <n v="146"/>
    <n v="100"/>
    <n v="136"/>
    <n v="128"/>
    <n v="129"/>
    <s v="Mobile Payment App"/>
  </r>
  <r>
    <n v="25"/>
    <s v="Non-binary"/>
    <s v="Junior"/>
    <s v="Psychology"/>
    <n v="610"/>
    <n v="148"/>
    <n v="5414"/>
    <n v="887"/>
    <n v="256"/>
    <n v="57"/>
    <n v="209"/>
    <n v="84"/>
    <n v="76"/>
    <n v="220"/>
    <n v="184"/>
    <n v="104"/>
    <s v="Mobile Payment App"/>
  </r>
  <r>
    <n v="23"/>
    <s v="Male"/>
    <s v="Junior"/>
    <s v="Biology"/>
    <n v="1305"/>
    <n v="642"/>
    <n v="5566"/>
    <n v="844"/>
    <n v="274"/>
    <n v="120"/>
    <n v="178"/>
    <n v="28"/>
    <n v="28"/>
    <n v="179"/>
    <n v="122"/>
    <n v="73"/>
    <s v="Credit/Debit Card"/>
  </r>
  <r>
    <n v="23"/>
    <s v="Female"/>
    <s v="Freshman"/>
    <s v="Engineering"/>
    <n v="1263"/>
    <n v="744"/>
    <n v="3369"/>
    <n v="825"/>
    <n v="141"/>
    <n v="117"/>
    <n v="135"/>
    <n v="45"/>
    <n v="39"/>
    <n v="159"/>
    <n v="158"/>
    <n v="114"/>
    <s v="Cash"/>
  </r>
  <r>
    <n v="23"/>
    <s v="Female"/>
    <s v="Freshman"/>
    <s v="Engineering"/>
    <n v="656"/>
    <n v="836"/>
    <n v="3586"/>
    <n v="770"/>
    <n v="172"/>
    <n v="111"/>
    <n v="261"/>
    <n v="78"/>
    <n v="99"/>
    <n v="177"/>
    <n v="145"/>
    <n v="74"/>
    <s v="Cash"/>
  </r>
  <r>
    <n v="22"/>
    <s v="Female"/>
    <s v="Junior"/>
    <s v="Economics"/>
    <n v="975"/>
    <n v="406"/>
    <n v="3855"/>
    <n v="752"/>
    <n v="249"/>
    <n v="93"/>
    <n v="122"/>
    <n v="125"/>
    <n v="56"/>
    <n v="181"/>
    <n v="103"/>
    <n v="50"/>
    <s v="Credit/Debit Card"/>
  </r>
  <r>
    <n v="25"/>
    <s v="Male"/>
    <s v="Freshman"/>
    <s v="Computer Science"/>
    <n v="1459"/>
    <n v="996"/>
    <n v="4957"/>
    <n v="892"/>
    <n v="142"/>
    <n v="51"/>
    <n v="243"/>
    <n v="128"/>
    <n v="83"/>
    <n v="131"/>
    <n v="64"/>
    <n v="35"/>
    <s v="Mobile Payment App"/>
  </r>
  <r>
    <n v="25"/>
    <s v="Non-binary"/>
    <s v="Junior"/>
    <s v="Biology"/>
    <n v="1302"/>
    <n v="115"/>
    <n v="3265"/>
    <n v="561"/>
    <n v="252"/>
    <n v="88"/>
    <n v="196"/>
    <n v="84"/>
    <n v="27"/>
    <n v="158"/>
    <n v="125"/>
    <n v="121"/>
    <s v="Mobile Payment App"/>
  </r>
  <r>
    <n v="18"/>
    <s v="Female"/>
    <s v="Senior"/>
    <s v="Computer Science"/>
    <n v="1115"/>
    <n v="709"/>
    <n v="4745"/>
    <n v="733"/>
    <n v="262"/>
    <n v="118"/>
    <n v="197"/>
    <n v="97"/>
    <n v="79"/>
    <n v="182"/>
    <n v="32"/>
    <n v="52"/>
    <s v="Mobile Payment App"/>
  </r>
  <r>
    <n v="24"/>
    <s v="Non-binary"/>
    <s v="Freshman"/>
    <s v="Engineering"/>
    <n v="816"/>
    <n v="658"/>
    <n v="4614"/>
    <n v="498"/>
    <n v="181"/>
    <n v="103"/>
    <n v="54"/>
    <n v="67"/>
    <n v="68"/>
    <n v="288"/>
    <n v="163"/>
    <n v="141"/>
    <s v="Mobile Payment App"/>
  </r>
  <r>
    <n v="24"/>
    <s v="Non-binary"/>
    <s v="Freshman"/>
    <s v="Engineering"/>
    <n v="1358"/>
    <n v="32"/>
    <n v="5658"/>
    <n v="696"/>
    <n v="136"/>
    <n v="77"/>
    <n v="216"/>
    <n v="70"/>
    <n v="89"/>
    <n v="103"/>
    <n v="90"/>
    <n v="163"/>
    <s v="Mobile Payment App"/>
  </r>
  <r>
    <n v="20"/>
    <s v="Female"/>
    <s v="Junior"/>
    <s v="Psychology"/>
    <n v="1054"/>
    <n v="87"/>
    <n v="5634"/>
    <n v="998"/>
    <n v="266"/>
    <n v="170"/>
    <n v="191"/>
    <n v="137"/>
    <n v="100"/>
    <n v="175"/>
    <n v="94"/>
    <n v="81"/>
    <s v="Cash"/>
  </r>
  <r>
    <n v="24"/>
    <s v="Non-binary"/>
    <s v="Freshman"/>
    <s v="Engineering"/>
    <n v="1372"/>
    <n v="208"/>
    <n v="4545"/>
    <n v="669"/>
    <n v="262"/>
    <n v="76"/>
    <n v="211"/>
    <n v="138"/>
    <n v="83"/>
    <n v="291"/>
    <n v="73"/>
    <n v="109"/>
    <s v="Credit/Debit Card"/>
  </r>
  <r>
    <n v="24"/>
    <s v="Non-binary"/>
    <s v="Sophomore"/>
    <s v="Engineering"/>
    <n v="1101"/>
    <n v="508"/>
    <n v="3718"/>
    <n v="423"/>
    <n v="341"/>
    <n v="155"/>
    <n v="291"/>
    <n v="111"/>
    <n v="75"/>
    <n v="263"/>
    <n v="122"/>
    <n v="52"/>
    <s v="Mobile Payment App"/>
  </r>
  <r>
    <n v="23"/>
    <s v="Male"/>
    <s v="Junior"/>
    <s v="Engineering"/>
    <n v="1258"/>
    <n v="939"/>
    <n v="4662"/>
    <n v="745"/>
    <n v="250"/>
    <n v="121"/>
    <n v="238"/>
    <n v="101"/>
    <n v="60"/>
    <n v="263"/>
    <n v="34"/>
    <n v="113"/>
    <s v="Cash"/>
  </r>
  <r>
    <n v="23"/>
    <s v="Male"/>
    <s v="Freshman"/>
    <s v="Biology"/>
    <n v="1399"/>
    <n v="663"/>
    <n v="4775"/>
    <n v="612"/>
    <n v="289"/>
    <n v="169"/>
    <n v="116"/>
    <n v="148"/>
    <n v="74"/>
    <n v="239"/>
    <n v="199"/>
    <n v="82"/>
    <s v="Cash"/>
  </r>
  <r>
    <n v="21"/>
    <s v="Male"/>
    <s v="Senior"/>
    <s v="Biology"/>
    <n v="1469"/>
    <n v="592"/>
    <n v="5685"/>
    <n v="505"/>
    <n v="272"/>
    <n v="56"/>
    <n v="239"/>
    <n v="23"/>
    <n v="57"/>
    <n v="161"/>
    <n v="107"/>
    <n v="183"/>
    <s v="Cash"/>
  </r>
  <r>
    <n v="23"/>
    <s v="Male"/>
    <s v="Sophomore"/>
    <s v="Engineering"/>
    <n v="560"/>
    <n v="300"/>
    <n v="4954"/>
    <n v="554"/>
    <n v="100"/>
    <n v="122"/>
    <n v="174"/>
    <n v="109"/>
    <n v="92"/>
    <n v="188"/>
    <n v="68"/>
    <n v="115"/>
    <s v="Cash"/>
  </r>
  <r>
    <n v="24"/>
    <s v="Male"/>
    <s v="Freshman"/>
    <s v="Engineering"/>
    <n v="527"/>
    <n v="337"/>
    <n v="5328"/>
    <n v="462"/>
    <n v="349"/>
    <n v="171"/>
    <n v="288"/>
    <n v="145"/>
    <n v="92"/>
    <n v="241"/>
    <n v="120"/>
    <n v="125"/>
    <s v="Credit/Debit Card"/>
  </r>
  <r>
    <n v="20"/>
    <s v="Male"/>
    <s v="Freshman"/>
    <s v="Biology"/>
    <n v="1165"/>
    <n v="282"/>
    <n v="3264"/>
    <n v="869"/>
    <n v="132"/>
    <n v="91"/>
    <n v="255"/>
    <n v="56"/>
    <n v="37"/>
    <n v="85"/>
    <n v="187"/>
    <n v="61"/>
    <s v="Mobile Payment App"/>
  </r>
  <r>
    <n v="25"/>
    <s v="Male"/>
    <s v="Junior"/>
    <s v="Computer Science"/>
    <n v="996"/>
    <n v="692"/>
    <n v="4653"/>
    <n v="765"/>
    <n v="351"/>
    <n v="148"/>
    <n v="243"/>
    <n v="31"/>
    <n v="58"/>
    <n v="74"/>
    <n v="191"/>
    <n v="176"/>
    <s v="Credit/Debit Card"/>
  </r>
  <r>
    <n v="24"/>
    <s v="Male"/>
    <s v="Junior"/>
    <s v="Engineering"/>
    <n v="630"/>
    <n v="528"/>
    <n v="4001"/>
    <n v="921"/>
    <n v="377"/>
    <n v="193"/>
    <n v="87"/>
    <n v="142"/>
    <n v="60"/>
    <n v="155"/>
    <n v="51"/>
    <n v="58"/>
    <s v="Cash"/>
  </r>
  <r>
    <n v="19"/>
    <s v="Male"/>
    <s v="Junior"/>
    <s v="Engineering"/>
    <n v="542"/>
    <n v="205"/>
    <n v="4638"/>
    <n v="838"/>
    <n v="332"/>
    <n v="67"/>
    <n v="237"/>
    <n v="74"/>
    <n v="80"/>
    <n v="205"/>
    <n v="116"/>
    <n v="175"/>
    <s v="Mobile Payment App"/>
  </r>
  <r>
    <n v="19"/>
    <s v="Non-binary"/>
    <s v="Freshman"/>
    <s v="Psychology"/>
    <n v="648"/>
    <n v="929"/>
    <n v="4294"/>
    <n v="696"/>
    <n v="267"/>
    <n v="104"/>
    <n v="215"/>
    <n v="79"/>
    <n v="96"/>
    <n v="286"/>
    <n v="35"/>
    <n v="44"/>
    <s v="Credit/Debit Card"/>
  </r>
  <r>
    <n v="22"/>
    <s v="Non-binary"/>
    <s v="Senior"/>
    <s v="Computer Science"/>
    <n v="639"/>
    <n v="699"/>
    <n v="4625"/>
    <n v="463"/>
    <n v="338"/>
    <n v="80"/>
    <n v="265"/>
    <n v="51"/>
    <n v="80"/>
    <n v="295"/>
    <n v="103"/>
    <n v="137"/>
    <s v="Credit/Debit Card"/>
  </r>
  <r>
    <n v="18"/>
    <s v="Non-binary"/>
    <s v="Sophomore"/>
    <s v="Engineering"/>
    <n v="729"/>
    <n v="665"/>
    <n v="4464"/>
    <n v="670"/>
    <n v="378"/>
    <n v="122"/>
    <n v="191"/>
    <n v="145"/>
    <n v="94"/>
    <n v="198"/>
    <n v="169"/>
    <n v="101"/>
    <s v="Cash"/>
  </r>
  <r>
    <n v="19"/>
    <s v="Male"/>
    <s v="Junior"/>
    <s v="Computer Science"/>
    <n v="1021"/>
    <n v="473"/>
    <n v="4614"/>
    <n v="875"/>
    <n v="282"/>
    <n v="57"/>
    <n v="191"/>
    <n v="42"/>
    <n v="40"/>
    <n v="153"/>
    <n v="106"/>
    <n v="157"/>
    <s v="Mobile Payment App"/>
  </r>
  <r>
    <n v="23"/>
    <s v="Male"/>
    <s v="Senior"/>
    <s v="Economics"/>
    <n v="1229"/>
    <n v="794"/>
    <n v="4968"/>
    <n v="953"/>
    <n v="216"/>
    <n v="85"/>
    <n v="85"/>
    <n v="143"/>
    <n v="37"/>
    <n v="280"/>
    <n v="94"/>
    <n v="185"/>
    <s v="Credit/Debit Card"/>
  </r>
  <r>
    <n v="21"/>
    <s v="Male"/>
    <s v="Junior"/>
    <s v="Engineering"/>
    <n v="660"/>
    <n v="207"/>
    <n v="5365"/>
    <n v="547"/>
    <n v="194"/>
    <n v="59"/>
    <n v="112"/>
    <n v="98"/>
    <n v="23"/>
    <n v="229"/>
    <n v="168"/>
    <n v="64"/>
    <s v="Credit/Debit Card"/>
  </r>
  <r>
    <n v="21"/>
    <s v="Non-binary"/>
    <s v="Freshman"/>
    <s v="Computer Science"/>
    <n v="1343"/>
    <n v="6"/>
    <n v="3103"/>
    <n v="759"/>
    <n v="238"/>
    <n v="75"/>
    <n v="289"/>
    <n v="107"/>
    <n v="41"/>
    <n v="170"/>
    <n v="89"/>
    <n v="44"/>
    <s v="Cash"/>
  </r>
  <r>
    <n v="25"/>
    <s v="Non-binary"/>
    <s v="Junior"/>
    <s v="Computer Science"/>
    <n v="833"/>
    <n v="410"/>
    <n v="4562"/>
    <n v="525"/>
    <n v="330"/>
    <n v="50"/>
    <n v="245"/>
    <n v="112"/>
    <n v="89"/>
    <n v="132"/>
    <n v="137"/>
    <n v="155"/>
    <s v="Cash"/>
  </r>
  <r>
    <n v="22"/>
    <s v="Male"/>
    <s v="Freshman"/>
    <s v="Computer Science"/>
    <n v="555"/>
    <n v="51"/>
    <n v="5060"/>
    <n v="534"/>
    <n v="354"/>
    <n v="69"/>
    <n v="64"/>
    <n v="33"/>
    <n v="48"/>
    <n v="76"/>
    <n v="42"/>
    <n v="26"/>
    <s v="Cash"/>
  </r>
  <r>
    <n v="22"/>
    <s v="Male"/>
    <s v="Freshman"/>
    <s v="Engineering"/>
    <n v="541"/>
    <n v="94"/>
    <n v="5373"/>
    <n v="409"/>
    <n v="264"/>
    <n v="79"/>
    <n v="288"/>
    <n v="59"/>
    <n v="43"/>
    <n v="113"/>
    <n v="175"/>
    <n v="33"/>
    <s v="Credit/Debit Card"/>
  </r>
  <r>
    <n v="22"/>
    <s v="Non-binary"/>
    <s v="Senior"/>
    <s v="Economics"/>
    <n v="748"/>
    <n v="296"/>
    <n v="3962"/>
    <n v="721"/>
    <n v="389"/>
    <n v="71"/>
    <n v="108"/>
    <n v="89"/>
    <n v="93"/>
    <n v="106"/>
    <n v="186"/>
    <n v="170"/>
    <s v="Credit/Debit Card"/>
  </r>
  <r>
    <n v="21"/>
    <s v="Female"/>
    <s v="Sophomore"/>
    <s v="Engineering"/>
    <n v="1477"/>
    <n v="497"/>
    <n v="4287"/>
    <n v="851"/>
    <n v="296"/>
    <n v="53"/>
    <n v="95"/>
    <n v="134"/>
    <n v="61"/>
    <n v="143"/>
    <n v="87"/>
    <n v="134"/>
    <s v="Cash"/>
  </r>
  <r>
    <n v="22"/>
    <s v="Non-binary"/>
    <s v="Senior"/>
    <s v="Biology"/>
    <n v="1236"/>
    <n v="189"/>
    <n v="5655"/>
    <n v="773"/>
    <n v="175"/>
    <n v="145"/>
    <n v="256"/>
    <n v="122"/>
    <n v="60"/>
    <n v="143"/>
    <n v="118"/>
    <n v="169"/>
    <s v="Credit/Debit Card"/>
  </r>
  <r>
    <n v="25"/>
    <s v="Male"/>
    <s v="Freshman"/>
    <s v="Biology"/>
    <n v="592"/>
    <n v="657"/>
    <n v="3801"/>
    <n v="939"/>
    <n v="137"/>
    <n v="127"/>
    <n v="280"/>
    <n v="59"/>
    <n v="75"/>
    <n v="265"/>
    <n v="70"/>
    <n v="85"/>
    <s v="Cash"/>
  </r>
  <r>
    <n v="25"/>
    <s v="Female"/>
    <s v="Senior"/>
    <s v="Computer Science"/>
    <n v="558"/>
    <n v="830"/>
    <n v="4642"/>
    <n v="895"/>
    <n v="349"/>
    <n v="89"/>
    <n v="273"/>
    <n v="45"/>
    <n v="83"/>
    <n v="79"/>
    <n v="122"/>
    <n v="143"/>
    <s v="Mobile Payment App"/>
  </r>
  <r>
    <n v="23"/>
    <s v="Male"/>
    <s v="Sophomore"/>
    <s v="Engineering"/>
    <n v="925"/>
    <n v="414"/>
    <n v="4123"/>
    <n v="776"/>
    <n v="178"/>
    <n v="106"/>
    <n v="268"/>
    <n v="105"/>
    <n v="39"/>
    <n v="201"/>
    <n v="144"/>
    <n v="108"/>
    <s v="Credit/Debit Card"/>
  </r>
  <r>
    <n v="18"/>
    <s v="Male"/>
    <s v="Senior"/>
    <s v="Computer Science"/>
    <n v="719"/>
    <n v="498"/>
    <n v="3780"/>
    <n v="494"/>
    <n v="312"/>
    <n v="149"/>
    <n v="111"/>
    <n v="126"/>
    <n v="73"/>
    <n v="60"/>
    <n v="57"/>
    <n v="169"/>
    <s v="Mobile Payment App"/>
  </r>
  <r>
    <n v="24"/>
    <s v="Female"/>
    <s v="Junior"/>
    <s v="Engineering"/>
    <n v="981"/>
    <n v="875"/>
    <n v="3266"/>
    <n v="852"/>
    <n v="201"/>
    <n v="167"/>
    <n v="102"/>
    <n v="118"/>
    <n v="72"/>
    <n v="124"/>
    <n v="62"/>
    <n v="110"/>
    <s v="Credit/Debit Card"/>
  </r>
  <r>
    <n v="25"/>
    <s v="Non-binary"/>
    <s v="Senior"/>
    <s v="Economics"/>
    <n v="1381"/>
    <n v="882"/>
    <n v="3704"/>
    <n v="464"/>
    <n v="269"/>
    <n v="88"/>
    <n v="257"/>
    <n v="105"/>
    <n v="47"/>
    <n v="106"/>
    <n v="135"/>
    <n v="66"/>
    <s v="Credit/Debit Card"/>
  </r>
  <r>
    <n v="18"/>
    <s v="Non-binary"/>
    <s v="Sophomore"/>
    <s v="Biology"/>
    <n v="929"/>
    <n v="126"/>
    <n v="3357"/>
    <n v="615"/>
    <n v="324"/>
    <n v="73"/>
    <n v="162"/>
    <n v="150"/>
    <n v="58"/>
    <n v="211"/>
    <n v="87"/>
    <n v="77"/>
    <s v="Cash"/>
  </r>
  <r>
    <n v="24"/>
    <s v="Male"/>
    <s v="Junior"/>
    <s v="Biology"/>
    <n v="1245"/>
    <n v="906"/>
    <n v="5452"/>
    <n v="459"/>
    <n v="255"/>
    <n v="128"/>
    <n v="95"/>
    <n v="44"/>
    <n v="47"/>
    <n v="288"/>
    <n v="195"/>
    <n v="191"/>
    <s v="Mobile Payment App"/>
  </r>
  <r>
    <n v="20"/>
    <s v="Female"/>
    <s v="Junior"/>
    <s v="Economics"/>
    <n v="691"/>
    <n v="340"/>
    <n v="3798"/>
    <n v="748"/>
    <n v="152"/>
    <n v="53"/>
    <n v="262"/>
    <n v="118"/>
    <n v="91"/>
    <n v="112"/>
    <n v="163"/>
    <n v="71"/>
    <s v="Mobile Payment App"/>
  </r>
  <r>
    <n v="24"/>
    <s v="Female"/>
    <s v="Freshman"/>
    <s v="Psychology"/>
    <n v="1326"/>
    <n v="499"/>
    <n v="5353"/>
    <n v="852"/>
    <n v="129"/>
    <n v="166"/>
    <n v="183"/>
    <n v="91"/>
    <n v="85"/>
    <n v="291"/>
    <n v="54"/>
    <n v="141"/>
    <s v="Credit/Debit Card"/>
  </r>
  <r>
    <n v="18"/>
    <s v="Non-binary"/>
    <s v="Junior"/>
    <s v="Psychology"/>
    <n v="1000"/>
    <n v="203"/>
    <n v="5199"/>
    <n v="559"/>
    <n v="371"/>
    <n v="104"/>
    <n v="144"/>
    <n v="70"/>
    <n v="63"/>
    <n v="102"/>
    <n v="95"/>
    <n v="105"/>
    <s v="Credit/Debit Card"/>
  </r>
  <r>
    <n v="25"/>
    <s v="Male"/>
    <s v="Junior"/>
    <s v="Computer Science"/>
    <n v="592"/>
    <n v="662"/>
    <n v="5221"/>
    <n v="694"/>
    <n v="119"/>
    <n v="93"/>
    <n v="275"/>
    <n v="92"/>
    <n v="58"/>
    <n v="52"/>
    <n v="180"/>
    <n v="160"/>
    <s v="Credit/Debit Card"/>
  </r>
  <r>
    <n v="22"/>
    <s v="Male"/>
    <s v="Senior"/>
    <s v="Economics"/>
    <n v="1227"/>
    <n v="226"/>
    <n v="3658"/>
    <n v="951"/>
    <n v="218"/>
    <n v="199"/>
    <n v="238"/>
    <n v="73"/>
    <n v="79"/>
    <n v="112"/>
    <n v="196"/>
    <n v="67"/>
    <s v="Mobile Payment App"/>
  </r>
  <r>
    <n v="20"/>
    <s v="Female"/>
    <s v="Sophomore"/>
    <s v="Engineering"/>
    <n v="575"/>
    <n v="534"/>
    <n v="5231"/>
    <n v="506"/>
    <n v="378"/>
    <n v="66"/>
    <n v="141"/>
    <n v="66"/>
    <n v="75"/>
    <n v="56"/>
    <n v="153"/>
    <n v="99"/>
    <s v="Cash"/>
  </r>
  <r>
    <n v="19"/>
    <s v="Female"/>
    <s v="Junior"/>
    <s v="Engineering"/>
    <n v="1298"/>
    <n v="323"/>
    <n v="3510"/>
    <n v="444"/>
    <n v="222"/>
    <n v="168"/>
    <n v="221"/>
    <n v="98"/>
    <n v="61"/>
    <n v="175"/>
    <n v="133"/>
    <n v="69"/>
    <s v="Credit/Debit Card"/>
  </r>
  <r>
    <n v="23"/>
    <s v="Male"/>
    <s v="Sophomore"/>
    <s v="Engineering"/>
    <n v="1141"/>
    <n v="482"/>
    <n v="3621"/>
    <n v="572"/>
    <n v="121"/>
    <n v="184"/>
    <n v="108"/>
    <n v="41"/>
    <n v="55"/>
    <n v="93"/>
    <n v="126"/>
    <n v="86"/>
    <s v="Cash"/>
  </r>
  <r>
    <n v="25"/>
    <s v="Male"/>
    <s v="Senior"/>
    <s v="Biology"/>
    <n v="703"/>
    <n v="654"/>
    <n v="5926"/>
    <n v="735"/>
    <n v="295"/>
    <n v="100"/>
    <n v="278"/>
    <n v="39"/>
    <n v="80"/>
    <n v="139"/>
    <n v="178"/>
    <n v="190"/>
    <s v="Credit/Debit Card"/>
  </r>
  <r>
    <n v="23"/>
    <s v="Female"/>
    <s v="Freshman"/>
    <s v="Economics"/>
    <n v="929"/>
    <n v="160"/>
    <n v="3445"/>
    <n v="418"/>
    <n v="213"/>
    <n v="83"/>
    <n v="159"/>
    <n v="87"/>
    <n v="54"/>
    <n v="55"/>
    <n v="198"/>
    <n v="135"/>
    <s v="Mobile Payment App"/>
  </r>
  <r>
    <n v="23"/>
    <s v="Non-binary"/>
    <s v="Junior"/>
    <s v="Engineering"/>
    <n v="1415"/>
    <n v="970"/>
    <n v="3694"/>
    <n v="513"/>
    <n v="148"/>
    <n v="157"/>
    <n v="297"/>
    <n v="104"/>
    <n v="42"/>
    <n v="294"/>
    <n v="154"/>
    <n v="161"/>
    <s v="Mobile Payment App"/>
  </r>
  <r>
    <n v="18"/>
    <s v="Non-binary"/>
    <s v="Senior"/>
    <s v="Engineering"/>
    <n v="1359"/>
    <n v="387"/>
    <n v="5747"/>
    <n v="995"/>
    <n v="263"/>
    <n v="193"/>
    <n v="246"/>
    <n v="32"/>
    <n v="23"/>
    <n v="152"/>
    <n v="110"/>
    <n v="120"/>
    <s v="Credit/Debit Card"/>
  </r>
  <r>
    <n v="23"/>
    <s v="Male"/>
    <s v="Freshman"/>
    <s v="Biology"/>
    <n v="1162"/>
    <n v="720"/>
    <n v="5880"/>
    <n v="630"/>
    <n v="259"/>
    <n v="117"/>
    <n v="113"/>
    <n v="127"/>
    <n v="94"/>
    <n v="126"/>
    <n v="89"/>
    <n v="130"/>
    <s v="Cash"/>
  </r>
  <r>
    <n v="18"/>
    <s v="Female"/>
    <s v="Sophomore"/>
    <s v="Biology"/>
    <n v="663"/>
    <n v="304"/>
    <n v="5655"/>
    <n v="632"/>
    <n v="176"/>
    <n v="89"/>
    <n v="215"/>
    <n v="57"/>
    <n v="61"/>
    <n v="51"/>
    <n v="56"/>
    <n v="107"/>
    <s v="Credit/Debit Card"/>
  </r>
  <r>
    <n v="18"/>
    <s v="Non-binary"/>
    <s v="Freshman"/>
    <s v="Economics"/>
    <n v="1432"/>
    <n v="9"/>
    <n v="5568"/>
    <n v="929"/>
    <n v="224"/>
    <n v="108"/>
    <n v="265"/>
    <n v="69"/>
    <n v="22"/>
    <n v="102"/>
    <n v="120"/>
    <n v="151"/>
    <s v="Credit/Debit Card"/>
  </r>
  <r>
    <n v="20"/>
    <s v="Non-binary"/>
    <s v="Freshman"/>
    <s v="Computer Science"/>
    <n v="663"/>
    <n v="823"/>
    <n v="3637"/>
    <n v="695"/>
    <n v="191"/>
    <n v="147"/>
    <n v="277"/>
    <n v="23"/>
    <n v="73"/>
    <n v="212"/>
    <n v="188"/>
    <n v="179"/>
    <s v="Mobile Payment App"/>
  </r>
  <r>
    <n v="18"/>
    <s v="Non-binary"/>
    <s v="Senior"/>
    <s v="Economics"/>
    <n v="1327"/>
    <n v="109"/>
    <n v="3975"/>
    <n v="940"/>
    <n v="363"/>
    <n v="153"/>
    <n v="157"/>
    <n v="88"/>
    <n v="98"/>
    <n v="119"/>
    <n v="52"/>
    <n v="20"/>
    <s v="Credit/Debit Card"/>
  </r>
  <r>
    <n v="22"/>
    <s v="Male"/>
    <s v="Senior"/>
    <s v="Psychology"/>
    <n v="1045"/>
    <n v="359"/>
    <n v="5381"/>
    <n v="610"/>
    <n v="269"/>
    <n v="71"/>
    <n v="209"/>
    <n v="49"/>
    <n v="83"/>
    <n v="291"/>
    <n v="168"/>
    <n v="183"/>
    <s v="Credit/Debit Card"/>
  </r>
  <r>
    <n v="21"/>
    <s v="Male"/>
    <s v="Junior"/>
    <s v="Computer Science"/>
    <n v="619"/>
    <n v="605"/>
    <n v="3238"/>
    <n v="793"/>
    <n v="380"/>
    <n v="89"/>
    <n v="87"/>
    <n v="135"/>
    <n v="36"/>
    <n v="209"/>
    <n v="92"/>
    <n v="84"/>
    <s v="Credit/Debit Card"/>
  </r>
  <r>
    <n v="21"/>
    <s v="Non-binary"/>
    <s v="Freshman"/>
    <s v="Economics"/>
    <n v="815"/>
    <n v="905"/>
    <n v="3053"/>
    <n v="433"/>
    <n v="355"/>
    <n v="84"/>
    <n v="241"/>
    <n v="89"/>
    <n v="67"/>
    <n v="262"/>
    <n v="141"/>
    <n v="41"/>
    <s v="Cash"/>
  </r>
  <r>
    <n v="20"/>
    <s v="Non-binary"/>
    <s v="Freshman"/>
    <s v="Biology"/>
    <n v="728"/>
    <n v="399"/>
    <n v="5128"/>
    <n v="967"/>
    <n v="152"/>
    <n v="139"/>
    <n v="293"/>
    <n v="96"/>
    <n v="39"/>
    <n v="287"/>
    <n v="184"/>
    <n v="157"/>
    <s v="Cash"/>
  </r>
  <r>
    <n v="21"/>
    <s v="Male"/>
    <s v="Senior"/>
    <s v="Economics"/>
    <n v="941"/>
    <n v="831"/>
    <n v="3687"/>
    <n v="722"/>
    <n v="390"/>
    <n v="135"/>
    <n v="81"/>
    <n v="131"/>
    <n v="69"/>
    <n v="124"/>
    <n v="107"/>
    <n v="38"/>
    <s v="Mobile Payment App"/>
  </r>
  <r>
    <n v="18"/>
    <s v="Male"/>
    <s v="Freshman"/>
    <s v="Psychology"/>
    <n v="1176"/>
    <n v="43"/>
    <n v="3352"/>
    <n v="838"/>
    <n v="211"/>
    <n v="60"/>
    <n v="278"/>
    <n v="121"/>
    <n v="21"/>
    <n v="108"/>
    <n v="87"/>
    <n v="164"/>
    <s v="Credit/Debit Card"/>
  </r>
  <r>
    <n v="22"/>
    <s v="Non-binary"/>
    <s v="Sophomore"/>
    <s v="Computer Science"/>
    <n v="1092"/>
    <n v="574"/>
    <n v="3997"/>
    <n v="731"/>
    <n v="187"/>
    <n v="93"/>
    <n v="151"/>
    <n v="63"/>
    <n v="55"/>
    <n v="96"/>
    <n v="169"/>
    <n v="118"/>
    <s v="Credit/Debit Card"/>
  </r>
  <r>
    <n v="18"/>
    <s v="Female"/>
    <s v="Sophomore"/>
    <s v="Biology"/>
    <n v="1439"/>
    <n v="526"/>
    <n v="3394"/>
    <n v="896"/>
    <n v="176"/>
    <n v="86"/>
    <n v="134"/>
    <n v="63"/>
    <n v="52"/>
    <n v="150"/>
    <n v="175"/>
    <n v="129"/>
    <s v="Mobile Payment App"/>
  </r>
  <r>
    <n v="22"/>
    <s v="Male"/>
    <s v="Senior"/>
    <s v="Economics"/>
    <n v="816"/>
    <n v="616"/>
    <n v="3461"/>
    <n v="543"/>
    <n v="350"/>
    <n v="101"/>
    <n v="90"/>
    <n v="103"/>
    <n v="24"/>
    <n v="245"/>
    <n v="44"/>
    <n v="150"/>
    <s v="Credit/Debit Card"/>
  </r>
  <r>
    <n v="18"/>
    <s v="Male"/>
    <s v="Junior"/>
    <s v="Biology"/>
    <n v="1413"/>
    <n v="775"/>
    <n v="4715"/>
    <n v="457"/>
    <n v="264"/>
    <n v="71"/>
    <n v="250"/>
    <n v="127"/>
    <n v="54"/>
    <n v="152"/>
    <n v="91"/>
    <n v="120"/>
    <s v="Cash"/>
  </r>
  <r>
    <n v="24"/>
    <s v="Female"/>
    <s v="Sophomore"/>
    <s v="Biology"/>
    <n v="1076"/>
    <n v="355"/>
    <n v="4596"/>
    <n v="464"/>
    <n v="134"/>
    <n v="99"/>
    <n v="167"/>
    <n v="97"/>
    <n v="34"/>
    <n v="77"/>
    <n v="51"/>
    <n v="149"/>
    <s v="Cash"/>
  </r>
  <r>
    <n v="21"/>
    <s v="Female"/>
    <s v="Sophomore"/>
    <s v="Economics"/>
    <n v="559"/>
    <n v="169"/>
    <n v="5303"/>
    <n v="431"/>
    <n v="222"/>
    <n v="103"/>
    <n v="237"/>
    <n v="80"/>
    <n v="56"/>
    <n v="188"/>
    <n v="78"/>
    <n v="176"/>
    <s v="Credit/Debit Card"/>
  </r>
  <r>
    <n v="23"/>
    <s v="Male"/>
    <s v="Sophomore"/>
    <s v="Engineering"/>
    <n v="1144"/>
    <n v="800"/>
    <n v="3881"/>
    <n v="405"/>
    <n v="381"/>
    <n v="130"/>
    <n v="179"/>
    <n v="106"/>
    <n v="94"/>
    <n v="216"/>
    <n v="82"/>
    <n v="50"/>
    <s v="Credit/Debit Card"/>
  </r>
  <r>
    <n v="20"/>
    <s v="Non-binary"/>
    <s v="Junior"/>
    <s v="Psychology"/>
    <n v="1296"/>
    <n v="113"/>
    <n v="5452"/>
    <n v="462"/>
    <n v="191"/>
    <n v="69"/>
    <n v="238"/>
    <n v="93"/>
    <n v="51"/>
    <n v="155"/>
    <n v="187"/>
    <n v="102"/>
    <s v="Credit/Debit Card"/>
  </r>
  <r>
    <n v="24"/>
    <s v="Male"/>
    <s v="Senior"/>
    <s v="Engineering"/>
    <n v="958"/>
    <n v="902"/>
    <n v="4579"/>
    <n v="425"/>
    <n v="262"/>
    <n v="156"/>
    <n v="72"/>
    <n v="137"/>
    <n v="21"/>
    <n v="282"/>
    <n v="82"/>
    <n v="135"/>
    <s v="Cash"/>
  </r>
  <r>
    <n v="25"/>
    <s v="Male"/>
    <s v="Junior"/>
    <s v="Economics"/>
    <n v="775"/>
    <n v="709"/>
    <n v="4195"/>
    <n v="680"/>
    <n v="115"/>
    <n v="182"/>
    <n v="84"/>
    <n v="128"/>
    <n v="26"/>
    <n v="106"/>
    <n v="112"/>
    <n v="93"/>
    <s v="Credit/Debit Card"/>
  </r>
  <r>
    <n v="25"/>
    <s v="Non-binary"/>
    <s v="Junior"/>
    <s v="Economics"/>
    <n v="1483"/>
    <n v="519"/>
    <n v="4676"/>
    <n v="970"/>
    <n v="145"/>
    <n v="168"/>
    <n v="270"/>
    <n v="23"/>
    <n v="39"/>
    <n v="72"/>
    <n v="106"/>
    <n v="186"/>
    <s v="Mobile Payment App"/>
  </r>
  <r>
    <n v="19"/>
    <s v="Male"/>
    <s v="Junior"/>
    <s v="Biology"/>
    <n v="1304"/>
    <n v="232"/>
    <n v="4540"/>
    <n v="651"/>
    <n v="184"/>
    <n v="102"/>
    <n v="191"/>
    <n v="148"/>
    <n v="67"/>
    <n v="268"/>
    <n v="45"/>
    <n v="50"/>
    <s v="Mobile Payment App"/>
  </r>
  <r>
    <n v="24"/>
    <s v="Female"/>
    <s v="Sophomore"/>
    <s v="Biology"/>
    <n v="1400"/>
    <n v="892"/>
    <n v="4726"/>
    <n v="749"/>
    <n v="359"/>
    <n v="163"/>
    <n v="294"/>
    <n v="132"/>
    <n v="20"/>
    <n v="208"/>
    <n v="148"/>
    <n v="82"/>
    <s v="Mobile Payment App"/>
  </r>
  <r>
    <n v="24"/>
    <s v="Non-binary"/>
    <s v="Freshman"/>
    <s v="Computer Science"/>
    <n v="1440"/>
    <n v="869"/>
    <n v="5852"/>
    <n v="759"/>
    <n v="271"/>
    <n v="75"/>
    <n v="187"/>
    <n v="77"/>
    <n v="66"/>
    <n v="295"/>
    <n v="196"/>
    <n v="71"/>
    <s v="Mobile Payment App"/>
  </r>
  <r>
    <n v="22"/>
    <s v="Female"/>
    <s v="Freshman"/>
    <s v="Economics"/>
    <n v="1460"/>
    <n v="650"/>
    <n v="3562"/>
    <n v="771"/>
    <n v="311"/>
    <n v="62"/>
    <n v="265"/>
    <n v="53"/>
    <n v="96"/>
    <n v="112"/>
    <n v="37"/>
    <n v="77"/>
    <s v="Credit/Debit Card"/>
  </r>
  <r>
    <n v="20"/>
    <s v="Non-binary"/>
    <s v="Junior"/>
    <s v="Biology"/>
    <n v="1379"/>
    <n v="714"/>
    <n v="4758"/>
    <n v="927"/>
    <n v="192"/>
    <n v="119"/>
    <n v="288"/>
    <n v="137"/>
    <n v="59"/>
    <n v="95"/>
    <n v="194"/>
    <n v="33"/>
    <s v="Credit/Debit Card"/>
  </r>
  <r>
    <n v="18"/>
    <s v="Female"/>
    <s v="Junior"/>
    <s v="Computer Science"/>
    <n v="942"/>
    <n v="545"/>
    <n v="5805"/>
    <n v="914"/>
    <n v="108"/>
    <n v="50"/>
    <n v="206"/>
    <n v="24"/>
    <n v="56"/>
    <n v="54"/>
    <n v="188"/>
    <n v="70"/>
    <s v="Mobile Payment App"/>
  </r>
  <r>
    <n v="25"/>
    <s v="Non-binary"/>
    <s v="Junior"/>
    <s v="Biology"/>
    <n v="740"/>
    <n v="871"/>
    <n v="4194"/>
    <n v="473"/>
    <n v="366"/>
    <n v="83"/>
    <n v="156"/>
    <n v="62"/>
    <n v="33"/>
    <n v="86"/>
    <n v="81"/>
    <n v="78"/>
    <s v="Cash"/>
  </r>
  <r>
    <n v="18"/>
    <s v="Female"/>
    <s v="Sophomore"/>
    <s v="Psychology"/>
    <n v="1186"/>
    <n v="733"/>
    <n v="5923"/>
    <n v="541"/>
    <n v="291"/>
    <n v="111"/>
    <n v="114"/>
    <n v="42"/>
    <n v="49"/>
    <n v="73"/>
    <n v="166"/>
    <n v="131"/>
    <s v="Cash"/>
  </r>
  <r>
    <n v="23"/>
    <s v="Male"/>
    <s v="Junior"/>
    <s v="Biology"/>
    <n v="731"/>
    <n v="812"/>
    <n v="5637"/>
    <n v="582"/>
    <n v="148"/>
    <n v="74"/>
    <n v="234"/>
    <n v="27"/>
    <n v="68"/>
    <n v="158"/>
    <n v="81"/>
    <n v="48"/>
    <s v="Cash"/>
  </r>
  <r>
    <n v="20"/>
    <s v="Male"/>
    <s v="Junior"/>
    <s v="Economics"/>
    <n v="1347"/>
    <n v="735"/>
    <n v="5563"/>
    <n v="974"/>
    <n v="310"/>
    <n v="98"/>
    <n v="167"/>
    <n v="35"/>
    <n v="43"/>
    <n v="298"/>
    <n v="182"/>
    <n v="37"/>
    <s v="Cash"/>
  </r>
  <r>
    <n v="19"/>
    <s v="Female"/>
    <s v="Freshman"/>
    <s v="Biology"/>
    <n v="1085"/>
    <n v="417"/>
    <n v="4680"/>
    <n v="705"/>
    <n v="159"/>
    <n v="182"/>
    <n v="295"/>
    <n v="132"/>
    <n v="66"/>
    <n v="105"/>
    <n v="185"/>
    <n v="54"/>
    <s v="Cash"/>
  </r>
  <r>
    <n v="22"/>
    <s v="Male"/>
    <s v="Senior"/>
    <s v="Biology"/>
    <n v="665"/>
    <n v="401"/>
    <n v="3645"/>
    <n v="967"/>
    <n v="151"/>
    <n v="50"/>
    <n v="232"/>
    <n v="118"/>
    <n v="75"/>
    <n v="182"/>
    <n v="181"/>
    <n v="148"/>
    <s v="Mobile Payment App"/>
  </r>
  <r>
    <n v="22"/>
    <s v="Male"/>
    <s v="Freshman"/>
    <s v="Economics"/>
    <n v="1422"/>
    <n v="674"/>
    <n v="5030"/>
    <n v="663"/>
    <n v="332"/>
    <n v="148"/>
    <n v="251"/>
    <n v="130"/>
    <n v="61"/>
    <n v="187"/>
    <n v="124"/>
    <n v="117"/>
    <s v="Cash"/>
  </r>
  <r>
    <n v="24"/>
    <s v="Male"/>
    <s v="Freshman"/>
    <s v="Biology"/>
    <n v="1366"/>
    <n v="319"/>
    <n v="3549"/>
    <n v="921"/>
    <n v="389"/>
    <n v="127"/>
    <n v="146"/>
    <n v="44"/>
    <n v="93"/>
    <n v="224"/>
    <n v="151"/>
    <n v="30"/>
    <s v="Mobile Payment App"/>
  </r>
  <r>
    <n v="21"/>
    <s v="Female"/>
    <s v="Sophomore"/>
    <s v="Engineering"/>
    <n v="714"/>
    <n v="645"/>
    <n v="3751"/>
    <n v="853"/>
    <n v="149"/>
    <n v="66"/>
    <n v="184"/>
    <n v="35"/>
    <n v="21"/>
    <n v="219"/>
    <n v="176"/>
    <n v="72"/>
    <s v="Mobile Payment App"/>
  </r>
  <r>
    <n v="25"/>
    <s v="Male"/>
    <s v="Freshman"/>
    <s v="Psychology"/>
    <n v="1259"/>
    <n v="139"/>
    <n v="4943"/>
    <n v="747"/>
    <n v="200"/>
    <n v="94"/>
    <n v="226"/>
    <n v="142"/>
    <n v="39"/>
    <n v="140"/>
    <n v="95"/>
    <n v="65"/>
    <s v="Credit/Debit Card"/>
  </r>
  <r>
    <n v="19"/>
    <s v="Female"/>
    <s v="Senior"/>
    <s v="Economics"/>
    <n v="975"/>
    <n v="939"/>
    <n v="3256"/>
    <n v="936"/>
    <n v="368"/>
    <n v="179"/>
    <n v="165"/>
    <n v="144"/>
    <n v="89"/>
    <n v="52"/>
    <n v="48"/>
    <n v="120"/>
    <s v="Mobile Payment App"/>
  </r>
  <r>
    <n v="24"/>
    <s v="Female"/>
    <s v="Senior"/>
    <s v="Engineering"/>
    <n v="1420"/>
    <n v="235"/>
    <n v="3609"/>
    <n v="841"/>
    <n v="151"/>
    <n v="190"/>
    <n v="175"/>
    <n v="20"/>
    <n v="97"/>
    <n v="57"/>
    <n v="154"/>
    <n v="71"/>
    <s v="Cash"/>
  </r>
  <r>
    <n v="24"/>
    <s v="Non-binary"/>
    <s v="Sophomore"/>
    <s v="Engineering"/>
    <n v="604"/>
    <n v="751"/>
    <n v="3687"/>
    <n v="554"/>
    <n v="217"/>
    <n v="66"/>
    <n v="188"/>
    <n v="122"/>
    <n v="32"/>
    <n v="169"/>
    <n v="69"/>
    <n v="150"/>
    <s v="Cash"/>
  </r>
  <r>
    <n v="25"/>
    <s v="Non-binary"/>
    <s v="Senior"/>
    <s v="Economics"/>
    <n v="1250"/>
    <n v="509"/>
    <n v="4288"/>
    <n v="679"/>
    <n v="125"/>
    <n v="98"/>
    <n v="92"/>
    <n v="120"/>
    <n v="39"/>
    <n v="109"/>
    <n v="146"/>
    <n v="188"/>
    <s v="Cash"/>
  </r>
  <r>
    <n v="20"/>
    <s v="Non-binary"/>
    <s v="Freshman"/>
    <s v="Computer Science"/>
    <n v="567"/>
    <n v="906"/>
    <n v="3748"/>
    <n v="842"/>
    <n v="375"/>
    <n v="96"/>
    <n v="144"/>
    <n v="112"/>
    <n v="47"/>
    <n v="278"/>
    <n v="173"/>
    <n v="48"/>
    <s v="Mobile Payment App"/>
  </r>
  <r>
    <n v="25"/>
    <s v="Female"/>
    <s v="Freshman"/>
    <s v="Computer Science"/>
    <n v="546"/>
    <n v="691"/>
    <n v="5457"/>
    <n v="978"/>
    <n v="286"/>
    <n v="100"/>
    <n v="237"/>
    <n v="60"/>
    <n v="58"/>
    <n v="206"/>
    <n v="158"/>
    <n v="137"/>
    <s v="Cash"/>
  </r>
  <r>
    <n v="18"/>
    <s v="Non-binary"/>
    <s v="Senior"/>
    <s v="Economics"/>
    <n v="1169"/>
    <n v="836"/>
    <n v="5537"/>
    <n v="996"/>
    <n v="334"/>
    <n v="83"/>
    <n v="288"/>
    <n v="78"/>
    <n v="56"/>
    <n v="105"/>
    <n v="166"/>
    <n v="180"/>
    <s v="Mobile Payment App"/>
  </r>
  <r>
    <n v="23"/>
    <s v="Non-binary"/>
    <s v="Freshman"/>
    <s v="Economics"/>
    <n v="834"/>
    <n v="607"/>
    <n v="3582"/>
    <n v="692"/>
    <n v="350"/>
    <n v="88"/>
    <n v="298"/>
    <n v="150"/>
    <n v="90"/>
    <n v="248"/>
    <n v="51"/>
    <n v="34"/>
    <s v="Credit/Debit Card"/>
  </r>
  <r>
    <n v="19"/>
    <s v="Non-binary"/>
    <s v="Sophomore"/>
    <s v="Computer Science"/>
    <n v="1117"/>
    <n v="234"/>
    <n v="3366"/>
    <n v="940"/>
    <n v="212"/>
    <n v="87"/>
    <n v="121"/>
    <n v="139"/>
    <n v="41"/>
    <n v="298"/>
    <n v="119"/>
    <n v="158"/>
    <s v="Mobile Payment App"/>
  </r>
  <r>
    <n v="25"/>
    <s v="Male"/>
    <s v="Freshman"/>
    <s v="Economics"/>
    <n v="677"/>
    <n v="894"/>
    <n v="5595"/>
    <n v="841"/>
    <n v="313"/>
    <n v="52"/>
    <n v="219"/>
    <n v="66"/>
    <n v="42"/>
    <n v="92"/>
    <n v="120"/>
    <n v="84"/>
    <s v="Mobile Payment App"/>
  </r>
  <r>
    <n v="20"/>
    <s v="Non-binary"/>
    <s v="Freshman"/>
    <s v="Engineering"/>
    <n v="1433"/>
    <n v="964"/>
    <n v="4777"/>
    <n v="904"/>
    <n v="327"/>
    <n v="77"/>
    <n v="112"/>
    <n v="146"/>
    <n v="71"/>
    <n v="97"/>
    <n v="167"/>
    <n v="117"/>
    <s v="Cash"/>
  </r>
  <r>
    <n v="20"/>
    <s v="Female"/>
    <s v="Freshman"/>
    <s v="Biology"/>
    <n v="889"/>
    <n v="633"/>
    <n v="3100"/>
    <n v="524"/>
    <n v="247"/>
    <n v="82"/>
    <n v="201"/>
    <n v="102"/>
    <n v="92"/>
    <n v="103"/>
    <n v="96"/>
    <n v="30"/>
    <s v="Credit/Debit Card"/>
  </r>
  <r>
    <n v="21"/>
    <s v="Male"/>
    <s v="Junior"/>
    <s v="Biology"/>
    <n v="670"/>
    <n v="708"/>
    <n v="5934"/>
    <n v="649"/>
    <n v="386"/>
    <n v="146"/>
    <n v="182"/>
    <n v="132"/>
    <n v="48"/>
    <n v="175"/>
    <n v="59"/>
    <n v="155"/>
    <s v="Credit/Debit Card"/>
  </r>
  <r>
    <n v="19"/>
    <s v="Male"/>
    <s v="Senior"/>
    <s v="Economics"/>
    <n v="645"/>
    <n v="616"/>
    <n v="4694"/>
    <n v="904"/>
    <n v="158"/>
    <n v="69"/>
    <n v="148"/>
    <n v="60"/>
    <n v="98"/>
    <n v="114"/>
    <n v="40"/>
    <n v="72"/>
    <s v="Credit/Debit Card"/>
  </r>
  <r>
    <n v="21"/>
    <s v="Female"/>
    <s v="Junior"/>
    <s v="Psychology"/>
    <n v="1107"/>
    <n v="971"/>
    <n v="5997"/>
    <n v="720"/>
    <n v="289"/>
    <n v="124"/>
    <n v="210"/>
    <n v="35"/>
    <n v="51"/>
    <n v="157"/>
    <n v="101"/>
    <n v="168"/>
    <s v="Mobile Payment App"/>
  </r>
  <r>
    <n v="22"/>
    <s v="Female"/>
    <s v="Sophomore"/>
    <s v="Psychology"/>
    <n v="750"/>
    <n v="572"/>
    <n v="4144"/>
    <n v="563"/>
    <n v="104"/>
    <n v="191"/>
    <n v="58"/>
    <n v="22"/>
    <n v="97"/>
    <n v="53"/>
    <n v="41"/>
    <n v="99"/>
    <s v="Cash"/>
  </r>
  <r>
    <n v="21"/>
    <s v="Male"/>
    <s v="Sophomore"/>
    <s v="Biology"/>
    <n v="654"/>
    <n v="261"/>
    <n v="3359"/>
    <n v="802"/>
    <n v="124"/>
    <n v="56"/>
    <n v="57"/>
    <n v="41"/>
    <n v="56"/>
    <n v="111"/>
    <n v="62"/>
    <n v="196"/>
    <s v="Mobile Payment App"/>
  </r>
  <r>
    <n v="20"/>
    <s v="Male"/>
    <s v="Freshman"/>
    <s v="Psychology"/>
    <n v="1141"/>
    <n v="57"/>
    <n v="5734"/>
    <n v="696"/>
    <n v="284"/>
    <n v="83"/>
    <n v="204"/>
    <n v="63"/>
    <n v="46"/>
    <n v="56"/>
    <n v="125"/>
    <n v="55"/>
    <s v="Cash"/>
  </r>
  <r>
    <n v="22"/>
    <s v="Female"/>
    <s v="Sophomore"/>
    <s v="Biology"/>
    <n v="811"/>
    <n v="815"/>
    <n v="4724"/>
    <n v="815"/>
    <n v="300"/>
    <n v="120"/>
    <n v="126"/>
    <n v="22"/>
    <n v="93"/>
    <n v="104"/>
    <n v="119"/>
    <n v="152"/>
    <s v="Cash"/>
  </r>
  <r>
    <n v="23"/>
    <s v="Female"/>
    <s v="Senior"/>
    <s v="Engineering"/>
    <n v="1452"/>
    <n v="520"/>
    <n v="3463"/>
    <n v="822"/>
    <n v="317"/>
    <n v="77"/>
    <n v="148"/>
    <n v="91"/>
    <n v="61"/>
    <n v="166"/>
    <n v="133"/>
    <n v="122"/>
    <s v="Mobile Payment App"/>
  </r>
  <r>
    <n v="20"/>
    <s v="Non-binary"/>
    <s v="Junior"/>
    <s v="Psychology"/>
    <n v="1255"/>
    <n v="82"/>
    <n v="4739"/>
    <n v="465"/>
    <n v="400"/>
    <n v="68"/>
    <n v="190"/>
    <n v="24"/>
    <n v="70"/>
    <n v="246"/>
    <n v="132"/>
    <n v="160"/>
    <s v="Mobile Payment App"/>
  </r>
  <r>
    <n v="24"/>
    <s v="Female"/>
    <s v="Junior"/>
    <s v="Computer Science"/>
    <n v="737"/>
    <n v="266"/>
    <n v="4964"/>
    <n v="780"/>
    <n v="303"/>
    <n v="111"/>
    <n v="199"/>
    <n v="62"/>
    <n v="94"/>
    <n v="193"/>
    <n v="97"/>
    <n v="57"/>
    <s v="Credit/Debit Card"/>
  </r>
  <r>
    <n v="25"/>
    <s v="Male"/>
    <s v="Freshman"/>
    <s v="Engineering"/>
    <n v="1419"/>
    <n v="253"/>
    <n v="4089"/>
    <n v="444"/>
    <n v="220"/>
    <n v="148"/>
    <n v="114"/>
    <n v="65"/>
    <n v="29"/>
    <n v="136"/>
    <n v="34"/>
    <n v="35"/>
    <s v="Credit/Debit Card"/>
  </r>
  <r>
    <n v="23"/>
    <s v="Non-binary"/>
    <s v="Freshman"/>
    <s v="Computer Science"/>
    <n v="815"/>
    <n v="76"/>
    <n v="4461"/>
    <n v="446"/>
    <n v="132"/>
    <n v="165"/>
    <n v="165"/>
    <n v="58"/>
    <n v="99"/>
    <n v="135"/>
    <n v="174"/>
    <n v="111"/>
    <s v="Cash"/>
  </r>
  <r>
    <n v="25"/>
    <s v="Male"/>
    <s v="Senior"/>
    <s v="Engineering"/>
    <n v="1034"/>
    <n v="602"/>
    <n v="3444"/>
    <n v="517"/>
    <n v="238"/>
    <n v="110"/>
    <n v="255"/>
    <n v="86"/>
    <n v="77"/>
    <n v="281"/>
    <n v="150"/>
    <n v="56"/>
    <s v="Credit/Debit Card"/>
  </r>
  <r>
    <n v="24"/>
    <s v="Non-binary"/>
    <s v="Freshman"/>
    <s v="Computer Science"/>
    <n v="1022"/>
    <n v="626"/>
    <n v="4797"/>
    <n v="413"/>
    <n v="139"/>
    <n v="167"/>
    <n v="165"/>
    <n v="75"/>
    <n v="57"/>
    <n v="219"/>
    <n v="126"/>
    <n v="43"/>
    <s v="Mobile Payment App"/>
  </r>
  <r>
    <n v="23"/>
    <s v="Female"/>
    <s v="Sophomore"/>
    <s v="Biology"/>
    <n v="1341"/>
    <n v="839"/>
    <n v="3033"/>
    <n v="514"/>
    <n v="300"/>
    <n v="122"/>
    <n v="137"/>
    <n v="40"/>
    <n v="61"/>
    <n v="170"/>
    <n v="65"/>
    <n v="100"/>
    <s v="Cash"/>
  </r>
  <r>
    <n v="20"/>
    <s v="Female"/>
    <s v="Senior"/>
    <s v="Engineering"/>
    <n v="999"/>
    <n v="919"/>
    <n v="5819"/>
    <n v="507"/>
    <n v="269"/>
    <n v="119"/>
    <n v="228"/>
    <n v="99"/>
    <n v="49"/>
    <n v="55"/>
    <n v="115"/>
    <n v="53"/>
    <s v="Mobile Payment App"/>
  </r>
  <r>
    <n v="21"/>
    <s v="Male"/>
    <s v="Freshman"/>
    <s v="Psychology"/>
    <n v="1218"/>
    <n v="162"/>
    <n v="5467"/>
    <n v="684"/>
    <n v="280"/>
    <n v="131"/>
    <n v="186"/>
    <n v="103"/>
    <n v="85"/>
    <n v="91"/>
    <n v="89"/>
    <n v="126"/>
    <s v="Mobile Payment App"/>
  </r>
  <r>
    <n v="24"/>
    <s v="Male"/>
    <s v="Sophomore"/>
    <s v="Economics"/>
    <n v="1332"/>
    <n v="705"/>
    <n v="3512"/>
    <n v="796"/>
    <n v="399"/>
    <n v="199"/>
    <n v="79"/>
    <n v="54"/>
    <n v="86"/>
    <n v="206"/>
    <n v="99"/>
    <n v="129"/>
    <s v="Cash"/>
  </r>
  <r>
    <n v="20"/>
    <s v="Non-binary"/>
    <s v="Freshman"/>
    <s v="Biology"/>
    <n v="903"/>
    <n v="371"/>
    <n v="4230"/>
    <n v="798"/>
    <n v="319"/>
    <n v="60"/>
    <n v="90"/>
    <n v="101"/>
    <n v="24"/>
    <n v="147"/>
    <n v="70"/>
    <n v="170"/>
    <s v="Credit/Debit Card"/>
  </r>
  <r>
    <n v="25"/>
    <s v="Non-binary"/>
    <s v="Freshman"/>
    <s v="Biology"/>
    <n v="932"/>
    <n v="887"/>
    <n v="5307"/>
    <n v="472"/>
    <n v="345"/>
    <n v="61"/>
    <n v="190"/>
    <n v="119"/>
    <n v="69"/>
    <n v="235"/>
    <n v="67"/>
    <n v="40"/>
    <s v="Mobile Payment App"/>
  </r>
  <r>
    <n v="21"/>
    <s v="Female"/>
    <s v="Junior"/>
    <s v="Biology"/>
    <n v="634"/>
    <n v="330"/>
    <n v="5961"/>
    <n v="774"/>
    <n v="334"/>
    <n v="193"/>
    <n v="105"/>
    <n v="83"/>
    <n v="46"/>
    <n v="166"/>
    <n v="200"/>
    <n v="150"/>
    <s v="Cash"/>
  </r>
  <r>
    <n v="25"/>
    <s v="Male"/>
    <s v="Senior"/>
    <s v="Biology"/>
    <n v="553"/>
    <n v="268"/>
    <n v="3130"/>
    <n v="736"/>
    <n v="140"/>
    <n v="68"/>
    <n v="150"/>
    <n v="99"/>
    <n v="33"/>
    <n v="288"/>
    <n v="51"/>
    <n v="199"/>
    <s v="Credit/Debit Card"/>
  </r>
  <r>
    <n v="21"/>
    <s v="Male"/>
    <s v="Junior"/>
    <s v="Economics"/>
    <n v="547"/>
    <n v="678"/>
    <n v="5610"/>
    <n v="510"/>
    <n v="192"/>
    <n v="123"/>
    <n v="248"/>
    <n v="57"/>
    <n v="28"/>
    <n v="252"/>
    <n v="141"/>
    <n v="122"/>
    <s v="Cash"/>
  </r>
  <r>
    <n v="18"/>
    <s v="Male"/>
    <s v="Senior"/>
    <s v="Computer Science"/>
    <n v="867"/>
    <n v="646"/>
    <n v="3014"/>
    <n v="944"/>
    <n v="320"/>
    <n v="165"/>
    <n v="232"/>
    <n v="96"/>
    <n v="73"/>
    <n v="298"/>
    <n v="142"/>
    <n v="183"/>
    <s v="Cash"/>
  </r>
  <r>
    <n v="20"/>
    <s v="Male"/>
    <s v="Sophomore"/>
    <s v="Economics"/>
    <n v="863"/>
    <n v="844"/>
    <n v="3088"/>
    <n v="966"/>
    <n v="371"/>
    <n v="66"/>
    <n v="227"/>
    <n v="117"/>
    <n v="32"/>
    <n v="245"/>
    <n v="55"/>
    <n v="83"/>
    <s v="Mobile Payment App"/>
  </r>
  <r>
    <n v="25"/>
    <s v="Non-binary"/>
    <s v="Sophomore"/>
    <s v="Biology"/>
    <n v="603"/>
    <n v="321"/>
    <n v="4879"/>
    <n v="420"/>
    <n v="231"/>
    <n v="126"/>
    <n v="248"/>
    <n v="74"/>
    <n v="32"/>
    <n v="172"/>
    <n v="80"/>
    <n v="193"/>
    <s v="Mobile Payment App"/>
  </r>
  <r>
    <n v="21"/>
    <s v="Female"/>
    <s v="Junior"/>
    <s v="Computer Science"/>
    <n v="1480"/>
    <n v="555"/>
    <n v="3534"/>
    <n v="799"/>
    <n v="259"/>
    <n v="100"/>
    <n v="254"/>
    <n v="93"/>
    <n v="66"/>
    <n v="279"/>
    <n v="191"/>
    <n v="55"/>
    <s v="Credit/Debit Card"/>
  </r>
  <r>
    <n v="18"/>
    <s v="Male"/>
    <s v="Freshman"/>
    <s v="Engineering"/>
    <n v="522"/>
    <n v="448"/>
    <n v="3744"/>
    <n v="706"/>
    <n v="174"/>
    <n v="80"/>
    <n v="284"/>
    <n v="90"/>
    <n v="61"/>
    <n v="228"/>
    <n v="66"/>
    <n v="181"/>
    <s v="Mobile Payment App"/>
  </r>
  <r>
    <n v="22"/>
    <s v="Female"/>
    <s v="Junior"/>
    <s v="Biology"/>
    <n v="1376"/>
    <n v="510"/>
    <n v="3318"/>
    <n v="460"/>
    <n v="132"/>
    <n v="159"/>
    <n v="59"/>
    <n v="88"/>
    <n v="38"/>
    <n v="87"/>
    <n v="88"/>
    <n v="76"/>
    <s v="Cash"/>
  </r>
  <r>
    <n v="22"/>
    <s v="Non-binary"/>
    <s v="Junior"/>
    <s v="Computer Science"/>
    <n v="1195"/>
    <n v="988"/>
    <n v="5729"/>
    <n v="455"/>
    <n v="115"/>
    <n v="117"/>
    <n v="74"/>
    <n v="129"/>
    <n v="93"/>
    <n v="154"/>
    <n v="155"/>
    <n v="190"/>
    <s v="Credit/Debit Card"/>
  </r>
  <r>
    <n v="24"/>
    <s v="Non-binary"/>
    <s v="Freshman"/>
    <s v="Psychology"/>
    <n v="1223"/>
    <n v="785"/>
    <n v="3521"/>
    <n v="821"/>
    <n v="128"/>
    <n v="50"/>
    <n v="135"/>
    <n v="96"/>
    <n v="67"/>
    <n v="182"/>
    <n v="139"/>
    <n v="196"/>
    <s v="Credit/Debit Card"/>
  </r>
  <r>
    <n v="21"/>
    <s v="Female"/>
    <s v="Junior"/>
    <s v="Computer Science"/>
    <n v="613"/>
    <n v="524"/>
    <n v="3640"/>
    <n v="834"/>
    <n v="219"/>
    <n v="57"/>
    <n v="71"/>
    <n v="89"/>
    <n v="39"/>
    <n v="241"/>
    <n v="66"/>
    <n v="93"/>
    <s v="Cash"/>
  </r>
  <r>
    <n v="25"/>
    <s v="Non-binary"/>
    <s v="Sophomore"/>
    <s v="Engineering"/>
    <n v="844"/>
    <n v="766"/>
    <n v="4017"/>
    <n v="840"/>
    <n v="179"/>
    <n v="189"/>
    <n v="230"/>
    <n v="128"/>
    <n v="74"/>
    <n v="157"/>
    <n v="38"/>
    <n v="131"/>
    <s v="Mobile Payment App"/>
  </r>
  <r>
    <n v="24"/>
    <s v="Female"/>
    <s v="Junior"/>
    <s v="Computer Science"/>
    <n v="620"/>
    <n v="192"/>
    <n v="4213"/>
    <n v="726"/>
    <n v="332"/>
    <n v="144"/>
    <n v="289"/>
    <n v="92"/>
    <n v="24"/>
    <n v="195"/>
    <n v="135"/>
    <n v="127"/>
    <s v="Cash"/>
  </r>
  <r>
    <n v="22"/>
    <s v="Male"/>
    <s v="Freshman"/>
    <s v="Psychology"/>
    <n v="983"/>
    <n v="944"/>
    <n v="4216"/>
    <n v="978"/>
    <n v="114"/>
    <n v="103"/>
    <n v="58"/>
    <n v="123"/>
    <n v="72"/>
    <n v="114"/>
    <n v="76"/>
    <n v="63"/>
    <s v="Credit/Debit Card"/>
  </r>
  <r>
    <n v="25"/>
    <s v="Male"/>
    <s v="Sophomore"/>
    <s v="Biology"/>
    <n v="996"/>
    <n v="250"/>
    <n v="5975"/>
    <n v="520"/>
    <n v="317"/>
    <n v="121"/>
    <n v="115"/>
    <n v="47"/>
    <n v="89"/>
    <n v="241"/>
    <n v="45"/>
    <n v="81"/>
    <s v="Mobile Payment App"/>
  </r>
  <r>
    <n v="18"/>
    <s v="Male"/>
    <s v="Junior"/>
    <s v="Engineering"/>
    <n v="1106"/>
    <n v="794"/>
    <n v="3075"/>
    <n v="881"/>
    <n v="165"/>
    <n v="166"/>
    <n v="260"/>
    <n v="23"/>
    <n v="32"/>
    <n v="135"/>
    <n v="49"/>
    <n v="34"/>
    <s v="Cash"/>
  </r>
  <r>
    <n v="23"/>
    <s v="Non-binary"/>
    <s v="Senior"/>
    <s v="Engineering"/>
    <n v="1032"/>
    <n v="809"/>
    <n v="4359"/>
    <n v="987"/>
    <n v="364"/>
    <n v="176"/>
    <n v="67"/>
    <n v="74"/>
    <n v="52"/>
    <n v="56"/>
    <n v="166"/>
    <n v="67"/>
    <s v="Credit/Debit Card"/>
  </r>
  <r>
    <n v="20"/>
    <s v="Female"/>
    <s v="Senior"/>
    <s v="Biology"/>
    <n v="1419"/>
    <n v="991"/>
    <n v="4647"/>
    <n v="648"/>
    <n v="261"/>
    <n v="151"/>
    <n v="78"/>
    <n v="55"/>
    <n v="31"/>
    <n v="222"/>
    <n v="135"/>
    <n v="72"/>
    <s v="Credit/Debit Card"/>
  </r>
  <r>
    <n v="22"/>
    <s v="Male"/>
    <s v="Sophomore"/>
    <s v="Economics"/>
    <n v="610"/>
    <n v="100"/>
    <n v="5142"/>
    <n v="473"/>
    <n v="298"/>
    <n v="164"/>
    <n v="139"/>
    <n v="45"/>
    <n v="67"/>
    <n v="77"/>
    <n v="32"/>
    <n v="113"/>
    <s v="Cash"/>
  </r>
  <r>
    <n v="19"/>
    <s v="Female"/>
    <s v="Junior"/>
    <s v="Economics"/>
    <n v="1449"/>
    <n v="599"/>
    <n v="4790"/>
    <n v="885"/>
    <n v="109"/>
    <n v="57"/>
    <n v="293"/>
    <n v="70"/>
    <n v="90"/>
    <n v="267"/>
    <n v="164"/>
    <n v="33"/>
    <s v="Cash"/>
  </r>
  <r>
    <n v="25"/>
    <s v="Male"/>
    <s v="Senior"/>
    <s v="Engineering"/>
    <n v="1270"/>
    <n v="504"/>
    <n v="3467"/>
    <n v="484"/>
    <n v="286"/>
    <n v="132"/>
    <n v="291"/>
    <n v="138"/>
    <n v="48"/>
    <n v="155"/>
    <n v="162"/>
    <n v="41"/>
    <s v="Credit/Debit Card"/>
  </r>
  <r>
    <n v="18"/>
    <s v="Non-binary"/>
    <s v="Freshman"/>
    <s v="Computer Science"/>
    <n v="770"/>
    <n v="637"/>
    <n v="5055"/>
    <n v="814"/>
    <n v="273"/>
    <n v="55"/>
    <n v="140"/>
    <n v="134"/>
    <n v="61"/>
    <n v="131"/>
    <n v="128"/>
    <n v="39"/>
    <s v="Mobile Payment App"/>
  </r>
  <r>
    <n v="25"/>
    <s v="Non-binary"/>
    <s v="Sophomore"/>
    <s v="Psychology"/>
    <n v="911"/>
    <n v="929"/>
    <n v="4595"/>
    <n v="578"/>
    <n v="338"/>
    <n v="122"/>
    <n v="165"/>
    <n v="25"/>
    <n v="87"/>
    <n v="275"/>
    <n v="176"/>
    <n v="94"/>
    <s v="Credit/Debit Card"/>
  </r>
  <r>
    <n v="18"/>
    <s v="Female"/>
    <s v="Junior"/>
    <s v="Biology"/>
    <n v="1303"/>
    <n v="299"/>
    <n v="5031"/>
    <n v="701"/>
    <n v="242"/>
    <n v="183"/>
    <n v="249"/>
    <n v="103"/>
    <n v="79"/>
    <n v="107"/>
    <n v="74"/>
    <n v="52"/>
    <s v="Credit/Debit Card"/>
  </r>
  <r>
    <n v="19"/>
    <s v="Non-binary"/>
    <s v="Junior"/>
    <s v="Engineering"/>
    <n v="1367"/>
    <n v="688"/>
    <n v="3603"/>
    <n v="452"/>
    <n v="372"/>
    <n v="162"/>
    <n v="177"/>
    <n v="29"/>
    <n v="66"/>
    <n v="243"/>
    <n v="30"/>
    <n v="155"/>
    <s v="Credit/Debit Card"/>
  </r>
  <r>
    <n v="25"/>
    <s v="Non-binary"/>
    <s v="Sophomore"/>
    <s v="Computer Science"/>
    <n v="509"/>
    <n v="664"/>
    <n v="3449"/>
    <n v="779"/>
    <n v="243"/>
    <n v="153"/>
    <n v="281"/>
    <n v="108"/>
    <n v="52"/>
    <n v="70"/>
    <n v="145"/>
    <n v="192"/>
    <s v="Credit/Debit Card"/>
  </r>
  <r>
    <n v="22"/>
    <s v="Male"/>
    <s v="Junior"/>
    <s v="Engineering"/>
    <n v="804"/>
    <n v="582"/>
    <n v="5299"/>
    <n v="892"/>
    <n v="153"/>
    <n v="173"/>
    <n v="199"/>
    <n v="32"/>
    <n v="84"/>
    <n v="289"/>
    <n v="126"/>
    <n v="46"/>
    <s v="Cash"/>
  </r>
  <r>
    <n v="23"/>
    <s v="Female"/>
    <s v="Freshman"/>
    <s v="Computer Science"/>
    <n v="1268"/>
    <n v="271"/>
    <n v="5323"/>
    <n v="898"/>
    <n v="204"/>
    <n v="187"/>
    <n v="215"/>
    <n v="113"/>
    <n v="81"/>
    <n v="212"/>
    <n v="111"/>
    <n v="57"/>
    <s v="Credit/Debit Card"/>
  </r>
  <r>
    <n v="22"/>
    <s v="Non-binary"/>
    <s v="Junior"/>
    <s v="Engineering"/>
    <n v="1492"/>
    <n v="82"/>
    <n v="3720"/>
    <n v="823"/>
    <n v="277"/>
    <n v="186"/>
    <n v="275"/>
    <n v="141"/>
    <n v="61"/>
    <n v="167"/>
    <n v="65"/>
    <n v="34"/>
    <s v="Cash"/>
  </r>
  <r>
    <n v="23"/>
    <s v="Non-binary"/>
    <s v="Senior"/>
    <s v="Biology"/>
    <n v="1402"/>
    <n v="461"/>
    <n v="3827"/>
    <n v="904"/>
    <n v="321"/>
    <n v="138"/>
    <n v="147"/>
    <n v="114"/>
    <n v="33"/>
    <n v="198"/>
    <n v="188"/>
    <n v="179"/>
    <s v="Cash"/>
  </r>
  <r>
    <n v="24"/>
    <s v="Non-binary"/>
    <s v="Junior"/>
    <s v="Psychology"/>
    <n v="673"/>
    <n v="606"/>
    <n v="4035"/>
    <n v="818"/>
    <n v="355"/>
    <n v="103"/>
    <n v="257"/>
    <n v="35"/>
    <n v="47"/>
    <n v="56"/>
    <n v="149"/>
    <n v="48"/>
    <s v="Credit/Debit Card"/>
  </r>
  <r>
    <n v="22"/>
    <s v="Female"/>
    <s v="Sophomore"/>
    <s v="Biology"/>
    <n v="1174"/>
    <n v="962"/>
    <n v="4894"/>
    <n v="426"/>
    <n v="329"/>
    <n v="191"/>
    <n v="175"/>
    <n v="29"/>
    <n v="34"/>
    <n v="113"/>
    <n v="156"/>
    <n v="171"/>
    <s v="Cash"/>
  </r>
  <r>
    <n v="20"/>
    <s v="Female"/>
    <s v="Freshman"/>
    <s v="Biology"/>
    <n v="635"/>
    <n v="827"/>
    <n v="4125"/>
    <n v="969"/>
    <n v="194"/>
    <n v="196"/>
    <n v="228"/>
    <n v="81"/>
    <n v="68"/>
    <n v="120"/>
    <n v="112"/>
    <n v="185"/>
    <s v="Credit/Debit Card"/>
  </r>
  <r>
    <n v="23"/>
    <s v="Male"/>
    <s v="Sophomore"/>
    <s v="Engineering"/>
    <n v="792"/>
    <n v="584"/>
    <n v="4401"/>
    <n v="631"/>
    <n v="224"/>
    <n v="100"/>
    <n v="72"/>
    <n v="73"/>
    <n v="28"/>
    <n v="98"/>
    <n v="101"/>
    <n v="140"/>
    <s v="Credit/Debit Card"/>
  </r>
  <r>
    <n v="22"/>
    <s v="Non-binary"/>
    <s v="Sophomore"/>
    <s v="Biology"/>
    <n v="998"/>
    <n v="928"/>
    <n v="3199"/>
    <n v="565"/>
    <n v="151"/>
    <n v="71"/>
    <n v="270"/>
    <n v="78"/>
    <n v="98"/>
    <n v="291"/>
    <n v="124"/>
    <n v="125"/>
    <s v="Mobile Payment App"/>
  </r>
  <r>
    <n v="21"/>
    <s v="Non-binary"/>
    <s v="Junior"/>
    <s v="Biology"/>
    <n v="866"/>
    <n v="581"/>
    <n v="5775"/>
    <n v="773"/>
    <n v="267"/>
    <n v="100"/>
    <n v="252"/>
    <n v="32"/>
    <n v="26"/>
    <n v="97"/>
    <n v="42"/>
    <n v="82"/>
    <s v="Credit/Debit Card"/>
  </r>
  <r>
    <n v="23"/>
    <s v="Non-binary"/>
    <s v="Sophomore"/>
    <s v="Biology"/>
    <n v="1408"/>
    <n v="566"/>
    <n v="3714"/>
    <n v="905"/>
    <n v="223"/>
    <n v="168"/>
    <n v="262"/>
    <n v="124"/>
    <n v="31"/>
    <n v="123"/>
    <n v="58"/>
    <n v="189"/>
    <s v="Cash"/>
  </r>
  <r>
    <n v="25"/>
    <s v="Non-binary"/>
    <s v="Freshman"/>
    <s v="Biology"/>
    <n v="732"/>
    <n v="103"/>
    <n v="3335"/>
    <n v="742"/>
    <n v="395"/>
    <n v="154"/>
    <n v="245"/>
    <n v="130"/>
    <n v="73"/>
    <n v="178"/>
    <n v="100"/>
    <n v="80"/>
    <s v="Credit/Debit Card"/>
  </r>
  <r>
    <n v="18"/>
    <s v="Non-binary"/>
    <s v="Junior"/>
    <s v="Engineering"/>
    <n v="1107"/>
    <n v="511"/>
    <n v="5507"/>
    <n v="738"/>
    <n v="144"/>
    <n v="131"/>
    <n v="213"/>
    <n v="53"/>
    <n v="38"/>
    <n v="156"/>
    <n v="137"/>
    <n v="47"/>
    <s v="Cash"/>
  </r>
  <r>
    <n v="24"/>
    <s v="Female"/>
    <s v="Freshman"/>
    <s v="Engineering"/>
    <n v="1165"/>
    <n v="68"/>
    <n v="4126"/>
    <n v="859"/>
    <n v="333"/>
    <n v="196"/>
    <n v="124"/>
    <n v="109"/>
    <n v="49"/>
    <n v="185"/>
    <n v="179"/>
    <n v="29"/>
    <s v="Cash"/>
  </r>
  <r>
    <n v="19"/>
    <s v="Female"/>
    <s v="Freshman"/>
    <s v="Computer Science"/>
    <n v="1316"/>
    <n v="867"/>
    <n v="4432"/>
    <n v="627"/>
    <n v="110"/>
    <n v="185"/>
    <n v="226"/>
    <n v="25"/>
    <n v="34"/>
    <n v="90"/>
    <n v="190"/>
    <n v="135"/>
    <s v="Credit/Debit Card"/>
  </r>
  <r>
    <n v="21"/>
    <s v="Non-binary"/>
    <s v="Junior"/>
    <s v="Psychology"/>
    <n v="1471"/>
    <n v="280"/>
    <n v="4104"/>
    <n v="862"/>
    <n v="312"/>
    <n v="180"/>
    <n v="241"/>
    <n v="70"/>
    <n v="90"/>
    <n v="84"/>
    <n v="182"/>
    <n v="121"/>
    <s v="Cash"/>
  </r>
  <r>
    <n v="18"/>
    <s v="Non-binary"/>
    <s v="Sophomore"/>
    <s v="Psychology"/>
    <n v="536"/>
    <n v="557"/>
    <n v="3744"/>
    <n v="498"/>
    <n v="375"/>
    <n v="128"/>
    <n v="185"/>
    <n v="63"/>
    <n v="97"/>
    <n v="298"/>
    <n v="45"/>
    <n v="36"/>
    <s v="Cash"/>
  </r>
  <r>
    <n v="21"/>
    <s v="Male"/>
    <s v="Sophomore"/>
    <s v="Economics"/>
    <n v="1045"/>
    <n v="542"/>
    <n v="4154"/>
    <n v="937"/>
    <n v="157"/>
    <n v="164"/>
    <n v="246"/>
    <n v="25"/>
    <n v="29"/>
    <n v="99"/>
    <n v="46"/>
    <n v="77"/>
    <s v="Credit/Debit Card"/>
  </r>
  <r>
    <n v="24"/>
    <s v="Non-binary"/>
    <s v="Junior"/>
    <s v="Biology"/>
    <n v="609"/>
    <n v="389"/>
    <n v="4329"/>
    <n v="934"/>
    <n v="393"/>
    <n v="68"/>
    <n v="77"/>
    <n v="33"/>
    <n v="96"/>
    <n v="235"/>
    <n v="48"/>
    <n v="186"/>
    <s v="Mobile Payment App"/>
  </r>
  <r>
    <n v="20"/>
    <s v="Male"/>
    <s v="Senior"/>
    <s v="Psychology"/>
    <n v="581"/>
    <n v="964"/>
    <n v="4975"/>
    <n v="775"/>
    <n v="106"/>
    <n v="86"/>
    <n v="84"/>
    <n v="22"/>
    <n v="68"/>
    <n v="84"/>
    <n v="39"/>
    <n v="172"/>
    <s v="Mobile Payment App"/>
  </r>
  <r>
    <n v="20"/>
    <s v="Female"/>
    <s v="Sophomore"/>
    <s v="Biology"/>
    <n v="1106"/>
    <n v="212"/>
    <n v="3376"/>
    <n v="461"/>
    <n v="130"/>
    <n v="175"/>
    <n v="231"/>
    <n v="135"/>
    <n v="37"/>
    <n v="59"/>
    <n v="197"/>
    <n v="168"/>
    <s v="Credit/Debit Card"/>
  </r>
  <r>
    <n v="22"/>
    <s v="Non-binary"/>
    <s v="Freshman"/>
    <s v="Psychology"/>
    <n v="1316"/>
    <n v="710"/>
    <n v="3548"/>
    <n v="682"/>
    <n v="382"/>
    <n v="69"/>
    <n v="268"/>
    <n v="62"/>
    <n v="95"/>
    <n v="251"/>
    <n v="118"/>
    <n v="22"/>
    <s v="Credit/Debit Card"/>
  </r>
  <r>
    <n v="19"/>
    <s v="Non-binary"/>
    <s v="Senior"/>
    <s v="Computer Science"/>
    <n v="574"/>
    <n v="103"/>
    <n v="5976"/>
    <n v="605"/>
    <n v="372"/>
    <n v="82"/>
    <n v="296"/>
    <n v="39"/>
    <n v="42"/>
    <n v="287"/>
    <n v="153"/>
    <n v="133"/>
    <s v="Credit/Debit Card"/>
  </r>
  <r>
    <n v="19"/>
    <s v="Male"/>
    <s v="Sophomore"/>
    <s v="Biology"/>
    <n v="1115"/>
    <n v="12"/>
    <n v="3779"/>
    <n v="482"/>
    <n v="306"/>
    <n v="161"/>
    <n v="281"/>
    <n v="150"/>
    <n v="76"/>
    <n v="265"/>
    <n v="170"/>
    <n v="193"/>
    <s v="Mobile Payment App"/>
  </r>
  <r>
    <n v="25"/>
    <s v="Male"/>
    <s v="Sophomore"/>
    <s v="Engineering"/>
    <n v="1257"/>
    <n v="45"/>
    <n v="3653"/>
    <n v="809"/>
    <n v="373"/>
    <n v="147"/>
    <n v="246"/>
    <n v="78"/>
    <n v="36"/>
    <n v="275"/>
    <n v="158"/>
    <n v="197"/>
    <s v="Credit/Debit Card"/>
  </r>
  <r>
    <n v="23"/>
    <s v="Male"/>
    <s v="Junior"/>
    <s v="Economics"/>
    <n v="1069"/>
    <n v="130"/>
    <n v="5452"/>
    <n v="503"/>
    <n v="218"/>
    <n v="83"/>
    <n v="93"/>
    <n v="72"/>
    <n v="65"/>
    <n v="170"/>
    <n v="89"/>
    <n v="144"/>
    <s v="Cash"/>
  </r>
  <r>
    <n v="22"/>
    <s v="Non-binary"/>
    <s v="Junior"/>
    <s v="Biology"/>
    <n v="757"/>
    <n v="471"/>
    <n v="3362"/>
    <n v="719"/>
    <n v="359"/>
    <n v="69"/>
    <n v="253"/>
    <n v="145"/>
    <n v="48"/>
    <n v="159"/>
    <n v="63"/>
    <n v="79"/>
    <s v="Credit/Debit Card"/>
  </r>
  <r>
    <n v="21"/>
    <s v="Non-binary"/>
    <s v="Sophomore"/>
    <s v="Psychology"/>
    <n v="794"/>
    <n v="166"/>
    <n v="3624"/>
    <n v="908"/>
    <n v="371"/>
    <n v="73"/>
    <n v="222"/>
    <n v="103"/>
    <n v="41"/>
    <n v="283"/>
    <n v="152"/>
    <n v="109"/>
    <s v="Cash"/>
  </r>
  <r>
    <n v="22"/>
    <s v="Male"/>
    <s v="Freshman"/>
    <s v="Computer Science"/>
    <n v="1139"/>
    <n v="845"/>
    <n v="4743"/>
    <n v="893"/>
    <n v="356"/>
    <n v="126"/>
    <n v="255"/>
    <n v="20"/>
    <n v="65"/>
    <n v="62"/>
    <n v="195"/>
    <n v="25"/>
    <s v="Credit/Debit Card"/>
  </r>
  <r>
    <n v="23"/>
    <s v="Non-binary"/>
    <s v="Sophomore"/>
    <s v="Engineering"/>
    <n v="598"/>
    <n v="125"/>
    <n v="5824"/>
    <n v="413"/>
    <n v="278"/>
    <n v="130"/>
    <n v="91"/>
    <n v="88"/>
    <n v="60"/>
    <n v="152"/>
    <n v="82"/>
    <n v="27"/>
    <s v="Cash"/>
  </r>
  <r>
    <n v="21"/>
    <s v="Female"/>
    <s v="Freshman"/>
    <s v="Economics"/>
    <n v="514"/>
    <n v="402"/>
    <n v="4642"/>
    <n v="494"/>
    <n v="395"/>
    <n v="92"/>
    <n v="56"/>
    <n v="104"/>
    <n v="66"/>
    <n v="98"/>
    <n v="131"/>
    <n v="135"/>
    <s v="Mobile Payment App"/>
  </r>
  <r>
    <n v="23"/>
    <s v="Male"/>
    <s v="Freshman"/>
    <s v="Psychology"/>
    <n v="1479"/>
    <n v="418"/>
    <n v="3501"/>
    <n v="960"/>
    <n v="344"/>
    <n v="103"/>
    <n v="239"/>
    <n v="63"/>
    <n v="95"/>
    <n v="146"/>
    <n v="31"/>
    <n v="185"/>
    <s v="Mobile Payment App"/>
  </r>
  <r>
    <n v="24"/>
    <s v="Non-binary"/>
    <s v="Junior"/>
    <s v="Biology"/>
    <n v="633"/>
    <n v="361"/>
    <n v="4634"/>
    <n v="685"/>
    <n v="252"/>
    <n v="128"/>
    <n v="268"/>
    <n v="107"/>
    <n v="74"/>
    <n v="139"/>
    <n v="190"/>
    <n v="23"/>
    <s v="Credit/Debit Card"/>
  </r>
  <r>
    <n v="25"/>
    <s v="Non-binary"/>
    <s v="Senior"/>
    <s v="Biology"/>
    <n v="1437"/>
    <n v="150"/>
    <n v="4770"/>
    <n v="941"/>
    <n v="286"/>
    <n v="104"/>
    <n v="274"/>
    <n v="100"/>
    <n v="21"/>
    <n v="199"/>
    <n v="136"/>
    <n v="188"/>
    <s v="Credit/Debit Card"/>
  </r>
  <r>
    <n v="22"/>
    <s v="Male"/>
    <s v="Sophomore"/>
    <s v="Biology"/>
    <n v="1135"/>
    <n v="279"/>
    <n v="4825"/>
    <n v="793"/>
    <n v="370"/>
    <n v="115"/>
    <n v="87"/>
    <n v="93"/>
    <n v="36"/>
    <n v="102"/>
    <n v="111"/>
    <n v="41"/>
    <s v="Credit/Debit Card"/>
  </r>
  <r>
    <n v="21"/>
    <s v="Female"/>
    <s v="Junior"/>
    <s v="Engineering"/>
    <n v="1433"/>
    <n v="11"/>
    <n v="4125"/>
    <n v="832"/>
    <n v="313"/>
    <n v="123"/>
    <n v="187"/>
    <n v="134"/>
    <n v="62"/>
    <n v="61"/>
    <n v="200"/>
    <n v="102"/>
    <s v="Cash"/>
  </r>
  <r>
    <n v="20"/>
    <s v="Female"/>
    <s v="Senior"/>
    <s v="Computer Science"/>
    <n v="824"/>
    <n v="93"/>
    <n v="3471"/>
    <n v="538"/>
    <n v="249"/>
    <n v="127"/>
    <n v="224"/>
    <n v="72"/>
    <n v="76"/>
    <n v="90"/>
    <n v="169"/>
    <n v="183"/>
    <s v="Credit/Debit Card"/>
  </r>
  <r>
    <n v="24"/>
    <s v="Male"/>
    <s v="Junior"/>
    <s v="Psychology"/>
    <n v="967"/>
    <n v="288"/>
    <n v="4629"/>
    <n v="958"/>
    <n v="284"/>
    <n v="107"/>
    <n v="256"/>
    <n v="129"/>
    <n v="85"/>
    <n v="172"/>
    <n v="46"/>
    <n v="45"/>
    <s v="Mobile Payment App"/>
  </r>
  <r>
    <n v="25"/>
    <s v="Male"/>
    <s v="Sophomore"/>
    <s v="Economics"/>
    <n v="1126"/>
    <n v="708"/>
    <n v="3830"/>
    <n v="405"/>
    <n v="343"/>
    <n v="159"/>
    <n v="226"/>
    <n v="98"/>
    <n v="24"/>
    <n v="197"/>
    <n v="162"/>
    <n v="160"/>
    <s v="Mobile Payment App"/>
  </r>
  <r>
    <n v="21"/>
    <s v="Female"/>
    <s v="Sophomore"/>
    <s v="Psychology"/>
    <n v="885"/>
    <n v="513"/>
    <n v="5497"/>
    <n v="832"/>
    <n v="136"/>
    <n v="66"/>
    <n v="241"/>
    <n v="123"/>
    <n v="66"/>
    <n v="256"/>
    <n v="137"/>
    <n v="53"/>
    <s v="Credit/Debit Card"/>
  </r>
  <r>
    <n v="25"/>
    <s v="Non-binary"/>
    <s v="Sophomore"/>
    <s v="Psychology"/>
    <n v="525"/>
    <n v="984"/>
    <n v="4547"/>
    <n v="670"/>
    <n v="359"/>
    <n v="148"/>
    <n v="192"/>
    <n v="38"/>
    <n v="56"/>
    <n v="162"/>
    <n v="31"/>
    <n v="86"/>
    <s v="Credit/Debit Card"/>
  </r>
  <r>
    <n v="20"/>
    <s v="Male"/>
    <s v="Senior"/>
    <s v="Psychology"/>
    <n v="1009"/>
    <n v="14"/>
    <n v="4309"/>
    <n v="699"/>
    <n v="262"/>
    <n v="117"/>
    <n v="136"/>
    <n v="24"/>
    <n v="67"/>
    <n v="113"/>
    <n v="93"/>
    <n v="45"/>
    <s v="Mobile Payment App"/>
  </r>
  <r>
    <n v="18"/>
    <s v="Non-binary"/>
    <s v="Senior"/>
    <s v="Psychology"/>
    <n v="1478"/>
    <n v="46"/>
    <n v="5450"/>
    <n v="957"/>
    <n v="360"/>
    <n v="77"/>
    <n v="112"/>
    <n v="22"/>
    <n v="50"/>
    <n v="265"/>
    <n v="183"/>
    <n v="92"/>
    <s v="Mobile Payment App"/>
  </r>
  <r>
    <n v="19"/>
    <s v="Male"/>
    <s v="Sophomore"/>
    <s v="Computer Science"/>
    <n v="547"/>
    <n v="365"/>
    <n v="3465"/>
    <n v="645"/>
    <n v="316"/>
    <n v="58"/>
    <n v="186"/>
    <n v="120"/>
    <n v="54"/>
    <n v="196"/>
    <n v="135"/>
    <n v="119"/>
    <s v="Mobile Payment App"/>
  </r>
  <r>
    <n v="22"/>
    <s v="Female"/>
    <s v="Freshman"/>
    <s v="Psychology"/>
    <n v="549"/>
    <n v="410"/>
    <n v="4796"/>
    <n v="749"/>
    <n v="304"/>
    <n v="167"/>
    <n v="82"/>
    <n v="142"/>
    <n v="100"/>
    <n v="271"/>
    <n v="169"/>
    <n v="153"/>
    <s v="Credit/Debit Card"/>
  </r>
  <r>
    <n v="25"/>
    <s v="Female"/>
    <s v="Junior"/>
    <s v="Engineering"/>
    <n v="1326"/>
    <n v="611"/>
    <n v="5451"/>
    <n v="734"/>
    <n v="205"/>
    <n v="91"/>
    <n v="73"/>
    <n v="95"/>
    <n v="71"/>
    <n v="217"/>
    <n v="126"/>
    <n v="140"/>
    <s v="Mobile Payment App"/>
  </r>
  <r>
    <n v="21"/>
    <s v="Male"/>
    <s v="Junior"/>
    <s v="Psychology"/>
    <n v="761"/>
    <n v="9"/>
    <n v="4836"/>
    <n v="594"/>
    <n v="375"/>
    <n v="53"/>
    <n v="256"/>
    <n v="55"/>
    <n v="41"/>
    <n v="50"/>
    <n v="126"/>
    <n v="35"/>
    <s v="Cash"/>
  </r>
  <r>
    <n v="25"/>
    <s v="Non-binary"/>
    <s v="Senior"/>
    <s v="Computer Science"/>
    <n v="1344"/>
    <n v="494"/>
    <n v="5885"/>
    <n v="809"/>
    <n v="233"/>
    <n v="167"/>
    <n v="171"/>
    <n v="83"/>
    <n v="60"/>
    <n v="94"/>
    <n v="61"/>
    <n v="154"/>
    <s v="Cash"/>
  </r>
  <r>
    <n v="22"/>
    <s v="Male"/>
    <s v="Junior"/>
    <s v="Biology"/>
    <n v="895"/>
    <n v="885"/>
    <n v="5489"/>
    <n v="456"/>
    <n v="343"/>
    <n v="157"/>
    <n v="177"/>
    <n v="123"/>
    <n v="75"/>
    <n v="77"/>
    <n v="156"/>
    <n v="139"/>
    <s v="Credit/Debit Card"/>
  </r>
  <r>
    <n v="23"/>
    <s v="Non-binary"/>
    <s v="Junior"/>
    <s v="Economics"/>
    <n v="1036"/>
    <n v="811"/>
    <n v="4911"/>
    <n v="437"/>
    <n v="398"/>
    <n v="134"/>
    <n v="299"/>
    <n v="69"/>
    <n v="55"/>
    <n v="156"/>
    <n v="35"/>
    <n v="123"/>
    <s v="Mobile Payment App"/>
  </r>
  <r>
    <n v="22"/>
    <s v="Non-binary"/>
    <s v="Senior"/>
    <s v="Computer Science"/>
    <n v="664"/>
    <n v="538"/>
    <n v="3008"/>
    <n v="417"/>
    <n v="236"/>
    <n v="75"/>
    <n v="136"/>
    <n v="131"/>
    <n v="60"/>
    <n v="243"/>
    <n v="156"/>
    <n v="116"/>
    <s v="Credit/Debit Card"/>
  </r>
  <r>
    <n v="22"/>
    <s v="Non-binary"/>
    <s v="Senior"/>
    <s v="Computer Science"/>
    <n v="1403"/>
    <n v="789"/>
    <n v="5886"/>
    <n v="962"/>
    <n v="163"/>
    <n v="129"/>
    <n v="149"/>
    <n v="35"/>
    <n v="92"/>
    <n v="251"/>
    <n v="166"/>
    <n v="114"/>
    <s v="Cash"/>
  </r>
  <r>
    <n v="23"/>
    <s v="Male"/>
    <s v="Senior"/>
    <s v="Engineering"/>
    <n v="1094"/>
    <n v="360"/>
    <n v="4651"/>
    <n v="622"/>
    <n v="242"/>
    <n v="90"/>
    <n v="98"/>
    <n v="103"/>
    <n v="77"/>
    <n v="138"/>
    <n v="111"/>
    <n v="190"/>
    <s v="Cash"/>
  </r>
  <r>
    <n v="24"/>
    <s v="Female"/>
    <s v="Sophomore"/>
    <s v="Computer Science"/>
    <n v="789"/>
    <n v="413"/>
    <n v="3482"/>
    <n v="835"/>
    <n v="206"/>
    <n v="128"/>
    <n v="153"/>
    <n v="137"/>
    <n v="77"/>
    <n v="115"/>
    <n v="67"/>
    <n v="135"/>
    <s v="Mobile Payment App"/>
  </r>
  <r>
    <n v="25"/>
    <s v="Non-binary"/>
    <s v="Sophomore"/>
    <s v="Biology"/>
    <n v="587"/>
    <n v="756"/>
    <n v="5035"/>
    <n v="797"/>
    <n v="291"/>
    <n v="171"/>
    <n v="283"/>
    <n v="89"/>
    <n v="26"/>
    <n v="238"/>
    <n v="74"/>
    <n v="119"/>
    <s v="Cash"/>
  </r>
  <r>
    <n v="23"/>
    <s v="Male"/>
    <s v="Junior"/>
    <s v="Biology"/>
    <n v="509"/>
    <n v="395"/>
    <n v="3729"/>
    <n v="607"/>
    <n v="326"/>
    <n v="156"/>
    <n v="251"/>
    <n v="138"/>
    <n v="45"/>
    <n v="204"/>
    <n v="30"/>
    <n v="59"/>
    <s v="Mobile Payment App"/>
  </r>
  <r>
    <n v="19"/>
    <s v="Male"/>
    <s v="Junior"/>
    <s v="Computer Science"/>
    <n v="1382"/>
    <n v="935"/>
    <n v="4650"/>
    <n v="853"/>
    <n v="203"/>
    <n v="180"/>
    <n v="230"/>
    <n v="33"/>
    <n v="55"/>
    <n v="297"/>
    <n v="43"/>
    <n v="122"/>
    <s v="Credit/Debit Card"/>
  </r>
  <r>
    <n v="25"/>
    <s v="Non-binary"/>
    <s v="Senior"/>
    <s v="Engineering"/>
    <n v="1301"/>
    <n v="757"/>
    <n v="3811"/>
    <n v="664"/>
    <n v="121"/>
    <n v="115"/>
    <n v="239"/>
    <n v="126"/>
    <n v="48"/>
    <n v="121"/>
    <n v="172"/>
    <n v="114"/>
    <s v="Mobile Payment App"/>
  </r>
  <r>
    <n v="23"/>
    <s v="Non-binary"/>
    <s v="Senior"/>
    <s v="Engineering"/>
    <n v="777"/>
    <n v="53"/>
    <n v="4935"/>
    <n v="505"/>
    <n v="268"/>
    <n v="181"/>
    <n v="194"/>
    <n v="79"/>
    <n v="60"/>
    <n v="71"/>
    <n v="54"/>
    <n v="65"/>
    <s v="Mobile Payment App"/>
  </r>
  <r>
    <n v="19"/>
    <s v="Male"/>
    <s v="Sophomore"/>
    <s v="Psychology"/>
    <n v="505"/>
    <n v="646"/>
    <n v="4935"/>
    <n v="688"/>
    <n v="129"/>
    <n v="143"/>
    <n v="112"/>
    <n v="130"/>
    <n v="89"/>
    <n v="209"/>
    <n v="197"/>
    <n v="81"/>
    <s v="Cash"/>
  </r>
  <r>
    <n v="24"/>
    <s v="Female"/>
    <s v="Junior"/>
    <s v="Engineering"/>
    <n v="866"/>
    <n v="796"/>
    <n v="4865"/>
    <n v="756"/>
    <n v="274"/>
    <n v="181"/>
    <n v="260"/>
    <n v="141"/>
    <n v="47"/>
    <n v="237"/>
    <n v="125"/>
    <n v="67"/>
    <s v="Cash"/>
  </r>
  <r>
    <n v="19"/>
    <s v="Male"/>
    <s v="Freshman"/>
    <s v="Biology"/>
    <n v="1329"/>
    <n v="127"/>
    <n v="3321"/>
    <n v="836"/>
    <n v="277"/>
    <n v="92"/>
    <n v="108"/>
    <n v="27"/>
    <n v="67"/>
    <n v="251"/>
    <n v="87"/>
    <n v="87"/>
    <s v="Mobile Payment App"/>
  </r>
  <r>
    <n v="20"/>
    <s v="Non-binary"/>
    <s v="Freshman"/>
    <s v="Economics"/>
    <n v="1372"/>
    <n v="297"/>
    <n v="4227"/>
    <n v="505"/>
    <n v="142"/>
    <n v="144"/>
    <n v="264"/>
    <n v="20"/>
    <n v="64"/>
    <n v="195"/>
    <n v="34"/>
    <n v="74"/>
    <s v="Cash"/>
  </r>
  <r>
    <n v="24"/>
    <s v="Male"/>
    <s v="Junior"/>
    <s v="Economics"/>
    <n v="1004"/>
    <n v="883"/>
    <n v="5084"/>
    <n v="773"/>
    <n v="335"/>
    <n v="118"/>
    <n v="297"/>
    <n v="83"/>
    <n v="88"/>
    <n v="100"/>
    <n v="133"/>
    <n v="159"/>
    <s v="Credit/Debit Card"/>
  </r>
  <r>
    <n v="23"/>
    <s v="Non-binary"/>
    <s v="Freshman"/>
    <s v="Biology"/>
    <n v="1415"/>
    <n v="153"/>
    <n v="4526"/>
    <n v="880"/>
    <n v="111"/>
    <n v="167"/>
    <n v="171"/>
    <n v="90"/>
    <n v="78"/>
    <n v="205"/>
    <n v="113"/>
    <n v="125"/>
    <s v="Cash"/>
  </r>
  <r>
    <n v="20"/>
    <s v="Female"/>
    <s v="Junior"/>
    <s v="Psychology"/>
    <n v="639"/>
    <n v="13"/>
    <n v="4097"/>
    <n v="780"/>
    <n v="226"/>
    <n v="120"/>
    <n v="86"/>
    <n v="56"/>
    <n v="23"/>
    <n v="75"/>
    <n v="147"/>
    <n v="143"/>
    <s v="Mobile Payment App"/>
  </r>
  <r>
    <n v="19"/>
    <s v="Male"/>
    <s v="Sophomore"/>
    <s v="Economics"/>
    <n v="1397"/>
    <n v="854"/>
    <n v="3186"/>
    <n v="552"/>
    <n v="258"/>
    <n v="123"/>
    <n v="127"/>
    <n v="61"/>
    <n v="21"/>
    <n v="127"/>
    <n v="71"/>
    <n v="186"/>
    <s v="Credit/Debit Card"/>
  </r>
  <r>
    <n v="18"/>
    <s v="Female"/>
    <s v="Freshman"/>
    <s v="Economics"/>
    <n v="935"/>
    <n v="918"/>
    <n v="3901"/>
    <n v="724"/>
    <n v="128"/>
    <n v="122"/>
    <n v="56"/>
    <n v="39"/>
    <n v="53"/>
    <n v="152"/>
    <n v="108"/>
    <n v="134"/>
    <s v="Mobile Payment App"/>
  </r>
  <r>
    <n v="18"/>
    <s v="Non-binary"/>
    <s v="Senior"/>
    <s v="Computer Science"/>
    <n v="882"/>
    <n v="524"/>
    <n v="4983"/>
    <n v="502"/>
    <n v="196"/>
    <n v="153"/>
    <n v="63"/>
    <n v="131"/>
    <n v="80"/>
    <n v="274"/>
    <n v="140"/>
    <n v="86"/>
    <s v="Credit/Debit Card"/>
  </r>
  <r>
    <n v="20"/>
    <s v="Female"/>
    <s v="Freshman"/>
    <s v="Psychology"/>
    <n v="1398"/>
    <n v="912"/>
    <n v="4709"/>
    <n v="864"/>
    <n v="267"/>
    <n v="181"/>
    <n v="165"/>
    <n v="149"/>
    <n v="62"/>
    <n v="64"/>
    <n v="92"/>
    <n v="194"/>
    <s v="Mobile Payment App"/>
  </r>
  <r>
    <n v="24"/>
    <s v="Non-binary"/>
    <s v="Sophomore"/>
    <s v="Biology"/>
    <n v="1461"/>
    <n v="403"/>
    <n v="3664"/>
    <n v="519"/>
    <n v="137"/>
    <n v="127"/>
    <n v="286"/>
    <n v="115"/>
    <n v="29"/>
    <n v="84"/>
    <n v="121"/>
    <n v="127"/>
    <s v="Cash"/>
  </r>
  <r>
    <n v="24"/>
    <s v="Male"/>
    <s v="Senior"/>
    <s v="Engineering"/>
    <n v="1430"/>
    <n v="928"/>
    <n v="4968"/>
    <n v="682"/>
    <n v="336"/>
    <n v="89"/>
    <n v="135"/>
    <n v="76"/>
    <n v="66"/>
    <n v="289"/>
    <n v="82"/>
    <n v="95"/>
    <s v="Mobile Payment App"/>
  </r>
  <r>
    <n v="22"/>
    <s v="Non-binary"/>
    <s v="Junior"/>
    <s v="Biology"/>
    <n v="953"/>
    <n v="925"/>
    <n v="5135"/>
    <n v="924"/>
    <n v="148"/>
    <n v="56"/>
    <n v="61"/>
    <n v="33"/>
    <n v="70"/>
    <n v="156"/>
    <n v="126"/>
    <n v="33"/>
    <s v="Credit/Debit Card"/>
  </r>
  <r>
    <n v="19"/>
    <s v="Male"/>
    <s v="Junior"/>
    <s v="Psychology"/>
    <n v="1456"/>
    <n v="803"/>
    <n v="3431"/>
    <n v="636"/>
    <n v="136"/>
    <n v="177"/>
    <n v="131"/>
    <n v="112"/>
    <n v="28"/>
    <n v="249"/>
    <n v="116"/>
    <n v="128"/>
    <s v="Mobile Payment App"/>
  </r>
  <r>
    <n v="22"/>
    <s v="Female"/>
    <s v="Junior"/>
    <s v="Computer Science"/>
    <n v="892"/>
    <n v="563"/>
    <n v="5529"/>
    <n v="437"/>
    <n v="230"/>
    <n v="85"/>
    <n v="57"/>
    <n v="49"/>
    <n v="27"/>
    <n v="151"/>
    <n v="44"/>
    <n v="199"/>
    <s v="Credit/Debit Card"/>
  </r>
  <r>
    <n v="20"/>
    <s v="Non-binary"/>
    <s v="Sophomore"/>
    <s v="Psychology"/>
    <n v="539"/>
    <n v="494"/>
    <n v="4349"/>
    <n v="450"/>
    <n v="398"/>
    <n v="107"/>
    <n v="215"/>
    <n v="51"/>
    <n v="52"/>
    <n v="89"/>
    <n v="191"/>
    <n v="158"/>
    <s v="Mobile Payment App"/>
  </r>
  <r>
    <n v="25"/>
    <s v="Non-binary"/>
    <s v="Junior"/>
    <s v="Economics"/>
    <n v="1024"/>
    <n v="756"/>
    <n v="4532"/>
    <n v="798"/>
    <n v="328"/>
    <n v="112"/>
    <n v="159"/>
    <n v="69"/>
    <n v="24"/>
    <n v="275"/>
    <n v="31"/>
    <n v="87"/>
    <s v="Cash"/>
  </r>
  <r>
    <n v="22"/>
    <s v="Female"/>
    <s v="Senior"/>
    <s v="Biology"/>
    <n v="1405"/>
    <n v="544"/>
    <n v="5276"/>
    <n v="782"/>
    <n v="281"/>
    <n v="52"/>
    <n v="67"/>
    <n v="69"/>
    <n v="77"/>
    <n v="270"/>
    <n v="141"/>
    <n v="196"/>
    <s v="Mobile Payment App"/>
  </r>
  <r>
    <n v="21"/>
    <s v="Male"/>
    <s v="Sophomore"/>
    <s v="Biology"/>
    <n v="691"/>
    <n v="710"/>
    <n v="3636"/>
    <n v="478"/>
    <n v="342"/>
    <n v="58"/>
    <n v="136"/>
    <n v="65"/>
    <n v="75"/>
    <n v="277"/>
    <n v="170"/>
    <n v="136"/>
    <s v="Credit/Debit Card"/>
  </r>
  <r>
    <n v="19"/>
    <s v="Female"/>
    <s v="Junior"/>
    <s v="Biology"/>
    <n v="1157"/>
    <n v="333"/>
    <n v="3509"/>
    <n v="987"/>
    <n v="281"/>
    <n v="77"/>
    <n v="170"/>
    <n v="27"/>
    <n v="87"/>
    <n v="151"/>
    <n v="108"/>
    <n v="68"/>
    <s v="Mobile Payment App"/>
  </r>
  <r>
    <n v="21"/>
    <s v="Non-binary"/>
    <s v="Junior"/>
    <s v="Computer Science"/>
    <n v="555"/>
    <n v="980"/>
    <n v="5657"/>
    <n v="707"/>
    <n v="302"/>
    <n v="195"/>
    <n v="207"/>
    <n v="141"/>
    <n v="91"/>
    <n v="126"/>
    <n v="180"/>
    <n v="67"/>
    <s v="Credit/Debit Card"/>
  </r>
  <r>
    <n v="25"/>
    <s v="Non-binary"/>
    <s v="Senior"/>
    <s v="Biology"/>
    <n v="1245"/>
    <n v="803"/>
    <n v="4743"/>
    <n v="899"/>
    <n v="285"/>
    <n v="99"/>
    <n v="193"/>
    <n v="106"/>
    <n v="76"/>
    <n v="270"/>
    <n v="200"/>
    <n v="58"/>
    <s v="Credit/Debit Card"/>
  </r>
  <r>
    <n v="25"/>
    <s v="Male"/>
    <s v="Senior"/>
    <s v="Biology"/>
    <n v="1227"/>
    <n v="408"/>
    <n v="5607"/>
    <n v="759"/>
    <n v="365"/>
    <n v="137"/>
    <n v="247"/>
    <n v="97"/>
    <n v="56"/>
    <n v="162"/>
    <n v="136"/>
    <n v="173"/>
    <s v="Credit/Debit Card"/>
  </r>
  <r>
    <n v="18"/>
    <s v="Female"/>
    <s v="Freshman"/>
    <s v="Biology"/>
    <n v="825"/>
    <n v="403"/>
    <n v="5204"/>
    <n v="401"/>
    <n v="293"/>
    <n v="75"/>
    <n v="268"/>
    <n v="24"/>
    <n v="36"/>
    <n v="105"/>
    <n v="197"/>
    <n v="125"/>
    <s v="Mobile Payment App"/>
  </r>
  <r>
    <n v="18"/>
    <s v="Female"/>
    <s v="Freshman"/>
    <s v="Economics"/>
    <n v="1359"/>
    <n v="468"/>
    <n v="3900"/>
    <n v="401"/>
    <n v="283"/>
    <n v="190"/>
    <n v="183"/>
    <n v="60"/>
    <n v="78"/>
    <n v="153"/>
    <n v="64"/>
    <n v="195"/>
    <s v="Credit/Debit Card"/>
  </r>
  <r>
    <n v="22"/>
    <s v="Male"/>
    <s v="Junior"/>
    <s v="Economics"/>
    <n v="556"/>
    <n v="317"/>
    <n v="4429"/>
    <n v="834"/>
    <n v="166"/>
    <n v="130"/>
    <n v="174"/>
    <n v="86"/>
    <n v="46"/>
    <n v="222"/>
    <n v="33"/>
    <n v="145"/>
    <s v="Mobile Payment App"/>
  </r>
  <r>
    <n v="20"/>
    <s v="Non-binary"/>
    <s v="Sophomore"/>
    <s v="Biology"/>
    <n v="1110"/>
    <n v="400"/>
    <n v="5325"/>
    <n v="586"/>
    <n v="400"/>
    <n v="62"/>
    <n v="120"/>
    <n v="54"/>
    <n v="30"/>
    <n v="294"/>
    <n v="125"/>
    <n v="167"/>
    <s v="Mobile Payment App"/>
  </r>
  <r>
    <n v="21"/>
    <s v="Non-binary"/>
    <s v="Sophomore"/>
    <s v="Engineering"/>
    <n v="518"/>
    <n v="565"/>
    <n v="4940"/>
    <n v="783"/>
    <n v="157"/>
    <n v="97"/>
    <n v="129"/>
    <n v="122"/>
    <n v="20"/>
    <n v="71"/>
    <n v="175"/>
    <n v="115"/>
    <s v="Mobile Payment App"/>
  </r>
  <r>
    <n v="19"/>
    <s v="Male"/>
    <s v="Senior"/>
    <s v="Engineering"/>
    <n v="932"/>
    <n v="611"/>
    <n v="4386"/>
    <n v="833"/>
    <n v="159"/>
    <n v="84"/>
    <n v="184"/>
    <n v="63"/>
    <n v="80"/>
    <n v="223"/>
    <n v="73"/>
    <n v="179"/>
    <s v="Mobile Payment App"/>
  </r>
  <r>
    <n v="22"/>
    <s v="Female"/>
    <s v="Senior"/>
    <s v="Computer Science"/>
    <n v="683"/>
    <n v="651"/>
    <n v="5671"/>
    <n v="866"/>
    <n v="101"/>
    <n v="155"/>
    <n v="274"/>
    <n v="131"/>
    <n v="81"/>
    <n v="183"/>
    <n v="49"/>
    <n v="21"/>
    <s v="Mobile Payment App"/>
  </r>
  <r>
    <n v="24"/>
    <s v="Male"/>
    <s v="Sophomore"/>
    <s v="Economics"/>
    <n v="1397"/>
    <n v="375"/>
    <n v="5325"/>
    <n v="637"/>
    <n v="139"/>
    <n v="83"/>
    <n v="217"/>
    <n v="55"/>
    <n v="48"/>
    <n v="293"/>
    <n v="195"/>
    <n v="71"/>
    <s v="Cash"/>
  </r>
  <r>
    <n v="24"/>
    <s v="Non-binary"/>
    <s v="Freshman"/>
    <s v="Biology"/>
    <n v="1201"/>
    <n v="441"/>
    <n v="4212"/>
    <n v="864"/>
    <n v="140"/>
    <n v="83"/>
    <n v="97"/>
    <n v="85"/>
    <n v="89"/>
    <n v="90"/>
    <n v="115"/>
    <n v="141"/>
    <s v="Credit/Debit Card"/>
  </r>
  <r>
    <n v="22"/>
    <s v="Non-binary"/>
    <s v="Junior"/>
    <s v="Psychology"/>
    <n v="1402"/>
    <n v="519"/>
    <n v="3124"/>
    <n v="886"/>
    <n v="381"/>
    <n v="193"/>
    <n v="120"/>
    <n v="64"/>
    <n v="68"/>
    <n v="153"/>
    <n v="151"/>
    <n v="118"/>
    <s v="Mobile Payment App"/>
  </r>
  <r>
    <n v="25"/>
    <s v="Male"/>
    <s v="Senior"/>
    <s v="Economics"/>
    <n v="844"/>
    <n v="18"/>
    <n v="5452"/>
    <n v="910"/>
    <n v="220"/>
    <n v="71"/>
    <n v="109"/>
    <n v="75"/>
    <n v="91"/>
    <n v="244"/>
    <n v="105"/>
    <n v="123"/>
    <s v="Credit/Debit Card"/>
  </r>
  <r>
    <n v="19"/>
    <s v="Female"/>
    <s v="Senior"/>
    <s v="Biology"/>
    <n v="1366"/>
    <n v="142"/>
    <n v="5925"/>
    <n v="614"/>
    <n v="304"/>
    <n v="163"/>
    <n v="240"/>
    <n v="127"/>
    <n v="83"/>
    <n v="108"/>
    <n v="163"/>
    <n v="152"/>
    <s v="Credit/Debit Card"/>
  </r>
  <r>
    <n v="19"/>
    <s v="Male"/>
    <s v="Senior"/>
    <s v="Biology"/>
    <n v="923"/>
    <n v="734"/>
    <n v="4576"/>
    <n v="519"/>
    <n v="383"/>
    <n v="110"/>
    <n v="255"/>
    <n v="36"/>
    <n v="31"/>
    <n v="225"/>
    <n v="126"/>
    <n v="123"/>
    <s v="Credit/Debit Card"/>
  </r>
  <r>
    <n v="21"/>
    <s v="Non-binary"/>
    <s v="Freshman"/>
    <s v="Biology"/>
    <n v="542"/>
    <n v="905"/>
    <n v="3434"/>
    <n v="987"/>
    <n v="297"/>
    <n v="160"/>
    <n v="189"/>
    <n v="150"/>
    <n v="26"/>
    <n v="286"/>
    <n v="185"/>
    <n v="86"/>
    <s v="Cash"/>
  </r>
  <r>
    <n v="23"/>
    <s v="Female"/>
    <s v="Junior"/>
    <s v="Biology"/>
    <n v="1130"/>
    <n v="49"/>
    <n v="4833"/>
    <n v="415"/>
    <n v="100"/>
    <n v="160"/>
    <n v="262"/>
    <n v="98"/>
    <n v="32"/>
    <n v="99"/>
    <n v="117"/>
    <n v="149"/>
    <s v="Credit/Debit Card"/>
  </r>
  <r>
    <n v="23"/>
    <s v="Non-binary"/>
    <s v="Junior"/>
    <s v="Biology"/>
    <n v="848"/>
    <n v="420"/>
    <n v="4663"/>
    <n v="950"/>
    <n v="173"/>
    <n v="167"/>
    <n v="101"/>
    <n v="108"/>
    <n v="29"/>
    <n v="54"/>
    <n v="159"/>
    <n v="128"/>
    <s v="Mobile Payment App"/>
  </r>
  <r>
    <n v="19"/>
    <s v="Female"/>
    <s v="Junior"/>
    <s v="Engineering"/>
    <n v="1022"/>
    <n v="227"/>
    <n v="4305"/>
    <n v="982"/>
    <n v="296"/>
    <n v="73"/>
    <n v="252"/>
    <n v="149"/>
    <n v="79"/>
    <n v="206"/>
    <n v="152"/>
    <n v="162"/>
    <s v="Cash"/>
  </r>
  <r>
    <n v="23"/>
    <s v="Non-binary"/>
    <s v="Junior"/>
    <s v="Economics"/>
    <n v="1189"/>
    <n v="980"/>
    <n v="4230"/>
    <n v="607"/>
    <n v="190"/>
    <n v="52"/>
    <n v="250"/>
    <n v="140"/>
    <n v="63"/>
    <n v="190"/>
    <n v="125"/>
    <n v="186"/>
    <s v="Credit/Debit Card"/>
  </r>
  <r>
    <n v="18"/>
    <s v="Female"/>
    <s v="Sophomore"/>
    <s v="Economics"/>
    <n v="771"/>
    <n v="45"/>
    <n v="3719"/>
    <n v="821"/>
    <n v="189"/>
    <n v="173"/>
    <n v="295"/>
    <n v="60"/>
    <n v="38"/>
    <n v="258"/>
    <n v="107"/>
    <n v="187"/>
    <s v="Mobile Payment App"/>
  </r>
  <r>
    <n v="25"/>
    <s v="Non-binary"/>
    <s v="Sophomore"/>
    <s v="Computer Science"/>
    <n v="1280"/>
    <n v="483"/>
    <n v="5743"/>
    <n v="678"/>
    <n v="206"/>
    <n v="54"/>
    <n v="82"/>
    <n v="49"/>
    <n v="85"/>
    <n v="256"/>
    <n v="187"/>
    <n v="29"/>
    <s v="Credit/Debit Card"/>
  </r>
  <r>
    <n v="21"/>
    <s v="Male"/>
    <s v="Senior"/>
    <s v="Biology"/>
    <n v="933"/>
    <n v="988"/>
    <n v="4414"/>
    <n v="731"/>
    <n v="298"/>
    <n v="123"/>
    <n v="273"/>
    <n v="22"/>
    <n v="20"/>
    <n v="147"/>
    <n v="41"/>
    <n v="128"/>
    <s v="Cash"/>
  </r>
  <r>
    <n v="24"/>
    <s v="Female"/>
    <s v="Sophomore"/>
    <s v="Computer Science"/>
    <n v="1257"/>
    <n v="795"/>
    <n v="5913"/>
    <n v="480"/>
    <n v="120"/>
    <n v="107"/>
    <n v="300"/>
    <n v="34"/>
    <n v="46"/>
    <n v="219"/>
    <n v="193"/>
    <n v="195"/>
    <s v="Mobile Payment App"/>
  </r>
  <r>
    <n v="24"/>
    <s v="Female"/>
    <s v="Junior"/>
    <s v="Computer Science"/>
    <n v="1313"/>
    <n v="818"/>
    <n v="3335"/>
    <n v="845"/>
    <n v="363"/>
    <n v="190"/>
    <n v="212"/>
    <n v="69"/>
    <n v="37"/>
    <n v="103"/>
    <n v="186"/>
    <n v="79"/>
    <s v="Cash"/>
  </r>
  <r>
    <n v="21"/>
    <s v="Male"/>
    <s v="Senior"/>
    <s v="Engineering"/>
    <n v="1034"/>
    <n v="927"/>
    <n v="4084"/>
    <n v="758"/>
    <n v="330"/>
    <n v="179"/>
    <n v="136"/>
    <n v="149"/>
    <n v="63"/>
    <n v="242"/>
    <n v="190"/>
    <n v="36"/>
    <s v="Mobile Payment App"/>
  </r>
  <r>
    <n v="19"/>
    <s v="Male"/>
    <s v="Sophomore"/>
    <s v="Psychology"/>
    <n v="669"/>
    <n v="153"/>
    <n v="5509"/>
    <n v="741"/>
    <n v="335"/>
    <n v="78"/>
    <n v="170"/>
    <n v="69"/>
    <n v="68"/>
    <n v="296"/>
    <n v="73"/>
    <n v="166"/>
    <s v="Mobile Payment App"/>
  </r>
  <r>
    <n v="19"/>
    <s v="Non-binary"/>
    <s v="Senior"/>
    <s v="Computer Science"/>
    <n v="728"/>
    <n v="814"/>
    <n v="3380"/>
    <n v="970"/>
    <n v="183"/>
    <n v="178"/>
    <n v="139"/>
    <n v="29"/>
    <n v="63"/>
    <n v="193"/>
    <n v="64"/>
    <n v="175"/>
    <s v="Mobile Payment App"/>
  </r>
  <r>
    <n v="18"/>
    <s v="Male"/>
    <s v="Sophomore"/>
    <s v="Economics"/>
    <n v="569"/>
    <n v="513"/>
    <n v="5429"/>
    <n v="730"/>
    <n v="375"/>
    <n v="118"/>
    <n v="195"/>
    <n v="96"/>
    <n v="27"/>
    <n v="280"/>
    <n v="65"/>
    <n v="136"/>
    <s v="Mobile Payment App"/>
  </r>
  <r>
    <n v="19"/>
    <s v="Male"/>
    <s v="Freshman"/>
    <s v="Engineering"/>
    <n v="960"/>
    <n v="179"/>
    <n v="5253"/>
    <n v="671"/>
    <n v="161"/>
    <n v="128"/>
    <n v="273"/>
    <n v="40"/>
    <n v="89"/>
    <n v="233"/>
    <n v="163"/>
    <n v="172"/>
    <s v="Cash"/>
  </r>
  <r>
    <n v="18"/>
    <s v="Male"/>
    <s v="Freshman"/>
    <s v="Computer Science"/>
    <n v="1288"/>
    <n v="879"/>
    <n v="3829"/>
    <n v="982"/>
    <n v="191"/>
    <n v="65"/>
    <n v="86"/>
    <n v="107"/>
    <n v="80"/>
    <n v="97"/>
    <n v="137"/>
    <n v="134"/>
    <s v="Cash"/>
  </r>
  <r>
    <n v="22"/>
    <s v="Female"/>
    <s v="Freshman"/>
    <s v="Engineering"/>
    <n v="556"/>
    <n v="904"/>
    <n v="3548"/>
    <n v="689"/>
    <n v="105"/>
    <n v="145"/>
    <n v="165"/>
    <n v="133"/>
    <n v="71"/>
    <n v="110"/>
    <n v="183"/>
    <n v="98"/>
    <s v="Cash"/>
  </r>
  <r>
    <n v="23"/>
    <s v="Male"/>
    <s v="Senior"/>
    <s v="Engineering"/>
    <n v="1413"/>
    <n v="80"/>
    <n v="5976"/>
    <n v="836"/>
    <n v="386"/>
    <n v="194"/>
    <n v="266"/>
    <n v="29"/>
    <n v="99"/>
    <n v="213"/>
    <n v="109"/>
    <n v="158"/>
    <s v="Cash"/>
  </r>
  <r>
    <n v="25"/>
    <s v="Non-binary"/>
    <s v="Senior"/>
    <s v="Biology"/>
    <n v="957"/>
    <n v="114"/>
    <n v="4956"/>
    <n v="923"/>
    <n v="326"/>
    <n v="150"/>
    <n v="199"/>
    <n v="49"/>
    <n v="88"/>
    <n v="246"/>
    <n v="118"/>
    <n v="78"/>
    <s v="Cash"/>
  </r>
  <r>
    <n v="24"/>
    <s v="Non-binary"/>
    <s v="Freshman"/>
    <s v="Engineering"/>
    <n v="1084"/>
    <n v="582"/>
    <n v="3305"/>
    <n v="520"/>
    <n v="353"/>
    <n v="89"/>
    <n v="279"/>
    <n v="20"/>
    <n v="68"/>
    <n v="173"/>
    <n v="151"/>
    <n v="128"/>
    <s v="Mobile Payment App"/>
  </r>
  <r>
    <n v="22"/>
    <s v="Male"/>
    <s v="Freshman"/>
    <s v="Psychology"/>
    <n v="1270"/>
    <n v="546"/>
    <n v="4425"/>
    <n v="559"/>
    <n v="304"/>
    <n v="160"/>
    <n v="79"/>
    <n v="95"/>
    <n v="99"/>
    <n v="191"/>
    <n v="70"/>
    <n v="189"/>
    <s v="Mobile Payment App"/>
  </r>
  <r>
    <n v="24"/>
    <s v="Female"/>
    <s v="Sophomore"/>
    <s v="Computer Science"/>
    <n v="845"/>
    <n v="484"/>
    <n v="5594"/>
    <n v="793"/>
    <n v="130"/>
    <n v="51"/>
    <n v="153"/>
    <n v="77"/>
    <n v="47"/>
    <n v="89"/>
    <n v="151"/>
    <n v="63"/>
    <s v="Mobile Payment App"/>
  </r>
  <r>
    <n v="21"/>
    <s v="Female"/>
    <s v="Freshman"/>
    <s v="Economics"/>
    <n v="1423"/>
    <n v="298"/>
    <n v="4484"/>
    <n v="439"/>
    <n v="312"/>
    <n v="157"/>
    <n v="118"/>
    <n v="56"/>
    <n v="43"/>
    <n v="235"/>
    <n v="188"/>
    <n v="129"/>
    <s v="Cash"/>
  </r>
  <r>
    <n v="19"/>
    <s v="Male"/>
    <s v="Sophomore"/>
    <s v="Engineering"/>
    <n v="683"/>
    <n v="614"/>
    <n v="4718"/>
    <n v="643"/>
    <n v="132"/>
    <n v="186"/>
    <n v="83"/>
    <n v="31"/>
    <n v="68"/>
    <n v="85"/>
    <n v="181"/>
    <n v="96"/>
    <s v="Cash"/>
  </r>
  <r>
    <n v="21"/>
    <s v="Non-binary"/>
    <s v="Freshman"/>
    <s v="Psychology"/>
    <n v="1309"/>
    <n v="561"/>
    <n v="5639"/>
    <n v="973"/>
    <n v="303"/>
    <n v="197"/>
    <n v="117"/>
    <n v="37"/>
    <n v="64"/>
    <n v="101"/>
    <n v="37"/>
    <n v="142"/>
    <s v="Mobile Payment App"/>
  </r>
  <r>
    <n v="25"/>
    <s v="Male"/>
    <s v="Senior"/>
    <s v="Economics"/>
    <n v="888"/>
    <n v="218"/>
    <n v="4433"/>
    <n v="806"/>
    <n v="166"/>
    <n v="121"/>
    <n v="75"/>
    <n v="148"/>
    <n v="69"/>
    <n v="120"/>
    <n v="128"/>
    <n v="71"/>
    <s v="Credit/Debit Card"/>
  </r>
  <r>
    <n v="24"/>
    <s v="Male"/>
    <s v="Sophomore"/>
    <s v="Psychology"/>
    <n v="1496"/>
    <n v="522"/>
    <n v="4678"/>
    <n v="640"/>
    <n v="212"/>
    <n v="140"/>
    <n v="200"/>
    <n v="22"/>
    <n v="69"/>
    <n v="98"/>
    <n v="162"/>
    <n v="70"/>
    <s v="Credit/Debit Card"/>
  </r>
  <r>
    <n v="25"/>
    <s v="Male"/>
    <s v="Junior"/>
    <s v="Economics"/>
    <n v="965"/>
    <n v="465"/>
    <n v="4599"/>
    <n v="737"/>
    <n v="291"/>
    <n v="88"/>
    <n v="70"/>
    <n v="70"/>
    <n v="34"/>
    <n v="170"/>
    <n v="195"/>
    <n v="64"/>
    <s v="Cash"/>
  </r>
  <r>
    <n v="20"/>
    <s v="Female"/>
    <s v="Junior"/>
    <s v="Biology"/>
    <n v="1329"/>
    <n v="533"/>
    <n v="3509"/>
    <n v="826"/>
    <n v="234"/>
    <n v="131"/>
    <n v="262"/>
    <n v="142"/>
    <n v="30"/>
    <n v="157"/>
    <n v="141"/>
    <n v="40"/>
    <s v="Cash"/>
  </r>
  <r>
    <n v="21"/>
    <s v="Female"/>
    <s v="Sophomore"/>
    <s v="Engineering"/>
    <n v="1021"/>
    <n v="789"/>
    <n v="5681"/>
    <n v="844"/>
    <n v="235"/>
    <n v="99"/>
    <n v="167"/>
    <n v="115"/>
    <n v="53"/>
    <n v="127"/>
    <n v="131"/>
    <n v="190"/>
    <s v="Mobile Payment App"/>
  </r>
  <r>
    <n v="18"/>
    <s v="Male"/>
    <s v="Freshman"/>
    <s v="Biology"/>
    <n v="501"/>
    <n v="422"/>
    <n v="5257"/>
    <n v="612"/>
    <n v="149"/>
    <n v="142"/>
    <n v="72"/>
    <n v="58"/>
    <n v="36"/>
    <n v="230"/>
    <n v="73"/>
    <n v="44"/>
    <s v="Mobile Payment App"/>
  </r>
  <r>
    <n v="21"/>
    <s v="Female"/>
    <s v="Sophomore"/>
    <s v="Engineering"/>
    <n v="1223"/>
    <n v="302"/>
    <n v="3930"/>
    <n v="801"/>
    <n v="128"/>
    <n v="157"/>
    <n v="242"/>
    <n v="135"/>
    <n v="36"/>
    <n v="226"/>
    <n v="193"/>
    <n v="52"/>
    <s v="Mobile Payment App"/>
  </r>
  <r>
    <n v="19"/>
    <s v="Male"/>
    <s v="Senior"/>
    <s v="Psychology"/>
    <n v="1495"/>
    <n v="1000"/>
    <n v="5857"/>
    <n v="980"/>
    <n v="228"/>
    <n v="126"/>
    <n v="82"/>
    <n v="39"/>
    <n v="72"/>
    <n v="144"/>
    <n v="78"/>
    <n v="190"/>
    <s v="Cash"/>
  </r>
  <r>
    <n v="25"/>
    <s v="Male"/>
    <s v="Sophomore"/>
    <s v="Engineering"/>
    <n v="862"/>
    <n v="674"/>
    <n v="5473"/>
    <n v="575"/>
    <n v="338"/>
    <n v="54"/>
    <n v="264"/>
    <n v="39"/>
    <n v="60"/>
    <n v="262"/>
    <n v="180"/>
    <n v="196"/>
    <s v="Cash"/>
  </r>
  <r>
    <n v="25"/>
    <s v="Male"/>
    <s v="Senior"/>
    <s v="Economics"/>
    <n v="1037"/>
    <n v="844"/>
    <n v="4320"/>
    <n v="894"/>
    <n v="393"/>
    <n v="176"/>
    <n v="280"/>
    <n v="73"/>
    <n v="21"/>
    <n v="241"/>
    <n v="44"/>
    <n v="196"/>
    <s v="Credit/Debit Card"/>
  </r>
  <r>
    <n v="19"/>
    <s v="Male"/>
    <s v="Freshman"/>
    <s v="Engineering"/>
    <n v="505"/>
    <n v="293"/>
    <n v="5861"/>
    <n v="835"/>
    <n v="387"/>
    <n v="181"/>
    <n v="250"/>
    <n v="93"/>
    <n v="91"/>
    <n v="113"/>
    <n v="81"/>
    <n v="171"/>
    <s v="Cash"/>
  </r>
  <r>
    <n v="24"/>
    <s v="Female"/>
    <s v="Senior"/>
    <s v="Psychology"/>
    <n v="1193"/>
    <n v="397"/>
    <n v="4234"/>
    <n v="761"/>
    <n v="120"/>
    <n v="75"/>
    <n v="92"/>
    <n v="104"/>
    <n v="28"/>
    <n v="216"/>
    <n v="101"/>
    <n v="116"/>
    <s v="Credit/Debit Card"/>
  </r>
  <r>
    <n v="18"/>
    <s v="Non-binary"/>
    <s v="Sophomore"/>
    <s v="Psychology"/>
    <n v="1452"/>
    <n v="683"/>
    <n v="3275"/>
    <n v="586"/>
    <n v="327"/>
    <n v="65"/>
    <n v="176"/>
    <n v="32"/>
    <n v="40"/>
    <n v="205"/>
    <n v="160"/>
    <n v="58"/>
    <s v="Credit/Debit Card"/>
  </r>
  <r>
    <n v="24"/>
    <s v="Non-binary"/>
    <s v="Sophomore"/>
    <s v="Psychology"/>
    <n v="1422"/>
    <n v="860"/>
    <n v="4913"/>
    <n v="892"/>
    <n v="149"/>
    <n v="115"/>
    <n v="159"/>
    <n v="133"/>
    <n v="90"/>
    <n v="227"/>
    <n v="92"/>
    <n v="147"/>
    <s v="Cash"/>
  </r>
  <r>
    <n v="25"/>
    <s v="Male"/>
    <s v="Sophomore"/>
    <s v="Biology"/>
    <n v="717"/>
    <n v="197"/>
    <n v="5618"/>
    <n v="696"/>
    <n v="354"/>
    <n v="105"/>
    <n v="102"/>
    <n v="26"/>
    <n v="95"/>
    <n v="300"/>
    <n v="110"/>
    <n v="78"/>
    <s v="Cash"/>
  </r>
  <r>
    <n v="24"/>
    <s v="Female"/>
    <s v="Junior"/>
    <s v="Economics"/>
    <n v="1333"/>
    <n v="538"/>
    <n v="5187"/>
    <n v="467"/>
    <n v="237"/>
    <n v="183"/>
    <n v="192"/>
    <n v="114"/>
    <n v="79"/>
    <n v="248"/>
    <n v="95"/>
    <n v="41"/>
    <s v="Credit/Debit Card"/>
  </r>
  <r>
    <n v="24"/>
    <s v="Female"/>
    <s v="Sophomore"/>
    <s v="Psychology"/>
    <n v="978"/>
    <n v="974"/>
    <n v="4420"/>
    <n v="642"/>
    <n v="241"/>
    <n v="146"/>
    <n v="183"/>
    <n v="30"/>
    <n v="76"/>
    <n v="130"/>
    <n v="79"/>
    <n v="21"/>
    <s v="Cash"/>
  </r>
  <r>
    <n v="25"/>
    <s v="Male"/>
    <s v="Freshman"/>
    <s v="Biology"/>
    <n v="1141"/>
    <n v="362"/>
    <n v="3197"/>
    <n v="926"/>
    <n v="397"/>
    <n v="121"/>
    <n v="150"/>
    <n v="122"/>
    <n v="69"/>
    <n v="258"/>
    <n v="173"/>
    <n v="120"/>
    <s v="Mobile Payment App"/>
  </r>
  <r>
    <n v="22"/>
    <s v="Male"/>
    <s v="Sophomore"/>
    <s v="Biology"/>
    <n v="1399"/>
    <n v="611"/>
    <n v="4995"/>
    <n v="678"/>
    <n v="220"/>
    <n v="93"/>
    <n v="84"/>
    <n v="144"/>
    <n v="49"/>
    <n v="200"/>
    <n v="189"/>
    <n v="90"/>
    <s v="Mobile Payment App"/>
  </r>
  <r>
    <n v="24"/>
    <s v="Male"/>
    <s v="Freshman"/>
    <s v="Psychology"/>
    <n v="1200"/>
    <n v="341"/>
    <n v="4547"/>
    <n v="778"/>
    <n v="330"/>
    <n v="51"/>
    <n v="129"/>
    <n v="24"/>
    <n v="75"/>
    <n v="238"/>
    <n v="192"/>
    <n v="153"/>
    <s v="Cash"/>
  </r>
  <r>
    <n v="21"/>
    <s v="Non-binary"/>
    <s v="Sophomore"/>
    <s v="Economics"/>
    <n v="1053"/>
    <n v="64"/>
    <n v="4305"/>
    <n v="444"/>
    <n v="142"/>
    <n v="139"/>
    <n v="280"/>
    <n v="34"/>
    <n v="56"/>
    <n v="176"/>
    <n v="38"/>
    <n v="147"/>
    <s v="Mobile Payment App"/>
  </r>
  <r>
    <n v="25"/>
    <s v="Non-binary"/>
    <s v="Junior"/>
    <s v="Biology"/>
    <n v="1118"/>
    <n v="584"/>
    <n v="4423"/>
    <n v="592"/>
    <n v="126"/>
    <n v="149"/>
    <n v="134"/>
    <n v="74"/>
    <n v="48"/>
    <n v="109"/>
    <n v="114"/>
    <n v="131"/>
    <s v="Cash"/>
  </r>
  <r>
    <n v="21"/>
    <s v="Male"/>
    <s v="Junior"/>
    <s v="Biology"/>
    <n v="1094"/>
    <n v="321"/>
    <n v="3758"/>
    <n v="741"/>
    <n v="137"/>
    <n v="172"/>
    <n v="50"/>
    <n v="147"/>
    <n v="96"/>
    <n v="134"/>
    <n v="192"/>
    <n v="56"/>
    <s v="Mobile Payment App"/>
  </r>
  <r>
    <n v="21"/>
    <s v="Non-binary"/>
    <s v="Freshman"/>
    <s v="Psychology"/>
    <n v="1252"/>
    <n v="226"/>
    <n v="4206"/>
    <n v="530"/>
    <n v="245"/>
    <n v="126"/>
    <n v="69"/>
    <n v="147"/>
    <n v="52"/>
    <n v="64"/>
    <n v="183"/>
    <n v="24"/>
    <s v="Credit/Debit Card"/>
  </r>
  <r>
    <n v="18"/>
    <s v="Male"/>
    <s v="Junior"/>
    <s v="Psychology"/>
    <n v="686"/>
    <n v="252"/>
    <n v="5848"/>
    <n v="720"/>
    <n v="238"/>
    <n v="191"/>
    <n v="265"/>
    <n v="39"/>
    <n v="58"/>
    <n v="104"/>
    <n v="142"/>
    <n v="82"/>
    <s v="Mobile Payment App"/>
  </r>
  <r>
    <n v="18"/>
    <s v="Male"/>
    <s v="Junior"/>
    <s v="Economics"/>
    <n v="513"/>
    <n v="123"/>
    <n v="5909"/>
    <n v="807"/>
    <n v="168"/>
    <n v="161"/>
    <n v="181"/>
    <n v="48"/>
    <n v="26"/>
    <n v="124"/>
    <n v="46"/>
    <n v="58"/>
    <s v="Cash"/>
  </r>
  <r>
    <n v="25"/>
    <s v="Male"/>
    <s v="Junior"/>
    <s v="Biology"/>
    <n v="1174"/>
    <n v="75"/>
    <n v="4909"/>
    <n v="799"/>
    <n v="149"/>
    <n v="163"/>
    <n v="151"/>
    <n v="138"/>
    <n v="30"/>
    <n v="298"/>
    <n v="115"/>
    <n v="43"/>
    <s v="Cash"/>
  </r>
  <r>
    <n v="24"/>
    <s v="Non-binary"/>
    <s v="Freshman"/>
    <s v="Psychology"/>
    <n v="1224"/>
    <n v="235"/>
    <n v="4645"/>
    <n v="913"/>
    <n v="209"/>
    <n v="101"/>
    <n v="77"/>
    <n v="85"/>
    <n v="97"/>
    <n v="78"/>
    <n v="80"/>
    <n v="111"/>
    <s v="Cash"/>
  </r>
  <r>
    <n v="23"/>
    <s v="Non-binary"/>
    <s v="Junior"/>
    <s v="Biology"/>
    <n v="975"/>
    <n v="211"/>
    <n v="3952"/>
    <n v="769"/>
    <n v="131"/>
    <n v="134"/>
    <n v="283"/>
    <n v="65"/>
    <n v="91"/>
    <n v="127"/>
    <n v="151"/>
    <n v="79"/>
    <s v="Credit/Debit Card"/>
  </r>
  <r>
    <n v="18"/>
    <s v="Male"/>
    <s v="Sophomore"/>
    <s v="Engineering"/>
    <n v="1435"/>
    <n v="950"/>
    <n v="3626"/>
    <n v="842"/>
    <n v="221"/>
    <n v="139"/>
    <n v="87"/>
    <n v="136"/>
    <n v="68"/>
    <n v="54"/>
    <n v="129"/>
    <n v="54"/>
    <s v="Mobile Payment App"/>
  </r>
  <r>
    <n v="22"/>
    <s v="Male"/>
    <s v="Senior"/>
    <s v="Engineering"/>
    <n v="894"/>
    <n v="27"/>
    <n v="4496"/>
    <n v="718"/>
    <n v="373"/>
    <n v="144"/>
    <n v="254"/>
    <n v="139"/>
    <n v="82"/>
    <n v="286"/>
    <n v="134"/>
    <n v="198"/>
    <s v="Credit/Debit Card"/>
  </r>
  <r>
    <n v="21"/>
    <s v="Non-binary"/>
    <s v="Junior"/>
    <s v="Economics"/>
    <n v="1168"/>
    <n v="81"/>
    <n v="5292"/>
    <n v="637"/>
    <n v="175"/>
    <n v="196"/>
    <n v="193"/>
    <n v="52"/>
    <n v="90"/>
    <n v="217"/>
    <n v="48"/>
    <n v="178"/>
    <s v="Cash"/>
  </r>
  <r>
    <n v="25"/>
    <s v="Male"/>
    <s v="Freshman"/>
    <s v="Computer Science"/>
    <n v="1482"/>
    <n v="92"/>
    <n v="3987"/>
    <n v="540"/>
    <n v="194"/>
    <n v="125"/>
    <n v="193"/>
    <n v="143"/>
    <n v="78"/>
    <n v="268"/>
    <n v="63"/>
    <n v="199"/>
    <s v="Credit/Debit Card"/>
  </r>
  <r>
    <n v="19"/>
    <s v="Non-binary"/>
    <s v="Sophomore"/>
    <s v="Psychology"/>
    <n v="1385"/>
    <n v="249"/>
    <n v="5745"/>
    <n v="452"/>
    <n v="399"/>
    <n v="170"/>
    <n v="71"/>
    <n v="145"/>
    <n v="37"/>
    <n v="231"/>
    <n v="114"/>
    <n v="154"/>
    <s v="Mobile Payment App"/>
  </r>
  <r>
    <n v="20"/>
    <s v="Male"/>
    <s v="Sophomore"/>
    <s v="Computer Science"/>
    <n v="1476"/>
    <n v="832"/>
    <n v="5745"/>
    <n v="808"/>
    <n v="225"/>
    <n v="73"/>
    <n v="251"/>
    <n v="22"/>
    <n v="95"/>
    <n v="123"/>
    <n v="78"/>
    <n v="178"/>
    <s v="Mobile Payment App"/>
  </r>
  <r>
    <n v="22"/>
    <s v="Female"/>
    <s v="Senior"/>
    <s v="Economics"/>
    <n v="812"/>
    <n v="101"/>
    <n v="4840"/>
    <n v="777"/>
    <n v="195"/>
    <n v="87"/>
    <n v="51"/>
    <n v="71"/>
    <n v="48"/>
    <n v="162"/>
    <n v="188"/>
    <n v="58"/>
    <s v="Mobile Payment App"/>
  </r>
  <r>
    <n v="18"/>
    <s v="Male"/>
    <s v="Freshman"/>
    <s v="Psychology"/>
    <n v="1191"/>
    <n v="611"/>
    <n v="3373"/>
    <n v="673"/>
    <n v="327"/>
    <n v="62"/>
    <n v="164"/>
    <n v="133"/>
    <n v="26"/>
    <n v="229"/>
    <n v="107"/>
    <n v="152"/>
    <s v="Cash"/>
  </r>
  <r>
    <n v="20"/>
    <s v="Male"/>
    <s v="Senior"/>
    <s v="Economics"/>
    <n v="1440"/>
    <n v="1000"/>
    <n v="3823"/>
    <n v="525"/>
    <n v="135"/>
    <n v="142"/>
    <n v="131"/>
    <n v="34"/>
    <n v="27"/>
    <n v="90"/>
    <n v="200"/>
    <n v="122"/>
    <s v="Cash"/>
  </r>
  <r>
    <n v="24"/>
    <s v="Female"/>
    <s v="Sophomore"/>
    <s v="Biology"/>
    <n v="1447"/>
    <n v="246"/>
    <n v="4038"/>
    <n v="406"/>
    <n v="235"/>
    <n v="113"/>
    <n v="98"/>
    <n v="113"/>
    <n v="50"/>
    <n v="71"/>
    <n v="37"/>
    <n v="33"/>
    <s v="Credit/Debit Card"/>
  </r>
  <r>
    <n v="21"/>
    <s v="Female"/>
    <s v="Freshman"/>
    <s v="Computer Science"/>
    <n v="1030"/>
    <n v="357"/>
    <n v="4883"/>
    <n v="806"/>
    <n v="100"/>
    <n v="99"/>
    <n v="87"/>
    <n v="46"/>
    <n v="38"/>
    <n v="155"/>
    <n v="169"/>
    <n v="91"/>
    <s v="Mobile Payment App"/>
  </r>
  <r>
    <n v="23"/>
    <s v="Female"/>
    <s v="Senior"/>
    <s v="Engineering"/>
    <n v="1034"/>
    <n v="202"/>
    <n v="5347"/>
    <n v="558"/>
    <n v="381"/>
    <n v="116"/>
    <n v="271"/>
    <n v="67"/>
    <n v="44"/>
    <n v="228"/>
    <n v="124"/>
    <n v="184"/>
    <s v="Credit/Debit Card"/>
  </r>
  <r>
    <n v="20"/>
    <s v="Female"/>
    <s v="Junior"/>
    <s v="Economics"/>
    <n v="1406"/>
    <n v="10"/>
    <n v="3674"/>
    <n v="967"/>
    <n v="303"/>
    <n v="94"/>
    <n v="286"/>
    <n v="61"/>
    <n v="61"/>
    <n v="121"/>
    <n v="181"/>
    <n v="62"/>
    <s v="Mobile Payment App"/>
  </r>
  <r>
    <n v="21"/>
    <s v="Non-binary"/>
    <s v="Senior"/>
    <s v="Biology"/>
    <n v="1086"/>
    <n v="38"/>
    <n v="3425"/>
    <n v="605"/>
    <n v="381"/>
    <n v="53"/>
    <n v="171"/>
    <n v="129"/>
    <n v="24"/>
    <n v="165"/>
    <n v="136"/>
    <n v="67"/>
    <s v="Credit/Debit Card"/>
  </r>
  <r>
    <n v="25"/>
    <s v="Female"/>
    <s v="Sophomore"/>
    <s v="Psychology"/>
    <n v="1334"/>
    <n v="320"/>
    <n v="4772"/>
    <n v="794"/>
    <n v="204"/>
    <n v="129"/>
    <n v="160"/>
    <n v="139"/>
    <n v="37"/>
    <n v="228"/>
    <n v="106"/>
    <n v="67"/>
    <s v="Mobile Payment App"/>
  </r>
  <r>
    <n v="25"/>
    <s v="Female"/>
    <s v="Senior"/>
    <s v="Engineering"/>
    <n v="507"/>
    <n v="474"/>
    <n v="4996"/>
    <n v="750"/>
    <n v="181"/>
    <n v="107"/>
    <n v="156"/>
    <n v="79"/>
    <n v="27"/>
    <n v="122"/>
    <n v="39"/>
    <n v="87"/>
    <s v="Cash"/>
  </r>
  <r>
    <n v="21"/>
    <s v="Male"/>
    <s v="Senior"/>
    <s v="Engineering"/>
    <n v="1483"/>
    <n v="892"/>
    <n v="4014"/>
    <n v="458"/>
    <n v="400"/>
    <n v="90"/>
    <n v="217"/>
    <n v="134"/>
    <n v="50"/>
    <n v="142"/>
    <n v="60"/>
    <n v="42"/>
    <s v="Mobile Payment App"/>
  </r>
  <r>
    <n v="20"/>
    <s v="Non-binary"/>
    <s v="Sophomore"/>
    <s v="Economics"/>
    <n v="888"/>
    <n v="228"/>
    <n v="3253"/>
    <n v="539"/>
    <n v="207"/>
    <n v="182"/>
    <n v="241"/>
    <n v="71"/>
    <n v="41"/>
    <n v="254"/>
    <n v="125"/>
    <n v="48"/>
    <s v="Credit/Debit Card"/>
  </r>
  <r>
    <n v="23"/>
    <s v="Non-binary"/>
    <s v="Freshman"/>
    <s v="Economics"/>
    <n v="1204"/>
    <n v="815"/>
    <n v="4350"/>
    <n v="871"/>
    <n v="166"/>
    <n v="120"/>
    <n v="275"/>
    <n v="87"/>
    <n v="77"/>
    <n v="237"/>
    <n v="85"/>
    <n v="21"/>
    <s v="Credit/Debit Card"/>
  </r>
  <r>
    <n v="23"/>
    <s v="Male"/>
    <s v="Junior"/>
    <s v="Economics"/>
    <n v="1047"/>
    <n v="207"/>
    <n v="5892"/>
    <n v="667"/>
    <n v="161"/>
    <n v="197"/>
    <n v="255"/>
    <n v="53"/>
    <n v="96"/>
    <n v="168"/>
    <n v="105"/>
    <n v="168"/>
    <s v="Cash"/>
  </r>
  <r>
    <n v="21"/>
    <s v="Male"/>
    <s v="Freshman"/>
    <s v="Psychology"/>
    <n v="1279"/>
    <n v="900"/>
    <n v="5478"/>
    <n v="815"/>
    <n v="336"/>
    <n v="136"/>
    <n v="154"/>
    <n v="145"/>
    <n v="81"/>
    <n v="236"/>
    <n v="108"/>
    <n v="186"/>
    <s v="Credit/Debit Card"/>
  </r>
  <r>
    <n v="19"/>
    <s v="Female"/>
    <s v="Sophomore"/>
    <s v="Economics"/>
    <n v="613"/>
    <n v="543"/>
    <n v="5947"/>
    <n v="622"/>
    <n v="309"/>
    <n v="99"/>
    <n v="151"/>
    <n v="94"/>
    <n v="36"/>
    <n v="83"/>
    <n v="199"/>
    <n v="141"/>
    <s v="Mobile Payment App"/>
  </r>
  <r>
    <n v="18"/>
    <s v="Male"/>
    <s v="Senior"/>
    <s v="Computer Science"/>
    <n v="1280"/>
    <n v="550"/>
    <n v="4843"/>
    <n v="500"/>
    <n v="112"/>
    <n v="99"/>
    <n v="119"/>
    <n v="67"/>
    <n v="70"/>
    <n v="141"/>
    <n v="97"/>
    <n v="109"/>
    <s v="Credit/Debit Card"/>
  </r>
  <r>
    <n v="25"/>
    <s v="Male"/>
    <s v="Sophomore"/>
    <s v="Economics"/>
    <n v="696"/>
    <n v="976"/>
    <n v="5246"/>
    <n v="475"/>
    <n v="258"/>
    <n v="162"/>
    <n v="87"/>
    <n v="67"/>
    <n v="68"/>
    <n v="232"/>
    <n v="72"/>
    <n v="132"/>
    <s v="Mobile Payment App"/>
  </r>
  <r>
    <n v="20"/>
    <s v="Female"/>
    <s v="Senior"/>
    <s v="Economics"/>
    <n v="1191"/>
    <n v="315"/>
    <n v="4490"/>
    <n v="476"/>
    <n v="270"/>
    <n v="152"/>
    <n v="169"/>
    <n v="129"/>
    <n v="100"/>
    <n v="75"/>
    <n v="193"/>
    <n v="157"/>
    <s v="Credit/Debit Card"/>
  </r>
  <r>
    <n v="24"/>
    <s v="Female"/>
    <s v="Freshman"/>
    <s v="Biology"/>
    <n v="1287"/>
    <n v="239"/>
    <n v="3301"/>
    <n v="493"/>
    <n v="252"/>
    <n v="98"/>
    <n v="246"/>
    <n v="36"/>
    <n v="70"/>
    <n v="282"/>
    <n v="134"/>
    <n v="114"/>
    <s v="Mobile Payment App"/>
  </r>
  <r>
    <n v="23"/>
    <s v="Female"/>
    <s v="Junior"/>
    <s v="Engineering"/>
    <n v="1391"/>
    <n v="362"/>
    <n v="4261"/>
    <n v="697"/>
    <n v="269"/>
    <n v="108"/>
    <n v="105"/>
    <n v="145"/>
    <n v="43"/>
    <n v="100"/>
    <n v="39"/>
    <n v="144"/>
    <s v="Cash"/>
  </r>
  <r>
    <n v="23"/>
    <s v="Non-binary"/>
    <s v="Sophomore"/>
    <s v="Economics"/>
    <n v="1345"/>
    <n v="291"/>
    <n v="4809"/>
    <n v="686"/>
    <n v="173"/>
    <n v="132"/>
    <n v="229"/>
    <n v="115"/>
    <n v="40"/>
    <n v="207"/>
    <n v="63"/>
    <n v="57"/>
    <s v="Credit/Debit Card"/>
  </r>
  <r>
    <n v="19"/>
    <s v="Non-binary"/>
    <s v="Junior"/>
    <s v="Computer Science"/>
    <n v="1344"/>
    <n v="825"/>
    <n v="3106"/>
    <n v="563"/>
    <n v="333"/>
    <n v="142"/>
    <n v="129"/>
    <n v="111"/>
    <n v="47"/>
    <n v="96"/>
    <n v="94"/>
    <n v="153"/>
    <s v="Cash"/>
  </r>
  <r>
    <n v="23"/>
    <s v="Non-binary"/>
    <s v="Junior"/>
    <s v="Economics"/>
    <n v="779"/>
    <n v="708"/>
    <n v="3808"/>
    <n v="876"/>
    <n v="391"/>
    <n v="94"/>
    <n v="298"/>
    <n v="34"/>
    <n v="34"/>
    <n v="192"/>
    <n v="87"/>
    <n v="107"/>
    <s v="Mobile Payment App"/>
  </r>
  <r>
    <n v="23"/>
    <s v="Female"/>
    <s v="Senior"/>
    <s v="Economics"/>
    <n v="1123"/>
    <n v="490"/>
    <n v="5507"/>
    <n v="932"/>
    <n v="370"/>
    <n v="141"/>
    <n v="233"/>
    <n v="91"/>
    <n v="61"/>
    <n v="258"/>
    <n v="139"/>
    <n v="187"/>
    <s v="Mobile Payment App"/>
  </r>
  <r>
    <n v="22"/>
    <s v="Male"/>
    <s v="Senior"/>
    <s v="Economics"/>
    <n v="1038"/>
    <n v="686"/>
    <n v="4766"/>
    <n v="929"/>
    <n v="366"/>
    <n v="133"/>
    <n v="70"/>
    <n v="93"/>
    <n v="90"/>
    <n v="74"/>
    <n v="118"/>
    <n v="106"/>
    <s v="Credit/Debit Card"/>
  </r>
  <r>
    <n v="22"/>
    <s v="Female"/>
    <s v="Senior"/>
    <s v="Computer Science"/>
    <n v="595"/>
    <n v="995"/>
    <n v="3971"/>
    <n v="572"/>
    <n v="111"/>
    <n v="79"/>
    <n v="291"/>
    <n v="24"/>
    <n v="71"/>
    <n v="244"/>
    <n v="61"/>
    <n v="198"/>
    <s v="Mobile Payment App"/>
  </r>
  <r>
    <n v="25"/>
    <s v="Non-binary"/>
    <s v="Freshman"/>
    <s v="Engineering"/>
    <n v="1345"/>
    <n v="295"/>
    <n v="4585"/>
    <n v="621"/>
    <n v="285"/>
    <n v="101"/>
    <n v="270"/>
    <n v="115"/>
    <n v="55"/>
    <n v="211"/>
    <n v="55"/>
    <n v="107"/>
    <s v="Cash"/>
  </r>
  <r>
    <n v="19"/>
    <s v="Non-binary"/>
    <s v="Junior"/>
    <s v="Computer Science"/>
    <n v="534"/>
    <n v="546"/>
    <n v="4102"/>
    <n v="520"/>
    <n v="371"/>
    <n v="196"/>
    <n v="106"/>
    <n v="75"/>
    <n v="56"/>
    <n v="239"/>
    <n v="45"/>
    <n v="122"/>
    <s v="Cash"/>
  </r>
  <r>
    <n v="24"/>
    <s v="Non-binary"/>
    <s v="Senior"/>
    <s v="Computer Science"/>
    <n v="1176"/>
    <n v="326"/>
    <n v="4890"/>
    <n v="837"/>
    <n v="245"/>
    <n v="93"/>
    <n v="134"/>
    <n v="78"/>
    <n v="81"/>
    <n v="54"/>
    <n v="107"/>
    <n v="40"/>
    <s v="Cash"/>
  </r>
  <r>
    <n v="20"/>
    <s v="Non-binary"/>
    <s v="Sophomore"/>
    <s v="Biology"/>
    <n v="836"/>
    <n v="105"/>
    <n v="5807"/>
    <n v="419"/>
    <n v="243"/>
    <n v="149"/>
    <n v="89"/>
    <n v="72"/>
    <n v="52"/>
    <n v="71"/>
    <n v="74"/>
    <n v="143"/>
    <s v="Mobile Payment App"/>
  </r>
  <r>
    <n v="18"/>
    <s v="Female"/>
    <s v="Freshman"/>
    <s v="Biology"/>
    <n v="1047"/>
    <n v="15"/>
    <n v="4342"/>
    <n v="620"/>
    <n v="359"/>
    <n v="195"/>
    <n v="212"/>
    <n v="63"/>
    <n v="94"/>
    <n v="193"/>
    <n v="141"/>
    <n v="48"/>
    <s v="Credit/Debit Card"/>
  </r>
  <r>
    <n v="24"/>
    <s v="Female"/>
    <s v="Sophomore"/>
    <s v="Engineering"/>
    <n v="865"/>
    <n v="907"/>
    <n v="5189"/>
    <n v="936"/>
    <n v="161"/>
    <n v="115"/>
    <n v="284"/>
    <n v="61"/>
    <n v="100"/>
    <n v="234"/>
    <n v="129"/>
    <n v="163"/>
    <s v="Mobile Payment App"/>
  </r>
  <r>
    <n v="18"/>
    <s v="Non-binary"/>
    <s v="Junior"/>
    <s v="Psychology"/>
    <n v="1148"/>
    <n v="565"/>
    <n v="3353"/>
    <n v="613"/>
    <n v="218"/>
    <n v="159"/>
    <n v="271"/>
    <n v="92"/>
    <n v="67"/>
    <n v="235"/>
    <n v="122"/>
    <n v="186"/>
    <s v="Credit/Debit Card"/>
  </r>
  <r>
    <n v="21"/>
    <s v="Female"/>
    <s v="Senior"/>
    <s v="Engineering"/>
    <n v="696"/>
    <n v="715"/>
    <n v="5238"/>
    <n v="710"/>
    <n v="195"/>
    <n v="133"/>
    <n v="98"/>
    <n v="54"/>
    <n v="66"/>
    <n v="294"/>
    <n v="41"/>
    <n v="197"/>
    <s v="Credit/Debit Card"/>
  </r>
  <r>
    <n v="19"/>
    <s v="Female"/>
    <s v="Freshman"/>
    <s v="Economics"/>
    <n v="778"/>
    <n v="741"/>
    <n v="5664"/>
    <n v="558"/>
    <n v="398"/>
    <n v="171"/>
    <n v="183"/>
    <n v="71"/>
    <n v="52"/>
    <n v="148"/>
    <n v="83"/>
    <n v="138"/>
    <s v="Credit/Debit Card"/>
  </r>
  <r>
    <n v="22"/>
    <s v="Non-binary"/>
    <s v="Senior"/>
    <s v="Psychology"/>
    <n v="1140"/>
    <n v="598"/>
    <n v="5623"/>
    <n v="665"/>
    <n v="278"/>
    <n v="183"/>
    <n v="236"/>
    <n v="110"/>
    <n v="22"/>
    <n v="238"/>
    <n v="194"/>
    <n v="22"/>
    <s v="Credit/Debit Card"/>
  </r>
  <r>
    <n v="22"/>
    <s v="Female"/>
    <s v="Sophomore"/>
    <s v="Computer Science"/>
    <n v="557"/>
    <n v="351"/>
    <n v="3510"/>
    <n v="857"/>
    <n v="112"/>
    <n v="158"/>
    <n v="269"/>
    <n v="40"/>
    <n v="78"/>
    <n v="267"/>
    <n v="31"/>
    <n v="146"/>
    <s v="Cash"/>
  </r>
  <r>
    <n v="24"/>
    <s v="Male"/>
    <s v="Sophomore"/>
    <s v="Computer Science"/>
    <n v="948"/>
    <n v="741"/>
    <n v="5923"/>
    <n v="954"/>
    <n v="265"/>
    <n v="181"/>
    <n v="81"/>
    <n v="59"/>
    <n v="71"/>
    <n v="216"/>
    <n v="157"/>
    <n v="33"/>
    <s v="Mobile Payment App"/>
  </r>
  <r>
    <n v="24"/>
    <s v="Female"/>
    <s v="Freshman"/>
    <s v="Engineering"/>
    <n v="1249"/>
    <n v="574"/>
    <n v="4477"/>
    <n v="653"/>
    <n v="111"/>
    <n v="182"/>
    <n v="112"/>
    <n v="92"/>
    <n v="84"/>
    <n v="241"/>
    <n v="112"/>
    <n v="196"/>
    <s v="Mobile Payment App"/>
  </r>
  <r>
    <n v="24"/>
    <s v="Non-binary"/>
    <s v="Sophomore"/>
    <s v="Economics"/>
    <n v="1092"/>
    <n v="988"/>
    <n v="4819"/>
    <n v="768"/>
    <n v="240"/>
    <n v="158"/>
    <n v="109"/>
    <n v="111"/>
    <n v="33"/>
    <n v="236"/>
    <n v="137"/>
    <n v="58"/>
    <s v="Credit/Debit Card"/>
  </r>
  <r>
    <n v="20"/>
    <s v="Female"/>
    <s v="Junior"/>
    <s v="Computer Science"/>
    <n v="717"/>
    <n v="958"/>
    <n v="5667"/>
    <n v="447"/>
    <n v="304"/>
    <n v="194"/>
    <n v="95"/>
    <n v="71"/>
    <n v="49"/>
    <n v="193"/>
    <n v="94"/>
    <n v="103"/>
    <s v="Mobile Payment App"/>
  </r>
  <r>
    <n v="19"/>
    <s v="Female"/>
    <s v="Sophomore"/>
    <s v="Computer Science"/>
    <n v="857"/>
    <n v="615"/>
    <n v="3851"/>
    <n v="487"/>
    <n v="255"/>
    <n v="95"/>
    <n v="287"/>
    <n v="31"/>
    <n v="46"/>
    <n v="299"/>
    <n v="93"/>
    <n v="74"/>
    <s v="Cash"/>
  </r>
  <r>
    <n v="18"/>
    <s v="Non-binary"/>
    <s v="Senior"/>
    <s v="Biology"/>
    <n v="1021"/>
    <n v="581"/>
    <n v="4690"/>
    <n v="502"/>
    <n v="222"/>
    <n v="161"/>
    <n v="98"/>
    <n v="80"/>
    <n v="73"/>
    <n v="56"/>
    <n v="188"/>
    <n v="85"/>
    <s v="Credit/Debit Card"/>
  </r>
  <r>
    <n v="22"/>
    <s v="Female"/>
    <s v="Sophomore"/>
    <s v="Psychology"/>
    <n v="1056"/>
    <n v="669"/>
    <n v="5378"/>
    <n v="596"/>
    <n v="278"/>
    <n v="179"/>
    <n v="223"/>
    <n v="47"/>
    <n v="87"/>
    <n v="135"/>
    <n v="55"/>
    <n v="51"/>
    <s v="Mobile Payment App"/>
  </r>
  <r>
    <n v="25"/>
    <s v="Male"/>
    <s v="Freshman"/>
    <s v="Economics"/>
    <n v="758"/>
    <n v="387"/>
    <n v="4974"/>
    <n v="534"/>
    <n v="101"/>
    <n v="76"/>
    <n v="62"/>
    <n v="65"/>
    <n v="27"/>
    <n v="120"/>
    <n v="160"/>
    <n v="26"/>
    <s v="Credit/Debit Card"/>
  </r>
  <r>
    <n v="21"/>
    <s v="Non-binary"/>
    <s v="Freshman"/>
    <s v="Economics"/>
    <n v="653"/>
    <n v="639"/>
    <n v="5045"/>
    <n v="496"/>
    <n v="336"/>
    <n v="84"/>
    <n v="236"/>
    <n v="115"/>
    <n v="34"/>
    <n v="220"/>
    <n v="169"/>
    <n v="125"/>
    <s v="Cash"/>
  </r>
  <r>
    <n v="21"/>
    <s v="Male"/>
    <s v="Sophomore"/>
    <s v="Computer Science"/>
    <n v="643"/>
    <n v="218"/>
    <n v="4138"/>
    <n v="793"/>
    <n v="271"/>
    <n v="182"/>
    <n v="52"/>
    <n v="55"/>
    <n v="99"/>
    <n v="79"/>
    <n v="45"/>
    <n v="91"/>
    <s v="Credit/Debit Card"/>
  </r>
  <r>
    <n v="25"/>
    <s v="Male"/>
    <s v="Freshman"/>
    <s v="Engineering"/>
    <n v="668"/>
    <n v="893"/>
    <n v="3446"/>
    <n v="653"/>
    <n v="347"/>
    <n v="88"/>
    <n v="276"/>
    <n v="73"/>
    <n v="95"/>
    <n v="73"/>
    <n v="152"/>
    <n v="35"/>
    <s v="Cash"/>
  </r>
  <r>
    <n v="25"/>
    <s v="Female"/>
    <s v="Sophomore"/>
    <s v="Psychology"/>
    <n v="645"/>
    <n v="79"/>
    <n v="3830"/>
    <n v="940"/>
    <n v="249"/>
    <n v="63"/>
    <n v="69"/>
    <n v="61"/>
    <n v="40"/>
    <n v="74"/>
    <n v="76"/>
    <n v="75"/>
    <s v="Mobile Payment App"/>
  </r>
  <r>
    <n v="20"/>
    <s v="Female"/>
    <s v="Senior"/>
    <s v="Psychology"/>
    <n v="1020"/>
    <n v="522"/>
    <n v="3874"/>
    <n v="408"/>
    <n v="150"/>
    <n v="162"/>
    <n v="168"/>
    <n v="129"/>
    <n v="98"/>
    <n v="255"/>
    <n v="138"/>
    <n v="174"/>
    <s v="Credit/Debit Card"/>
  </r>
  <r>
    <n v="20"/>
    <s v="Non-binary"/>
    <s v="Junior"/>
    <s v="Computer Science"/>
    <n v="1128"/>
    <n v="458"/>
    <n v="5302"/>
    <n v="602"/>
    <n v="270"/>
    <n v="65"/>
    <n v="299"/>
    <n v="143"/>
    <n v="58"/>
    <n v="218"/>
    <n v="138"/>
    <n v="142"/>
    <s v="Cash"/>
  </r>
  <r>
    <n v="22"/>
    <s v="Male"/>
    <s v="Senior"/>
    <s v="Economics"/>
    <n v="1186"/>
    <n v="650"/>
    <n v="4387"/>
    <n v="798"/>
    <n v="139"/>
    <n v="59"/>
    <n v="160"/>
    <n v="109"/>
    <n v="21"/>
    <n v="275"/>
    <n v="119"/>
    <n v="32"/>
    <s v="Mobile Payment App"/>
  </r>
  <r>
    <n v="23"/>
    <s v="Female"/>
    <s v="Senior"/>
    <s v="Psychology"/>
    <n v="528"/>
    <n v="573"/>
    <n v="4286"/>
    <n v="889"/>
    <n v="209"/>
    <n v="136"/>
    <n v="149"/>
    <n v="105"/>
    <n v="80"/>
    <n v="151"/>
    <n v="46"/>
    <n v="73"/>
    <s v="Mobile Payment App"/>
  </r>
  <r>
    <n v="25"/>
    <s v="Male"/>
    <s v="Senior"/>
    <s v="Computer Science"/>
    <n v="774"/>
    <n v="799"/>
    <n v="4397"/>
    <n v="629"/>
    <n v="163"/>
    <n v="75"/>
    <n v="183"/>
    <n v="39"/>
    <n v="33"/>
    <n v="54"/>
    <n v="136"/>
    <n v="125"/>
    <s v="Cash"/>
  </r>
  <r>
    <n v="22"/>
    <s v="Male"/>
    <s v="Senior"/>
    <s v="Economics"/>
    <n v="1236"/>
    <n v="255"/>
    <n v="3954"/>
    <n v="600"/>
    <n v="274"/>
    <n v="115"/>
    <n v="84"/>
    <n v="55"/>
    <n v="23"/>
    <n v="297"/>
    <n v="31"/>
    <n v="39"/>
    <s v="Credit/Debit Card"/>
  </r>
  <r>
    <n v="24"/>
    <s v="Non-binary"/>
    <s v="Sophomore"/>
    <s v="Biology"/>
    <n v="938"/>
    <n v="612"/>
    <n v="3797"/>
    <n v="928"/>
    <n v="190"/>
    <n v="65"/>
    <n v="79"/>
    <n v="111"/>
    <n v="45"/>
    <n v="196"/>
    <n v="113"/>
    <n v="171"/>
    <s v="Mobile Payment App"/>
  </r>
  <r>
    <n v="22"/>
    <s v="Non-binary"/>
    <s v="Senior"/>
    <s v="Computer Science"/>
    <n v="1169"/>
    <n v="588"/>
    <n v="4110"/>
    <n v="508"/>
    <n v="104"/>
    <n v="159"/>
    <n v="242"/>
    <n v="30"/>
    <n v="78"/>
    <n v="105"/>
    <n v="163"/>
    <n v="195"/>
    <s v="Mobile Payment App"/>
  </r>
  <r>
    <n v="25"/>
    <s v="Male"/>
    <s v="Freshman"/>
    <s v="Computer Science"/>
    <n v="1061"/>
    <n v="333"/>
    <n v="5826"/>
    <n v="949"/>
    <n v="250"/>
    <n v="138"/>
    <n v="158"/>
    <n v="57"/>
    <n v="20"/>
    <n v="265"/>
    <n v="193"/>
    <n v="103"/>
    <s v="Mobile Payment App"/>
  </r>
  <r>
    <n v="24"/>
    <s v="Non-binary"/>
    <s v="Sophomore"/>
    <s v="Economics"/>
    <n v="514"/>
    <n v="158"/>
    <n v="3039"/>
    <n v="506"/>
    <n v="361"/>
    <n v="84"/>
    <n v="158"/>
    <n v="132"/>
    <n v="49"/>
    <n v="104"/>
    <n v="159"/>
    <n v="99"/>
    <s v="Cash"/>
  </r>
  <r>
    <n v="19"/>
    <s v="Male"/>
    <s v="Junior"/>
    <s v="Engineering"/>
    <n v="1015"/>
    <n v="493"/>
    <n v="5435"/>
    <n v="827"/>
    <n v="369"/>
    <n v="147"/>
    <n v="121"/>
    <n v="87"/>
    <n v="49"/>
    <n v="289"/>
    <n v="121"/>
    <n v="74"/>
    <s v="Mobile Payment App"/>
  </r>
  <r>
    <n v="18"/>
    <s v="Male"/>
    <s v="Junior"/>
    <s v="Computer Science"/>
    <n v="743"/>
    <n v="104"/>
    <n v="3493"/>
    <n v="726"/>
    <n v="223"/>
    <n v="105"/>
    <n v="96"/>
    <n v="73"/>
    <n v="37"/>
    <n v="275"/>
    <n v="158"/>
    <n v="75"/>
    <s v="Mobile Payment App"/>
  </r>
  <r>
    <n v="21"/>
    <s v="Male"/>
    <s v="Sophomore"/>
    <s v="Engineering"/>
    <n v="913"/>
    <n v="70"/>
    <n v="4183"/>
    <n v="714"/>
    <n v="268"/>
    <n v="88"/>
    <n v="198"/>
    <n v="87"/>
    <n v="31"/>
    <n v="69"/>
    <n v="39"/>
    <n v="177"/>
    <s v="Cash"/>
  </r>
  <r>
    <n v="24"/>
    <s v="Non-binary"/>
    <s v="Junior"/>
    <s v="Engineering"/>
    <n v="1142"/>
    <n v="946"/>
    <n v="4748"/>
    <n v="867"/>
    <n v="264"/>
    <n v="166"/>
    <n v="125"/>
    <n v="99"/>
    <n v="69"/>
    <n v="287"/>
    <n v="84"/>
    <n v="135"/>
    <s v="Credit/Debit Card"/>
  </r>
  <r>
    <n v="25"/>
    <s v="Female"/>
    <s v="Senior"/>
    <s v="Psychology"/>
    <n v="868"/>
    <n v="670"/>
    <n v="3274"/>
    <n v="443"/>
    <n v="308"/>
    <n v="120"/>
    <n v="61"/>
    <n v="70"/>
    <n v="96"/>
    <n v="86"/>
    <n v="199"/>
    <n v="127"/>
    <s v="Mobile Payment App"/>
  </r>
  <r>
    <n v="19"/>
    <s v="Non-binary"/>
    <s v="Sophomore"/>
    <s v="Engineering"/>
    <n v="1464"/>
    <n v="17"/>
    <n v="3939"/>
    <n v="490"/>
    <n v="357"/>
    <n v="87"/>
    <n v="131"/>
    <n v="97"/>
    <n v="67"/>
    <n v="168"/>
    <n v="87"/>
    <n v="135"/>
    <s v="Credit/Debit Card"/>
  </r>
  <r>
    <n v="21"/>
    <s v="Female"/>
    <s v="Senior"/>
    <s v="Psychology"/>
    <n v="1260"/>
    <n v="617"/>
    <n v="4060"/>
    <n v="799"/>
    <n v="244"/>
    <n v="62"/>
    <n v="193"/>
    <n v="107"/>
    <n v="62"/>
    <n v="285"/>
    <n v="180"/>
    <n v="130"/>
    <s v="Cash"/>
  </r>
  <r>
    <n v="19"/>
    <s v="Male"/>
    <s v="Junior"/>
    <s v="Computer Science"/>
    <n v="1326"/>
    <n v="817"/>
    <n v="5451"/>
    <n v="453"/>
    <n v="172"/>
    <n v="87"/>
    <n v="62"/>
    <n v="112"/>
    <n v="70"/>
    <n v="220"/>
    <n v="93"/>
    <n v="32"/>
    <s v="Cash"/>
  </r>
  <r>
    <n v="18"/>
    <s v="Female"/>
    <s v="Senior"/>
    <s v="Computer Science"/>
    <n v="1219"/>
    <n v="671"/>
    <n v="4152"/>
    <n v="700"/>
    <n v="335"/>
    <n v="152"/>
    <n v="296"/>
    <n v="98"/>
    <n v="86"/>
    <n v="77"/>
    <n v="82"/>
    <n v="27"/>
    <s v="Cash"/>
  </r>
  <r>
    <n v="19"/>
    <s v="Non-binary"/>
    <s v="Freshman"/>
    <s v="Computer Science"/>
    <n v="1038"/>
    <n v="823"/>
    <n v="5211"/>
    <n v="576"/>
    <n v="207"/>
    <n v="92"/>
    <n v="263"/>
    <n v="54"/>
    <n v="26"/>
    <n v="270"/>
    <n v="123"/>
    <n v="165"/>
    <s v="Credit/Debit Card"/>
  </r>
  <r>
    <n v="25"/>
    <s v="Male"/>
    <s v="Junior"/>
    <s v="Biology"/>
    <n v="1418"/>
    <n v="510"/>
    <n v="3832"/>
    <n v="976"/>
    <n v="370"/>
    <n v="117"/>
    <n v="218"/>
    <n v="89"/>
    <n v="89"/>
    <n v="283"/>
    <n v="185"/>
    <n v="60"/>
    <s v="Mobile Payment App"/>
  </r>
  <r>
    <n v="18"/>
    <s v="Female"/>
    <s v="Junior"/>
    <s v="Engineering"/>
    <n v="1385"/>
    <n v="13"/>
    <n v="4384"/>
    <n v="678"/>
    <n v="253"/>
    <n v="119"/>
    <n v="76"/>
    <n v="113"/>
    <n v="50"/>
    <n v="229"/>
    <n v="74"/>
    <n v="169"/>
    <s v="Mobile Payment App"/>
  </r>
  <r>
    <n v="23"/>
    <s v="Female"/>
    <s v="Freshman"/>
    <s v="Computer Science"/>
    <n v="553"/>
    <n v="118"/>
    <n v="5030"/>
    <n v="960"/>
    <n v="304"/>
    <n v="135"/>
    <n v="212"/>
    <n v="105"/>
    <n v="54"/>
    <n v="147"/>
    <n v="118"/>
    <n v="183"/>
    <s v="Mobile Payment App"/>
  </r>
  <r>
    <n v="20"/>
    <s v="Male"/>
    <s v="Senior"/>
    <s v="Economics"/>
    <n v="1013"/>
    <n v="227"/>
    <n v="4119"/>
    <n v="805"/>
    <n v="366"/>
    <n v="62"/>
    <n v="191"/>
    <n v="135"/>
    <n v="60"/>
    <n v="84"/>
    <n v="151"/>
    <n v="172"/>
    <s v="Mobile Payment App"/>
  </r>
  <r>
    <n v="18"/>
    <s v="Non-binary"/>
    <s v="Senior"/>
    <s v="Engineering"/>
    <n v="1019"/>
    <n v="589"/>
    <n v="5357"/>
    <n v="828"/>
    <n v="247"/>
    <n v="65"/>
    <n v="112"/>
    <n v="58"/>
    <n v="92"/>
    <n v="170"/>
    <n v="30"/>
    <n v="126"/>
    <s v="Mobile Payment App"/>
  </r>
  <r>
    <n v="24"/>
    <s v="Non-binary"/>
    <s v="Junior"/>
    <s v="Computer Science"/>
    <n v="669"/>
    <n v="7"/>
    <n v="4461"/>
    <n v="828"/>
    <n v="266"/>
    <n v="59"/>
    <n v="60"/>
    <n v="129"/>
    <n v="27"/>
    <n v="131"/>
    <n v="75"/>
    <n v="165"/>
    <s v="Credit/Debit Card"/>
  </r>
  <r>
    <n v="19"/>
    <s v="Female"/>
    <s v="Freshman"/>
    <s v="Computer Science"/>
    <n v="933"/>
    <n v="698"/>
    <n v="4156"/>
    <n v="780"/>
    <n v="371"/>
    <n v="80"/>
    <n v="235"/>
    <n v="84"/>
    <n v="82"/>
    <n v="269"/>
    <n v="50"/>
    <n v="170"/>
    <s v="Mobile Payment App"/>
  </r>
  <r>
    <n v="20"/>
    <s v="Female"/>
    <s v="Junior"/>
    <s v="Psychology"/>
    <n v="1166"/>
    <n v="671"/>
    <n v="3244"/>
    <n v="528"/>
    <n v="164"/>
    <n v="117"/>
    <n v="238"/>
    <n v="127"/>
    <n v="56"/>
    <n v="243"/>
    <n v="84"/>
    <n v="108"/>
    <s v="Cash"/>
  </r>
  <r>
    <n v="25"/>
    <s v="Non-binary"/>
    <s v="Freshman"/>
    <s v="Economics"/>
    <n v="1197"/>
    <n v="652"/>
    <n v="4424"/>
    <n v="637"/>
    <n v="248"/>
    <n v="186"/>
    <n v="186"/>
    <n v="82"/>
    <n v="58"/>
    <n v="254"/>
    <n v="116"/>
    <n v="27"/>
    <s v="Mobile Payment App"/>
  </r>
  <r>
    <n v="19"/>
    <s v="Female"/>
    <s v="Senior"/>
    <s v="Biology"/>
    <n v="973"/>
    <n v="695"/>
    <n v="4709"/>
    <n v="555"/>
    <n v="114"/>
    <n v="93"/>
    <n v="190"/>
    <n v="121"/>
    <n v="70"/>
    <n v="190"/>
    <n v="129"/>
    <n v="178"/>
    <s v="Cash"/>
  </r>
  <r>
    <n v="23"/>
    <s v="Female"/>
    <s v="Junior"/>
    <s v="Computer Science"/>
    <n v="1381"/>
    <n v="696"/>
    <n v="4387"/>
    <n v="646"/>
    <n v="171"/>
    <n v="142"/>
    <n v="97"/>
    <n v="109"/>
    <n v="83"/>
    <n v="216"/>
    <n v="88"/>
    <n v="190"/>
    <s v="Cash"/>
  </r>
  <r>
    <n v="22"/>
    <s v="Male"/>
    <s v="Junior"/>
    <s v="Psychology"/>
    <n v="1082"/>
    <n v="221"/>
    <n v="4524"/>
    <n v="533"/>
    <n v="276"/>
    <n v="131"/>
    <n v="242"/>
    <n v="109"/>
    <n v="21"/>
    <n v="217"/>
    <n v="49"/>
    <n v="182"/>
    <s v="Credit/Debit Card"/>
  </r>
  <r>
    <n v="23"/>
    <s v="Male"/>
    <s v="Senior"/>
    <s v="Engineering"/>
    <n v="1160"/>
    <n v="168"/>
    <n v="3395"/>
    <n v="810"/>
    <n v="105"/>
    <n v="182"/>
    <n v="51"/>
    <n v="26"/>
    <n v="64"/>
    <n v="279"/>
    <n v="74"/>
    <n v="105"/>
    <s v="Cash"/>
  </r>
  <r>
    <n v="22"/>
    <s v="Female"/>
    <s v="Junior"/>
    <s v="Computer Science"/>
    <n v="1011"/>
    <n v="753"/>
    <n v="3523"/>
    <n v="475"/>
    <n v="392"/>
    <n v="187"/>
    <n v="298"/>
    <n v="99"/>
    <n v="73"/>
    <n v="125"/>
    <n v="93"/>
    <n v="31"/>
    <s v="Cash"/>
  </r>
  <r>
    <n v="20"/>
    <s v="Non-binary"/>
    <s v="Senior"/>
    <s v="Psychology"/>
    <n v="1412"/>
    <n v="155"/>
    <n v="5576"/>
    <n v="443"/>
    <n v="305"/>
    <n v="119"/>
    <n v="136"/>
    <n v="120"/>
    <n v="41"/>
    <n v="290"/>
    <n v="30"/>
    <n v="91"/>
    <s v="Mobile Payment App"/>
  </r>
  <r>
    <n v="24"/>
    <s v="Non-binary"/>
    <s v="Junior"/>
    <s v="Psychology"/>
    <n v="1391"/>
    <n v="259"/>
    <n v="3572"/>
    <n v="755"/>
    <n v="136"/>
    <n v="55"/>
    <n v="86"/>
    <n v="62"/>
    <n v="66"/>
    <n v="187"/>
    <n v="153"/>
    <n v="23"/>
    <s v="Cash"/>
  </r>
  <r>
    <n v="20"/>
    <s v="Male"/>
    <s v="Freshman"/>
    <s v="Economics"/>
    <n v="1293"/>
    <n v="672"/>
    <n v="5635"/>
    <n v="435"/>
    <n v="389"/>
    <n v="192"/>
    <n v="87"/>
    <n v="23"/>
    <n v="64"/>
    <n v="67"/>
    <n v="77"/>
    <n v="137"/>
    <s v="Credit/Debit Card"/>
  </r>
  <r>
    <n v="20"/>
    <s v="Male"/>
    <s v="Freshman"/>
    <s v="Psychology"/>
    <n v="1380"/>
    <n v="594"/>
    <n v="3658"/>
    <n v="739"/>
    <n v="277"/>
    <n v="187"/>
    <n v="92"/>
    <n v="144"/>
    <n v="69"/>
    <n v="283"/>
    <n v="68"/>
    <n v="21"/>
    <s v="Mobile Payment App"/>
  </r>
  <r>
    <n v="22"/>
    <s v="Male"/>
    <s v="Senior"/>
    <s v="Psychology"/>
    <n v="764"/>
    <n v="286"/>
    <n v="5430"/>
    <n v="589"/>
    <n v="387"/>
    <n v="61"/>
    <n v="68"/>
    <n v="46"/>
    <n v="96"/>
    <n v="86"/>
    <n v="46"/>
    <n v="85"/>
    <s v="Mobile Payment App"/>
  </r>
  <r>
    <n v="22"/>
    <s v="Female"/>
    <s v="Senior"/>
    <s v="Biology"/>
    <n v="1346"/>
    <n v="520"/>
    <n v="3688"/>
    <n v="969"/>
    <n v="152"/>
    <n v="194"/>
    <n v="151"/>
    <n v="42"/>
    <n v="38"/>
    <n v="252"/>
    <n v="65"/>
    <n v="163"/>
    <s v="Cash"/>
  </r>
  <r>
    <n v="19"/>
    <s v="Female"/>
    <s v="Senior"/>
    <s v="Biology"/>
    <n v="1407"/>
    <n v="560"/>
    <n v="3380"/>
    <n v="508"/>
    <n v="265"/>
    <n v="52"/>
    <n v="206"/>
    <n v="40"/>
    <n v="98"/>
    <n v="274"/>
    <n v="84"/>
    <n v="135"/>
    <s v="Mobile Payment App"/>
  </r>
  <r>
    <n v="20"/>
    <s v="Male"/>
    <s v="Junior"/>
    <s v="Economics"/>
    <n v="957"/>
    <n v="393"/>
    <n v="3497"/>
    <n v="723"/>
    <n v="339"/>
    <n v="139"/>
    <n v="69"/>
    <n v="112"/>
    <n v="46"/>
    <n v="284"/>
    <n v="57"/>
    <n v="28"/>
    <s v="Mobile Payment App"/>
  </r>
  <r>
    <n v="22"/>
    <s v="Non-binary"/>
    <s v="Senior"/>
    <s v="Economics"/>
    <n v="1174"/>
    <n v="612"/>
    <n v="3649"/>
    <n v="543"/>
    <n v="237"/>
    <n v="123"/>
    <n v="200"/>
    <n v="129"/>
    <n v="90"/>
    <n v="190"/>
    <n v="101"/>
    <n v="65"/>
    <s v="Mobile Payment App"/>
  </r>
  <r>
    <n v="24"/>
    <s v="Non-binary"/>
    <s v="Sophomore"/>
    <s v="Computer Science"/>
    <n v="541"/>
    <n v="640"/>
    <n v="5965"/>
    <n v="609"/>
    <n v="270"/>
    <n v="191"/>
    <n v="215"/>
    <n v="139"/>
    <n v="43"/>
    <n v="281"/>
    <n v="88"/>
    <n v="145"/>
    <s v="Ca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Working 2" cacheId="15" applyNumberFormats="0" applyBorderFormats="0" applyFontFormats="0" applyPatternFormats="0" applyAlignmentFormats="0" applyWidthHeightFormats="0" dataCaption="" updatedVersion="6" compact="0" compactData="0" chartFormat="6">
  <location ref="A5:G7" firstHeaderRow="1" firstDataRow="2" firstDataCol="1"/>
  <pivotFields count="18">
    <pivotField name="age" compact="0" outline="0" multipleItemSelectionAllowed="1" showAll="0"/>
    <pivotField name="gender" compact="0" outline="0" multipleItemSelectionAllowed="1" showAll="0"/>
    <pivotField name="year_in_school" compact="0" outline="0" multipleItemSelectionAllowed="1" showAll="0"/>
    <pivotField name="major" axis="axisCol" compact="0" outline="0" multipleItemSelectionAllowed="1" showAll="0" sortType="ascending">
      <items count="6">
        <item x="4"/>
        <item x="2"/>
        <item x="1"/>
        <item x="3"/>
        <item x="0"/>
        <item t="default"/>
      </items>
    </pivotField>
    <pivotField name="monthly_income" compact="0" outline="0" multipleItemSelectionAllowed="1" showAll="0"/>
    <pivotField name="financial_aid" compact="0" outline="0" multipleItemSelectionAllowed="1" showAll="0"/>
    <pivotField name="tuition" compact="0" outline="0" multipleItemSelectionAllowed="1" showAll="0"/>
    <pivotField name="housing" compact="0" outline="0" multipleItemSelectionAllowed="1" showAll="0"/>
    <pivotField name="food" compact="0" outline="0" multipleItemSelectionAllowed="1" showAll="0"/>
    <pivotField name="transportation" compact="0" outline="0" multipleItemSelectionAllowed="1" showAll="0"/>
    <pivotField name="books_supplies" compact="0" outline="0" multipleItemSelectionAllowed="1" showAll="0"/>
    <pivotField name="entertainment" compact="0" outline="0" multipleItemSelectionAllowed="1" showAll="0"/>
    <pivotField name="personal_care" compact="0" outline="0" multipleItemSelectionAllowed="1" showAll="0"/>
    <pivotField name="technology" compact="0" outline="0" multipleItemSelectionAllowed="1" showAll="0"/>
    <pivotField name="health_wellness" compact="0" outline="0" multipleItemSelectionAllowed="1" showAll="0"/>
    <pivotField name="miscellaneous" compact="0" outline="0" multipleItemSelectionAllowed="1" showAll="0"/>
    <pivotField name="preferred_payment_method" compact="0" outline="0" multipleItemSelectionAllowed="1" showAll="0"/>
    <pivotField name="Total Expenses" dataField="1" compact="0" outline="0" multipleItemSelectionAllowed="1" showAll="0"/>
  </pivotFields>
  <rowItems count="1">
    <i/>
  </rowItems>
  <colFields count="1">
    <field x="3"/>
  </colFields>
  <colItems count="6">
    <i>
      <x/>
    </i>
    <i>
      <x v="1"/>
    </i>
    <i>
      <x v="2"/>
    </i>
    <i>
      <x v="3"/>
    </i>
    <i>
      <x v="4"/>
    </i>
    <i t="grand">
      <x/>
    </i>
  </colItems>
  <dataFields count="1">
    <dataField name="Total Expenses" fld="17" baseField="0"/>
  </dataFields>
  <chartFormats count="15">
    <chartFormat chart="2" format="15" series="1">
      <pivotArea type="data" outline="0" fieldPosition="0">
        <references count="2">
          <reference field="4294967294" count="1" selected="0">
            <x v="0"/>
          </reference>
          <reference field="3" count="1" selected="0">
            <x v="0"/>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2" format="17" series="1">
      <pivotArea type="data" outline="0" fieldPosition="0">
        <references count="2">
          <reference field="4294967294" count="1" selected="0">
            <x v="0"/>
          </reference>
          <reference field="3" count="1" selected="0">
            <x v="2"/>
          </reference>
        </references>
      </pivotArea>
    </chartFormat>
    <chartFormat chart="2" format="18" series="1">
      <pivotArea type="data" outline="0" fieldPosition="0">
        <references count="2">
          <reference field="4294967294" count="1" selected="0">
            <x v="0"/>
          </reference>
          <reference field="3" count="1" selected="0">
            <x v="3"/>
          </reference>
        </references>
      </pivotArea>
    </chartFormat>
    <chartFormat chart="2" format="19" series="1">
      <pivotArea type="data" outline="0" fieldPosition="0">
        <references count="2">
          <reference field="4294967294" count="1" selected="0">
            <x v="0"/>
          </reference>
          <reference field="3" count="1" selected="0">
            <x v="4"/>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5" format="15" series="1">
      <pivotArea type="data" outline="0" fieldPosition="0">
        <references count="2">
          <reference field="4294967294" count="1" selected="0">
            <x v="0"/>
          </reference>
          <reference field="3" count="1" selected="0">
            <x v="0"/>
          </reference>
        </references>
      </pivotArea>
    </chartFormat>
    <chartFormat chart="5" format="16" series="1">
      <pivotArea type="data" outline="0" fieldPosition="0">
        <references count="2">
          <reference field="4294967294" count="1" selected="0">
            <x v="0"/>
          </reference>
          <reference field="3" count="1" selected="0">
            <x v="1"/>
          </reference>
        </references>
      </pivotArea>
    </chartFormat>
    <chartFormat chart="5" format="17" series="1">
      <pivotArea type="data" outline="0" fieldPosition="0">
        <references count="2">
          <reference field="4294967294" count="1" selected="0">
            <x v="0"/>
          </reference>
          <reference field="3" count="1" selected="0">
            <x v="2"/>
          </reference>
        </references>
      </pivotArea>
    </chartFormat>
    <chartFormat chart="5" format="18" series="1">
      <pivotArea type="data" outline="0" fieldPosition="0">
        <references count="2">
          <reference field="4294967294" count="1" selected="0">
            <x v="0"/>
          </reference>
          <reference field="3" count="1" selected="0">
            <x v="3"/>
          </reference>
        </references>
      </pivotArea>
    </chartFormat>
    <chartFormat chart="5" format="19" series="1">
      <pivotArea type="data" outline="0" fieldPosition="0">
        <references count="2">
          <reference field="4294967294" count="1" selected="0">
            <x v="0"/>
          </reference>
          <reference field="3" count="1" selected="0">
            <x v="4"/>
          </reference>
        </references>
      </pivotArea>
    </chartFormat>
  </chartFormats>
  <pivotTableStyleInfo showRowHeaders="1" showColHeaders="1" showRowStripes="0" showColStripes="0" showLastColumn="1"/>
</pivotTableDefinition>
</file>

<file path=xl/pivotTables/pivotTable2.xml><?xml version="1.0" encoding="utf-8"?>
<pivotTableDefinition xmlns="http://schemas.openxmlformats.org/spreadsheetml/2006/main" name="Working 3" cacheId="15" applyNumberFormats="0" applyBorderFormats="0" applyFontFormats="0" applyPatternFormats="0" applyAlignmentFormats="0" applyWidthHeightFormats="0" dataCaption="" updatedVersion="6" compact="0" compactData="0">
  <location ref="A9:J11" firstHeaderRow="1" firstDataRow="2" firstDataCol="1"/>
  <pivotFields count="18">
    <pivotField name="age" axis="axisCol" compact="0" outline="0" multipleItemSelectionAllowed="1" showAll="0" sortType="ascending">
      <items count="9">
        <item x="6"/>
        <item x="0"/>
        <item x="3"/>
        <item x="7"/>
        <item x="5"/>
        <item x="2"/>
        <item x="1"/>
        <item x="4"/>
        <item t="default"/>
      </items>
    </pivotField>
    <pivotField name="gender" compact="0" outline="0" multipleItemSelectionAllowed="1" showAll="0"/>
    <pivotField name="year_in_school" compact="0" outline="0" multipleItemSelectionAllowed="1" showAll="0"/>
    <pivotField name="major" compact="0" outline="0" multipleItemSelectionAllowed="1" showAll="0"/>
    <pivotField name="monthly_income" compact="0" outline="0" multipleItemSelectionAllowed="1" showAll="0"/>
    <pivotField name="financial_aid" compact="0" outline="0" multipleItemSelectionAllowed="1" showAll="0"/>
    <pivotField name="tuition" compact="0" outline="0" multipleItemSelectionAllowed="1" showAll="0"/>
    <pivotField name="housing" compact="0" outline="0" multipleItemSelectionAllowed="1" showAll="0"/>
    <pivotField name="food" compact="0" outline="0" multipleItemSelectionAllowed="1" showAll="0"/>
    <pivotField name="transportation" compact="0" outline="0" multipleItemSelectionAllowed="1" showAll="0"/>
    <pivotField name="books_supplies" compact="0" outline="0" multipleItemSelectionAllowed="1" showAll="0"/>
    <pivotField name="entertainment" compact="0" outline="0" multipleItemSelectionAllowed="1" showAll="0"/>
    <pivotField name="personal_care" compact="0" outline="0" multipleItemSelectionAllowed="1" showAll="0"/>
    <pivotField name="technology" compact="0" outline="0" multipleItemSelectionAllowed="1" showAll="0"/>
    <pivotField name="health_wellness" compact="0" outline="0" multipleItemSelectionAllowed="1" showAll="0"/>
    <pivotField name="miscellaneous" compact="0" outline="0" multipleItemSelectionAllowed="1" showAll="0"/>
    <pivotField name="preferred_payment_method" compact="0" outline="0" multipleItemSelectionAllowed="1" showAll="0"/>
    <pivotField name="Total Expenses" dataField="1" compact="0" outline="0" multipleItemSelectionAllowed="1" showAll="0"/>
  </pivotFields>
  <rowItems count="1">
    <i/>
  </rowItems>
  <colFields count="1">
    <field x="0"/>
  </colFields>
  <colItems count="9">
    <i>
      <x/>
    </i>
    <i>
      <x v="1"/>
    </i>
    <i>
      <x v="2"/>
    </i>
    <i>
      <x v="3"/>
    </i>
    <i>
      <x v="4"/>
    </i>
    <i>
      <x v="5"/>
    </i>
    <i>
      <x v="6"/>
    </i>
    <i>
      <x v="7"/>
    </i>
    <i t="grand">
      <x/>
    </i>
  </colItems>
  <dataFields count="1">
    <dataField name="Total Expenses" fld="17" baseField="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32:C38" firstHeaderRow="1" firstDataRow="1" firstDataCol="1"/>
  <pivotFields count="19">
    <pivotField showAll="0"/>
    <pivotField showAll="0"/>
    <pivotField showAll="0"/>
    <pivotField axis="axisRow" showAll="0">
      <items count="6">
        <item x="4"/>
        <item x="2"/>
        <item x="1"/>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s>
  <rowFields count="1">
    <field x="3"/>
  </rowFields>
  <rowItems count="6">
    <i>
      <x/>
    </i>
    <i>
      <x v="1"/>
    </i>
    <i>
      <x v="2"/>
    </i>
    <i>
      <x v="3"/>
    </i>
    <i>
      <x v="4"/>
    </i>
    <i t="grand">
      <x/>
    </i>
  </rowItems>
  <colItems count="1">
    <i/>
  </colItems>
  <dataFields count="1">
    <dataField name="Sum of financial_aid" fld="5" baseField="0" baseItem="0"/>
  </dataFields>
  <chartFormats count="3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2">
          <reference field="4294967294" count="1" selected="0">
            <x v="0"/>
          </reference>
          <reference field="3" count="1" selected="0">
            <x v="1"/>
          </reference>
        </references>
      </pivotArea>
    </chartFormat>
    <chartFormat chart="2" format="16">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2">
          <reference field="4294967294" count="1" selected="0">
            <x v="0"/>
          </reference>
          <reference field="3" count="1" selected="0">
            <x v="3"/>
          </reference>
        </references>
      </pivotArea>
    </chartFormat>
    <chartFormat chart="2" format="18">
      <pivotArea type="data" outline="0" fieldPosition="0">
        <references count="2">
          <reference field="4294967294" count="1" selected="0">
            <x v="0"/>
          </reference>
          <reference field="3" count="1" selected="0">
            <x v="4"/>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3" format="6">
      <pivotArea type="data" outline="0" fieldPosition="0">
        <references count="2">
          <reference field="4294967294" count="1" selected="0">
            <x v="0"/>
          </reference>
          <reference field="3" count="1" selected="0">
            <x v="3"/>
          </reference>
        </references>
      </pivotArea>
    </chartFormat>
    <chartFormat chart="3" format="7">
      <pivotArea type="data" outline="0" fieldPosition="0">
        <references count="2">
          <reference field="4294967294" count="1" selected="0">
            <x v="0"/>
          </reference>
          <reference field="3"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4" format="10">
      <pivotArea type="data" outline="0" fieldPosition="0">
        <references count="2">
          <reference field="4294967294" count="1" selected="0">
            <x v="0"/>
          </reference>
          <reference field="3" count="1" selected="0">
            <x v="2"/>
          </reference>
        </references>
      </pivotArea>
    </chartFormat>
    <chartFormat chart="4" format="11">
      <pivotArea type="data" outline="0" fieldPosition="0">
        <references count="2">
          <reference field="4294967294" count="1" selected="0">
            <x v="0"/>
          </reference>
          <reference field="3" count="1" selected="0">
            <x v="3"/>
          </reference>
        </references>
      </pivotArea>
    </chartFormat>
    <chartFormat chart="4" format="12">
      <pivotArea type="data" outline="0" fieldPosition="0">
        <references count="2">
          <reference field="4294967294" count="1" selected="0">
            <x v="0"/>
          </reference>
          <reference field="3" count="1" selected="0">
            <x v="4"/>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 chart="5" format="17">
      <pivotArea type="data" outline="0" fieldPosition="0">
        <references count="2">
          <reference field="4294967294" count="1" selected="0">
            <x v="0"/>
          </reference>
          <reference field="3" count="1" selected="0">
            <x v="3"/>
          </reference>
        </references>
      </pivotArea>
    </chartFormat>
    <chartFormat chart="5" format="1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Working" cacheId="17" applyNumberFormats="0" applyBorderFormats="0" applyFontFormats="0" applyPatternFormats="0" applyAlignmentFormats="0" applyWidthHeightFormats="0" dataCaption="" updatedVersion="6" compact="0" compactData="0" chartFormat="1">
  <location ref="A1:J3" firstHeaderRow="1" firstDataRow="2" firstDataCol="0"/>
  <pivotFields count="17">
    <pivotField name="age" compact="0" outline="0" multipleItemSelectionAllowed="1" showAll="0"/>
    <pivotField name="gender" compact="0" outline="0" multipleItemSelectionAllowed="1" showAll="0"/>
    <pivotField name="year_in_school" compact="0" outline="0" multipleItemSelectionAllowed="1" showAll="0"/>
    <pivotField name="major" compact="0" outline="0" multipleItemSelectionAllowed="1" showAll="0"/>
    <pivotField name="monthly_income" compact="0" outline="0" multipleItemSelectionAllowed="1" showAll="0"/>
    <pivotField name="financial_aid" compact="0" outline="0" multipleItemSelectionAllowed="1" showAll="0"/>
    <pivotField name="tuition" dataField="1" compact="0" outline="0" multipleItemSelectionAllowed="1" showAll="0"/>
    <pivotField name="housing" dataField="1" compact="0" outline="0" multipleItemSelectionAllowed="1" showAll="0"/>
    <pivotField name="food" dataField="1" compact="0" outline="0" multipleItemSelectionAllowed="1" showAll="0"/>
    <pivotField name="transportation" dataField="1" compact="0" outline="0" multipleItemSelectionAllowed="1" showAll="0"/>
    <pivotField name="books_supplies" dataField="1" compact="0" outline="0" multipleItemSelectionAllowed="1" showAll="0"/>
    <pivotField name="entertainment" dataField="1" compact="0" outline="0" multipleItemSelectionAllowed="1" showAll="0"/>
    <pivotField name="personal_care" dataField="1" compact="0" outline="0" multipleItemSelectionAllowed="1" showAll="0"/>
    <pivotField name="technology" dataField="1" compact="0" outline="0" multipleItemSelectionAllowed="1" showAll="0"/>
    <pivotField name="health_wellness" dataField="1" compact="0" outline="0" multipleItemSelectionAllowed="1" showAll="0"/>
    <pivotField name="miscellaneous" dataField="1" compact="0" outline="0" multipleItemSelectionAllowed="1" showAll="0"/>
    <pivotField name="preferred_payment_method" compact="0" outline="0" multipleItemSelectionAllowed="1" showAll="0"/>
  </pivotFields>
  <rowItems count="1">
    <i/>
  </rowItems>
  <colFields count="1">
    <field x="-2"/>
  </colFields>
  <colItems count="10">
    <i>
      <x/>
    </i>
    <i i="1">
      <x v="1"/>
    </i>
    <i i="2">
      <x v="2"/>
    </i>
    <i i="3">
      <x v="3"/>
    </i>
    <i i="4">
      <x v="4"/>
    </i>
    <i i="5">
      <x v="5"/>
    </i>
    <i i="6">
      <x v="6"/>
    </i>
    <i i="7">
      <x v="7"/>
    </i>
    <i i="8">
      <x v="8"/>
    </i>
    <i i="9">
      <x v="9"/>
    </i>
  </colItems>
  <dataFields count="10">
    <dataField name="tuition" fld="6" baseField="0"/>
    <dataField name="housing" fld="7" baseField="0"/>
    <dataField name="food" fld="8" baseField="0"/>
    <dataField name="transportation" fld="9" baseField="0"/>
    <dataField name="books_supplies" fld="10" baseField="0"/>
    <dataField name="entertainment" fld="11" baseField="0"/>
    <dataField name="personal_care" fld="12" baseField="0"/>
    <dataField name="technology" fld="13" baseField="0"/>
    <dataField name="health_wellness" fld="14" baseField="0"/>
    <dataField name="miscellaneous" fld="15" baseField="0"/>
  </dataFields>
  <pivotTableStyleInfo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Cache_Table_1_Col_2"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Cache_Table_1_Col_3" sourceName="year_in_school">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Cache_Table_1_Col_4" sourceName="major">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Cache_Table_1_Col_17" sourceName="preferred_payment_method">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_7" cache="SlicerCache_Table_1_Col_2" caption="gender" rowHeight="247650"/>
  <slicer name="year_in_school_6" cache="SlicerCache_Table_1_Col_3" caption="year_in_school" rowHeight="247650"/>
  <slicer name="major_10" cache="SlicerCache_Table_1_Col_4" caption="major" rowHeight="247650"/>
  <slicer name="preferred_payment_method_9" cache="SlicerCache_Table_1_Col_17" caption="preferred_payment_method" rowHeight="247650"/>
</slicers>
</file>

<file path=xl/tables/table1.xml><?xml version="1.0" encoding="utf-8"?>
<table xmlns="http://schemas.openxmlformats.org/spreadsheetml/2006/main" id="1" name="Table_1" displayName="Table_1" ref="A1:S1001">
  <autoFilter ref="A1:S1001"/>
  <tableColumns count="19">
    <tableColumn id="1" name="age"/>
    <tableColumn id="2" name="gender"/>
    <tableColumn id="3" name="year_in_school"/>
    <tableColumn id="4" name="major"/>
    <tableColumn id="5" name="monthly_income"/>
    <tableColumn id="6" name="financial_aid"/>
    <tableColumn id="7" name="tuition"/>
    <tableColumn id="8" name="housing"/>
    <tableColumn id="9" name="food"/>
    <tableColumn id="10" name="transportation"/>
    <tableColumn id="11" name="books_supplies"/>
    <tableColumn id="12" name="entertainment"/>
    <tableColumn id="13" name="personal_care"/>
    <tableColumn id="14" name="technology"/>
    <tableColumn id="15" name="health_wellness"/>
    <tableColumn id="16" name="miscellaneous"/>
    <tableColumn id="17" name="preferred_payment_method"/>
    <tableColumn id="18" name="Total Expenses"/>
    <tableColumn id="19" name="ratio of total expenses to monthly income"/>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01"/>
  <sheetViews>
    <sheetView topLeftCell="A986" workbookViewId="0">
      <selection activeCell="E24" sqref="E24"/>
    </sheetView>
  </sheetViews>
  <sheetFormatPr defaultColWidth="12.6640625" defaultRowHeight="15" customHeight="1"/>
  <cols>
    <col min="1" max="6" width="12.6640625" customWidth="1"/>
    <col min="17" max="17" width="25.21875" customWidth="1"/>
  </cols>
  <sheetData>
    <row r="1" spans="1:19" ht="15.75" customHeight="1">
      <c r="A1" s="1" t="s">
        <v>0</v>
      </c>
      <c r="B1" s="2" t="s">
        <v>1</v>
      </c>
      <c r="C1" s="2" t="s">
        <v>2</v>
      </c>
      <c r="D1" s="3" t="s">
        <v>3</v>
      </c>
      <c r="E1" s="2" t="s">
        <v>4</v>
      </c>
      <c r="F1" s="1" t="s">
        <v>5</v>
      </c>
      <c r="G1" s="2" t="s">
        <v>6</v>
      </c>
      <c r="H1" s="2" t="s">
        <v>7</v>
      </c>
      <c r="I1" s="2" t="s">
        <v>8</v>
      </c>
      <c r="J1" s="2" t="s">
        <v>9</v>
      </c>
      <c r="K1" s="2" t="s">
        <v>10</v>
      </c>
      <c r="L1" s="2" t="s">
        <v>11</v>
      </c>
      <c r="M1" s="2" t="s">
        <v>12</v>
      </c>
      <c r="N1" s="2" t="s">
        <v>13</v>
      </c>
      <c r="O1" s="2" t="s">
        <v>14</v>
      </c>
      <c r="P1" s="2" t="s">
        <v>15</v>
      </c>
      <c r="Q1" s="4" t="s">
        <v>16</v>
      </c>
      <c r="R1" s="5" t="s">
        <v>17</v>
      </c>
      <c r="S1" s="6" t="s">
        <v>18</v>
      </c>
    </row>
    <row r="2" spans="1:19" ht="15.75" customHeight="1">
      <c r="A2" s="7">
        <v>19</v>
      </c>
      <c r="B2" s="8" t="s">
        <v>19</v>
      </c>
      <c r="C2" s="8" t="s">
        <v>20</v>
      </c>
      <c r="D2" s="8" t="s">
        <v>21</v>
      </c>
      <c r="E2" s="7">
        <v>958</v>
      </c>
      <c r="F2" s="7">
        <v>270</v>
      </c>
      <c r="G2" s="7">
        <v>5939</v>
      </c>
      <c r="H2" s="7">
        <v>709</v>
      </c>
      <c r="I2" s="7">
        <v>296</v>
      </c>
      <c r="J2" s="7">
        <v>123</v>
      </c>
      <c r="K2" s="7">
        <v>188</v>
      </c>
      <c r="L2" s="7">
        <v>41</v>
      </c>
      <c r="M2" s="7">
        <v>78</v>
      </c>
      <c r="N2" s="7">
        <v>134</v>
      </c>
      <c r="O2" s="7">
        <v>127</v>
      </c>
      <c r="P2" s="7">
        <v>72</v>
      </c>
      <c r="Q2" s="9" t="s">
        <v>22</v>
      </c>
      <c r="R2" s="10">
        <f t="shared" ref="R2:R65" si="0">SUM(G2:P2)</f>
        <v>7707</v>
      </c>
      <c r="S2" s="11">
        <f t="shared" ref="S2:S65" si="1">R2/E2</f>
        <v>8.0448851774530272</v>
      </c>
    </row>
    <row r="3" spans="1:19" ht="15.75" customHeight="1">
      <c r="A3" s="12">
        <v>24</v>
      </c>
      <c r="B3" s="13" t="s">
        <v>23</v>
      </c>
      <c r="C3" s="13" t="s">
        <v>24</v>
      </c>
      <c r="D3" s="13" t="s">
        <v>25</v>
      </c>
      <c r="E3" s="12">
        <v>1006</v>
      </c>
      <c r="F3" s="12">
        <v>875</v>
      </c>
      <c r="G3" s="12">
        <v>4908</v>
      </c>
      <c r="H3" s="12">
        <v>557</v>
      </c>
      <c r="I3" s="12">
        <v>365</v>
      </c>
      <c r="J3" s="12">
        <v>85</v>
      </c>
      <c r="K3" s="12">
        <v>252</v>
      </c>
      <c r="L3" s="12">
        <v>74</v>
      </c>
      <c r="M3" s="12">
        <v>92</v>
      </c>
      <c r="N3" s="12">
        <v>226</v>
      </c>
      <c r="O3" s="12">
        <v>129</v>
      </c>
      <c r="P3" s="12">
        <v>68</v>
      </c>
      <c r="Q3" s="14" t="s">
        <v>22</v>
      </c>
      <c r="R3" s="10">
        <f t="shared" si="0"/>
        <v>6756</v>
      </c>
      <c r="S3" s="11">
        <f t="shared" si="1"/>
        <v>6.7157057654075549</v>
      </c>
    </row>
    <row r="4" spans="1:19" ht="15.75" customHeight="1">
      <c r="A4" s="7">
        <v>24</v>
      </c>
      <c r="B4" s="8" t="s">
        <v>19</v>
      </c>
      <c r="C4" s="8" t="s">
        <v>24</v>
      </c>
      <c r="D4" s="8" t="s">
        <v>25</v>
      </c>
      <c r="E4" s="7">
        <v>734</v>
      </c>
      <c r="F4" s="7">
        <v>928</v>
      </c>
      <c r="G4" s="7">
        <v>3051</v>
      </c>
      <c r="H4" s="7">
        <v>666</v>
      </c>
      <c r="I4" s="7">
        <v>220</v>
      </c>
      <c r="J4" s="7">
        <v>137</v>
      </c>
      <c r="K4" s="7">
        <v>99</v>
      </c>
      <c r="L4" s="7">
        <v>130</v>
      </c>
      <c r="M4" s="7">
        <v>23</v>
      </c>
      <c r="N4" s="7">
        <v>239</v>
      </c>
      <c r="O4" s="7">
        <v>112</v>
      </c>
      <c r="P4" s="7">
        <v>133</v>
      </c>
      <c r="Q4" s="9" t="s">
        <v>26</v>
      </c>
      <c r="R4" s="10">
        <f t="shared" si="0"/>
        <v>4810</v>
      </c>
      <c r="S4" s="11">
        <f t="shared" si="1"/>
        <v>6.5531335149863761</v>
      </c>
    </row>
    <row r="5" spans="1:19" ht="15.75" customHeight="1">
      <c r="A5" s="12">
        <v>23</v>
      </c>
      <c r="B5" s="13" t="s">
        <v>23</v>
      </c>
      <c r="C5" s="13" t="s">
        <v>27</v>
      </c>
      <c r="D5" s="13" t="s">
        <v>28</v>
      </c>
      <c r="E5" s="12">
        <v>617</v>
      </c>
      <c r="F5" s="12">
        <v>265</v>
      </c>
      <c r="G5" s="12">
        <v>4935</v>
      </c>
      <c r="H5" s="12">
        <v>652</v>
      </c>
      <c r="I5" s="12">
        <v>289</v>
      </c>
      <c r="J5" s="12">
        <v>114</v>
      </c>
      <c r="K5" s="12">
        <v>223</v>
      </c>
      <c r="L5" s="12">
        <v>99</v>
      </c>
      <c r="M5" s="12">
        <v>30</v>
      </c>
      <c r="N5" s="12">
        <v>163</v>
      </c>
      <c r="O5" s="12">
        <v>105</v>
      </c>
      <c r="P5" s="12">
        <v>55</v>
      </c>
      <c r="Q5" s="14" t="s">
        <v>29</v>
      </c>
      <c r="R5" s="10">
        <f t="shared" si="0"/>
        <v>6665</v>
      </c>
      <c r="S5" s="11">
        <f t="shared" si="1"/>
        <v>10.802269043760131</v>
      </c>
    </row>
    <row r="6" spans="1:19" ht="15.75" customHeight="1">
      <c r="A6" s="7">
        <v>20</v>
      </c>
      <c r="B6" s="8" t="s">
        <v>23</v>
      </c>
      <c r="C6" s="8" t="s">
        <v>27</v>
      </c>
      <c r="D6" s="8" t="s">
        <v>28</v>
      </c>
      <c r="E6" s="7">
        <v>810</v>
      </c>
      <c r="F6" s="7">
        <v>522</v>
      </c>
      <c r="G6" s="7">
        <v>3887</v>
      </c>
      <c r="H6" s="7">
        <v>825</v>
      </c>
      <c r="I6" s="7">
        <v>372</v>
      </c>
      <c r="J6" s="7">
        <v>168</v>
      </c>
      <c r="K6" s="7">
        <v>194</v>
      </c>
      <c r="L6" s="7">
        <v>48</v>
      </c>
      <c r="M6" s="7">
        <v>71</v>
      </c>
      <c r="N6" s="7">
        <v>88</v>
      </c>
      <c r="O6" s="7">
        <v>71</v>
      </c>
      <c r="P6" s="7">
        <v>104</v>
      </c>
      <c r="Q6" s="9" t="s">
        <v>22</v>
      </c>
      <c r="R6" s="10">
        <f t="shared" si="0"/>
        <v>5828</v>
      </c>
      <c r="S6" s="11">
        <f t="shared" si="1"/>
        <v>7.1950617283950615</v>
      </c>
    </row>
    <row r="7" spans="1:19" ht="15.75" customHeight="1">
      <c r="A7" s="12">
        <v>25</v>
      </c>
      <c r="B7" s="13" t="s">
        <v>19</v>
      </c>
      <c r="C7" s="13" t="s">
        <v>30</v>
      </c>
      <c r="D7" s="13" t="s">
        <v>28</v>
      </c>
      <c r="E7" s="12">
        <v>523</v>
      </c>
      <c r="F7" s="12">
        <v>790</v>
      </c>
      <c r="G7" s="12">
        <v>3151</v>
      </c>
      <c r="H7" s="12">
        <v>413</v>
      </c>
      <c r="I7" s="12">
        <v>386</v>
      </c>
      <c r="J7" s="12">
        <v>122</v>
      </c>
      <c r="K7" s="12">
        <v>131</v>
      </c>
      <c r="L7" s="12">
        <v>73</v>
      </c>
      <c r="M7" s="12">
        <v>38</v>
      </c>
      <c r="N7" s="12">
        <v>234</v>
      </c>
      <c r="O7" s="12">
        <v>108</v>
      </c>
      <c r="P7" s="12">
        <v>99</v>
      </c>
      <c r="Q7" s="14" t="s">
        <v>29</v>
      </c>
      <c r="R7" s="10">
        <f t="shared" si="0"/>
        <v>4755</v>
      </c>
      <c r="S7" s="11">
        <f t="shared" si="1"/>
        <v>9.0917782026768634</v>
      </c>
    </row>
    <row r="8" spans="1:19" ht="15.75" customHeight="1">
      <c r="A8" s="7">
        <v>23</v>
      </c>
      <c r="B8" s="8" t="s">
        <v>23</v>
      </c>
      <c r="C8" s="8" t="s">
        <v>20</v>
      </c>
      <c r="D8" s="8" t="s">
        <v>31</v>
      </c>
      <c r="E8" s="7">
        <v>1354</v>
      </c>
      <c r="F8" s="7">
        <v>69</v>
      </c>
      <c r="G8" s="7">
        <v>4973</v>
      </c>
      <c r="H8" s="7">
        <v>812</v>
      </c>
      <c r="I8" s="7">
        <v>398</v>
      </c>
      <c r="J8" s="7">
        <v>101</v>
      </c>
      <c r="K8" s="7">
        <v>213</v>
      </c>
      <c r="L8" s="7">
        <v>21</v>
      </c>
      <c r="M8" s="7">
        <v>38</v>
      </c>
      <c r="N8" s="7">
        <v>157</v>
      </c>
      <c r="O8" s="7">
        <v>117</v>
      </c>
      <c r="P8" s="7">
        <v>48</v>
      </c>
      <c r="Q8" s="9" t="s">
        <v>22</v>
      </c>
      <c r="R8" s="10">
        <f t="shared" si="0"/>
        <v>6878</v>
      </c>
      <c r="S8" s="11">
        <f t="shared" si="1"/>
        <v>5.0797636632200884</v>
      </c>
    </row>
    <row r="9" spans="1:19" ht="15.75" customHeight="1">
      <c r="A9" s="12">
        <v>23</v>
      </c>
      <c r="B9" s="13" t="s">
        <v>23</v>
      </c>
      <c r="C9" s="13" t="s">
        <v>24</v>
      </c>
      <c r="D9" s="13" t="s">
        <v>25</v>
      </c>
      <c r="E9" s="12">
        <v>631</v>
      </c>
      <c r="F9" s="12">
        <v>748</v>
      </c>
      <c r="G9" s="12">
        <v>3966</v>
      </c>
      <c r="H9" s="12">
        <v>571</v>
      </c>
      <c r="I9" s="12">
        <v>269</v>
      </c>
      <c r="J9" s="12">
        <v>92</v>
      </c>
      <c r="K9" s="12">
        <v>251</v>
      </c>
      <c r="L9" s="12">
        <v>37</v>
      </c>
      <c r="M9" s="12">
        <v>90</v>
      </c>
      <c r="N9" s="12">
        <v>152</v>
      </c>
      <c r="O9" s="12">
        <v>56</v>
      </c>
      <c r="P9" s="12">
        <v>62</v>
      </c>
      <c r="Q9" s="14" t="s">
        <v>29</v>
      </c>
      <c r="R9" s="10">
        <f t="shared" si="0"/>
        <v>5546</v>
      </c>
      <c r="S9" s="11">
        <f t="shared" si="1"/>
        <v>8.7892234548335981</v>
      </c>
    </row>
    <row r="10" spans="1:19" ht="15.75" customHeight="1">
      <c r="A10" s="7">
        <v>22</v>
      </c>
      <c r="B10" s="8" t="s">
        <v>19</v>
      </c>
      <c r="C10" s="8" t="s">
        <v>27</v>
      </c>
      <c r="D10" s="8" t="s">
        <v>28</v>
      </c>
      <c r="E10" s="7">
        <v>1402</v>
      </c>
      <c r="F10" s="7">
        <v>248</v>
      </c>
      <c r="G10" s="7">
        <v>5638</v>
      </c>
      <c r="H10" s="7">
        <v>599</v>
      </c>
      <c r="I10" s="7">
        <v>354</v>
      </c>
      <c r="J10" s="7">
        <v>82</v>
      </c>
      <c r="K10" s="7">
        <v>155</v>
      </c>
      <c r="L10" s="7">
        <v>123</v>
      </c>
      <c r="M10" s="7">
        <v>41</v>
      </c>
      <c r="N10" s="7">
        <v>162</v>
      </c>
      <c r="O10" s="7">
        <v>172</v>
      </c>
      <c r="P10" s="7">
        <v>194</v>
      </c>
      <c r="Q10" s="9" t="s">
        <v>22</v>
      </c>
      <c r="R10" s="10">
        <f t="shared" si="0"/>
        <v>7520</v>
      </c>
      <c r="S10" s="11">
        <f t="shared" si="1"/>
        <v>5.3637660485021401</v>
      </c>
    </row>
    <row r="11" spans="1:19" ht="15.75" customHeight="1">
      <c r="A11" s="12">
        <v>18</v>
      </c>
      <c r="B11" s="13" t="s">
        <v>23</v>
      </c>
      <c r="C11" s="13" t="s">
        <v>24</v>
      </c>
      <c r="D11" s="13" t="s">
        <v>28</v>
      </c>
      <c r="E11" s="12">
        <v>1423</v>
      </c>
      <c r="F11" s="12">
        <v>74</v>
      </c>
      <c r="G11" s="12">
        <v>3977</v>
      </c>
      <c r="H11" s="12">
        <v>626</v>
      </c>
      <c r="I11" s="12">
        <v>249</v>
      </c>
      <c r="J11" s="12">
        <v>117</v>
      </c>
      <c r="K11" s="12">
        <v>123</v>
      </c>
      <c r="L11" s="12">
        <v>51</v>
      </c>
      <c r="M11" s="12">
        <v>74</v>
      </c>
      <c r="N11" s="12">
        <v>243</v>
      </c>
      <c r="O11" s="12">
        <v>34</v>
      </c>
      <c r="P11" s="12">
        <v>196</v>
      </c>
      <c r="Q11" s="14" t="s">
        <v>29</v>
      </c>
      <c r="R11" s="10">
        <f t="shared" si="0"/>
        <v>5690</v>
      </c>
      <c r="S11" s="11">
        <f t="shared" si="1"/>
        <v>3.9985945186226282</v>
      </c>
    </row>
    <row r="12" spans="1:19" ht="15.75" customHeight="1">
      <c r="A12" s="7">
        <v>23</v>
      </c>
      <c r="B12" s="8" t="s">
        <v>32</v>
      </c>
      <c r="C12" s="8" t="s">
        <v>24</v>
      </c>
      <c r="D12" s="8" t="s">
        <v>33</v>
      </c>
      <c r="E12" s="7">
        <v>762</v>
      </c>
      <c r="F12" s="7">
        <v>615</v>
      </c>
      <c r="G12" s="7">
        <v>4093</v>
      </c>
      <c r="H12" s="7">
        <v>660</v>
      </c>
      <c r="I12" s="7">
        <v>262</v>
      </c>
      <c r="J12" s="7">
        <v>58</v>
      </c>
      <c r="K12" s="7">
        <v>183</v>
      </c>
      <c r="L12" s="7">
        <v>98</v>
      </c>
      <c r="M12" s="7">
        <v>21</v>
      </c>
      <c r="N12" s="7">
        <v>274</v>
      </c>
      <c r="O12" s="7">
        <v>66</v>
      </c>
      <c r="P12" s="7">
        <v>50</v>
      </c>
      <c r="Q12" s="9" t="s">
        <v>22</v>
      </c>
      <c r="R12" s="10">
        <f t="shared" si="0"/>
        <v>5765</v>
      </c>
      <c r="S12" s="11">
        <f t="shared" si="1"/>
        <v>7.5656167979002626</v>
      </c>
    </row>
    <row r="13" spans="1:19" ht="15.75" customHeight="1">
      <c r="A13" s="12">
        <v>25</v>
      </c>
      <c r="B13" s="13" t="s">
        <v>32</v>
      </c>
      <c r="C13" s="13" t="s">
        <v>20</v>
      </c>
      <c r="D13" s="13" t="s">
        <v>31</v>
      </c>
      <c r="E13" s="12">
        <v>1068</v>
      </c>
      <c r="F13" s="12">
        <v>19</v>
      </c>
      <c r="G13" s="12">
        <v>5138</v>
      </c>
      <c r="H13" s="12">
        <v>734</v>
      </c>
      <c r="I13" s="12">
        <v>243</v>
      </c>
      <c r="J13" s="12">
        <v>200</v>
      </c>
      <c r="K13" s="12">
        <v>228</v>
      </c>
      <c r="L13" s="12">
        <v>57</v>
      </c>
      <c r="M13" s="12">
        <v>57</v>
      </c>
      <c r="N13" s="12">
        <v>209</v>
      </c>
      <c r="O13" s="12">
        <v>193</v>
      </c>
      <c r="P13" s="12">
        <v>146</v>
      </c>
      <c r="Q13" s="14" t="s">
        <v>22</v>
      </c>
      <c r="R13" s="10">
        <f t="shared" si="0"/>
        <v>7205</v>
      </c>
      <c r="S13" s="11">
        <f t="shared" si="1"/>
        <v>6.7462546816479403</v>
      </c>
    </row>
    <row r="14" spans="1:19" ht="15.75" customHeight="1">
      <c r="A14" s="7">
        <v>21</v>
      </c>
      <c r="B14" s="8" t="s">
        <v>32</v>
      </c>
      <c r="C14" s="8" t="s">
        <v>30</v>
      </c>
      <c r="D14" s="8" t="s">
        <v>25</v>
      </c>
      <c r="E14" s="7">
        <v>719</v>
      </c>
      <c r="F14" s="7">
        <v>540</v>
      </c>
      <c r="G14" s="7">
        <v>4863</v>
      </c>
      <c r="H14" s="7">
        <v>894</v>
      </c>
      <c r="I14" s="7">
        <v>280</v>
      </c>
      <c r="J14" s="7">
        <v>120</v>
      </c>
      <c r="K14" s="7">
        <v>126</v>
      </c>
      <c r="L14" s="7">
        <v>41</v>
      </c>
      <c r="M14" s="7">
        <v>50</v>
      </c>
      <c r="N14" s="7">
        <v>78</v>
      </c>
      <c r="O14" s="7">
        <v>113</v>
      </c>
      <c r="P14" s="7">
        <v>114</v>
      </c>
      <c r="Q14" s="9" t="s">
        <v>22</v>
      </c>
      <c r="R14" s="10">
        <f t="shared" si="0"/>
        <v>6679</v>
      </c>
      <c r="S14" s="11">
        <f t="shared" si="1"/>
        <v>9.2892906815020861</v>
      </c>
    </row>
    <row r="15" spans="1:19" ht="15.75" customHeight="1">
      <c r="A15" s="12">
        <v>19</v>
      </c>
      <c r="B15" s="13" t="s">
        <v>23</v>
      </c>
      <c r="C15" s="13" t="s">
        <v>24</v>
      </c>
      <c r="D15" s="13" t="s">
        <v>33</v>
      </c>
      <c r="E15" s="12">
        <v>1176</v>
      </c>
      <c r="F15" s="12">
        <v>859</v>
      </c>
      <c r="G15" s="12">
        <v>5201</v>
      </c>
      <c r="H15" s="12">
        <v>626</v>
      </c>
      <c r="I15" s="12">
        <v>234</v>
      </c>
      <c r="J15" s="12">
        <v>50</v>
      </c>
      <c r="K15" s="12">
        <v>274</v>
      </c>
      <c r="L15" s="12">
        <v>20</v>
      </c>
      <c r="M15" s="12">
        <v>77</v>
      </c>
      <c r="N15" s="12">
        <v>125</v>
      </c>
      <c r="O15" s="12">
        <v>199</v>
      </c>
      <c r="P15" s="12">
        <v>103</v>
      </c>
      <c r="Q15" s="14" t="s">
        <v>29</v>
      </c>
      <c r="R15" s="10">
        <f t="shared" si="0"/>
        <v>6909</v>
      </c>
      <c r="S15" s="11">
        <f t="shared" si="1"/>
        <v>5.875</v>
      </c>
    </row>
    <row r="16" spans="1:19" ht="15.75" customHeight="1">
      <c r="A16" s="7">
        <v>24</v>
      </c>
      <c r="B16" s="8" t="s">
        <v>19</v>
      </c>
      <c r="C16" s="8" t="s">
        <v>20</v>
      </c>
      <c r="D16" s="8" t="s">
        <v>25</v>
      </c>
      <c r="E16" s="7">
        <v>1496</v>
      </c>
      <c r="F16" s="7">
        <v>75</v>
      </c>
      <c r="G16" s="7">
        <v>5301</v>
      </c>
      <c r="H16" s="7">
        <v>657</v>
      </c>
      <c r="I16" s="7">
        <v>151</v>
      </c>
      <c r="J16" s="7">
        <v>63</v>
      </c>
      <c r="K16" s="7">
        <v>92</v>
      </c>
      <c r="L16" s="7">
        <v>124</v>
      </c>
      <c r="M16" s="7">
        <v>64</v>
      </c>
      <c r="N16" s="7">
        <v>196</v>
      </c>
      <c r="O16" s="7">
        <v>50</v>
      </c>
      <c r="P16" s="7">
        <v>117</v>
      </c>
      <c r="Q16" s="9" t="s">
        <v>26</v>
      </c>
      <c r="R16" s="10">
        <f t="shared" si="0"/>
        <v>6815</v>
      </c>
      <c r="S16" s="11">
        <f t="shared" si="1"/>
        <v>4.5554812834224601</v>
      </c>
    </row>
    <row r="17" spans="1:19" ht="15.75" customHeight="1">
      <c r="A17" s="12">
        <v>22</v>
      </c>
      <c r="B17" s="13" t="s">
        <v>19</v>
      </c>
      <c r="C17" s="13" t="s">
        <v>30</v>
      </c>
      <c r="D17" s="13" t="s">
        <v>28</v>
      </c>
      <c r="E17" s="12">
        <v>1227</v>
      </c>
      <c r="F17" s="12">
        <v>26</v>
      </c>
      <c r="G17" s="12">
        <v>4175</v>
      </c>
      <c r="H17" s="12">
        <v>884</v>
      </c>
      <c r="I17" s="12">
        <v>328</v>
      </c>
      <c r="J17" s="12">
        <v>167</v>
      </c>
      <c r="K17" s="12">
        <v>175</v>
      </c>
      <c r="L17" s="12">
        <v>111</v>
      </c>
      <c r="M17" s="12">
        <v>96</v>
      </c>
      <c r="N17" s="12">
        <v>73</v>
      </c>
      <c r="O17" s="12">
        <v>154</v>
      </c>
      <c r="P17" s="12">
        <v>109</v>
      </c>
      <c r="Q17" s="14" t="s">
        <v>26</v>
      </c>
      <c r="R17" s="10">
        <f t="shared" si="0"/>
        <v>6272</v>
      </c>
      <c r="S17" s="11">
        <f t="shared" si="1"/>
        <v>5.1116544417277909</v>
      </c>
    </row>
    <row r="18" spans="1:19" ht="15.75" customHeight="1">
      <c r="A18" s="7">
        <v>23</v>
      </c>
      <c r="B18" s="8" t="s">
        <v>23</v>
      </c>
      <c r="C18" s="8" t="s">
        <v>20</v>
      </c>
      <c r="D18" s="8" t="s">
        <v>21</v>
      </c>
      <c r="E18" s="7">
        <v>1419</v>
      </c>
      <c r="F18" s="7">
        <v>237</v>
      </c>
      <c r="G18" s="7">
        <v>5450</v>
      </c>
      <c r="H18" s="7">
        <v>883</v>
      </c>
      <c r="I18" s="7">
        <v>361</v>
      </c>
      <c r="J18" s="7">
        <v>200</v>
      </c>
      <c r="K18" s="7">
        <v>141</v>
      </c>
      <c r="L18" s="7">
        <v>76</v>
      </c>
      <c r="M18" s="7">
        <v>22</v>
      </c>
      <c r="N18" s="7">
        <v>285</v>
      </c>
      <c r="O18" s="7">
        <v>185</v>
      </c>
      <c r="P18" s="7">
        <v>76</v>
      </c>
      <c r="Q18" s="9" t="s">
        <v>26</v>
      </c>
      <c r="R18" s="10">
        <f t="shared" si="0"/>
        <v>7679</v>
      </c>
      <c r="S18" s="11">
        <f t="shared" si="1"/>
        <v>5.4115574348132487</v>
      </c>
    </row>
    <row r="19" spans="1:19" ht="15.75" customHeight="1">
      <c r="A19" s="12">
        <v>21</v>
      </c>
      <c r="B19" s="13" t="s">
        <v>23</v>
      </c>
      <c r="C19" s="13" t="s">
        <v>20</v>
      </c>
      <c r="D19" s="13" t="s">
        <v>28</v>
      </c>
      <c r="E19" s="12">
        <v>1454</v>
      </c>
      <c r="F19" s="12">
        <v>851</v>
      </c>
      <c r="G19" s="12">
        <v>3538</v>
      </c>
      <c r="H19" s="12">
        <v>754</v>
      </c>
      <c r="I19" s="12">
        <v>357</v>
      </c>
      <c r="J19" s="12">
        <v>110</v>
      </c>
      <c r="K19" s="12">
        <v>188</v>
      </c>
      <c r="L19" s="12">
        <v>33</v>
      </c>
      <c r="M19" s="12">
        <v>24</v>
      </c>
      <c r="N19" s="12">
        <v>50</v>
      </c>
      <c r="O19" s="12">
        <v>74</v>
      </c>
      <c r="P19" s="12">
        <v>46</v>
      </c>
      <c r="Q19" s="14" t="s">
        <v>29</v>
      </c>
      <c r="R19" s="10">
        <f t="shared" si="0"/>
        <v>5174</v>
      </c>
      <c r="S19" s="11">
        <f t="shared" si="1"/>
        <v>3.5584594222833563</v>
      </c>
    </row>
    <row r="20" spans="1:19" ht="15.75" customHeight="1">
      <c r="A20" s="7">
        <v>19</v>
      </c>
      <c r="B20" s="8" t="s">
        <v>23</v>
      </c>
      <c r="C20" s="8" t="s">
        <v>30</v>
      </c>
      <c r="D20" s="8" t="s">
        <v>21</v>
      </c>
      <c r="E20" s="7">
        <v>1487</v>
      </c>
      <c r="F20" s="7">
        <v>311</v>
      </c>
      <c r="G20" s="7">
        <v>4401</v>
      </c>
      <c r="H20" s="7">
        <v>883</v>
      </c>
      <c r="I20" s="7">
        <v>292</v>
      </c>
      <c r="J20" s="7">
        <v>69</v>
      </c>
      <c r="K20" s="7">
        <v>51</v>
      </c>
      <c r="L20" s="7">
        <v>75</v>
      </c>
      <c r="M20" s="7">
        <v>60</v>
      </c>
      <c r="N20" s="7">
        <v>105</v>
      </c>
      <c r="O20" s="7">
        <v>181</v>
      </c>
      <c r="P20" s="7">
        <v>164</v>
      </c>
      <c r="Q20" s="9" t="s">
        <v>22</v>
      </c>
      <c r="R20" s="10">
        <f t="shared" si="0"/>
        <v>6281</v>
      </c>
      <c r="S20" s="11">
        <f t="shared" si="1"/>
        <v>4.2239408204438469</v>
      </c>
    </row>
    <row r="21" spans="1:19" ht="15.75" customHeight="1">
      <c r="A21" s="12">
        <v>20</v>
      </c>
      <c r="B21" s="13" t="s">
        <v>23</v>
      </c>
      <c r="C21" s="13" t="s">
        <v>27</v>
      </c>
      <c r="D21" s="13" t="s">
        <v>31</v>
      </c>
      <c r="E21" s="12">
        <v>1157</v>
      </c>
      <c r="F21" s="12">
        <v>401</v>
      </c>
      <c r="G21" s="12">
        <v>3131</v>
      </c>
      <c r="H21" s="12">
        <v>886</v>
      </c>
      <c r="I21" s="12">
        <v>196</v>
      </c>
      <c r="J21" s="12">
        <v>131</v>
      </c>
      <c r="K21" s="12">
        <v>216</v>
      </c>
      <c r="L21" s="12">
        <v>57</v>
      </c>
      <c r="M21" s="12">
        <v>39</v>
      </c>
      <c r="N21" s="12">
        <v>264</v>
      </c>
      <c r="O21" s="12">
        <v>39</v>
      </c>
      <c r="P21" s="12">
        <v>174</v>
      </c>
      <c r="Q21" s="14" t="s">
        <v>29</v>
      </c>
      <c r="R21" s="10">
        <f t="shared" si="0"/>
        <v>5133</v>
      </c>
      <c r="S21" s="11">
        <f t="shared" si="1"/>
        <v>4.4364736387208294</v>
      </c>
    </row>
    <row r="22" spans="1:19" ht="15.75" customHeight="1">
      <c r="A22" s="7">
        <v>19</v>
      </c>
      <c r="B22" s="8" t="s">
        <v>32</v>
      </c>
      <c r="C22" s="8" t="s">
        <v>24</v>
      </c>
      <c r="D22" s="8" t="s">
        <v>21</v>
      </c>
      <c r="E22" s="7">
        <v>1180</v>
      </c>
      <c r="F22" s="7">
        <v>732</v>
      </c>
      <c r="G22" s="7">
        <v>4206</v>
      </c>
      <c r="H22" s="7">
        <v>597</v>
      </c>
      <c r="I22" s="7">
        <v>254</v>
      </c>
      <c r="J22" s="7">
        <v>195</v>
      </c>
      <c r="K22" s="7">
        <v>67</v>
      </c>
      <c r="L22" s="7">
        <v>51</v>
      </c>
      <c r="M22" s="7">
        <v>21</v>
      </c>
      <c r="N22" s="7">
        <v>97</v>
      </c>
      <c r="O22" s="7">
        <v>185</v>
      </c>
      <c r="P22" s="7">
        <v>46</v>
      </c>
      <c r="Q22" s="9" t="s">
        <v>22</v>
      </c>
      <c r="R22" s="10">
        <f t="shared" si="0"/>
        <v>5719</v>
      </c>
      <c r="S22" s="11">
        <f t="shared" si="1"/>
        <v>4.8466101694915258</v>
      </c>
    </row>
    <row r="23" spans="1:19" ht="15.75" customHeight="1">
      <c r="A23" s="12">
        <v>24</v>
      </c>
      <c r="B23" s="13" t="s">
        <v>32</v>
      </c>
      <c r="C23" s="13" t="s">
        <v>30</v>
      </c>
      <c r="D23" s="13" t="s">
        <v>28</v>
      </c>
      <c r="E23" s="12">
        <v>516</v>
      </c>
      <c r="F23" s="12">
        <v>549</v>
      </c>
      <c r="G23" s="12">
        <v>4878</v>
      </c>
      <c r="H23" s="12">
        <v>814</v>
      </c>
      <c r="I23" s="12">
        <v>286</v>
      </c>
      <c r="J23" s="12">
        <v>180</v>
      </c>
      <c r="K23" s="12">
        <v>282</v>
      </c>
      <c r="L23" s="12">
        <v>55</v>
      </c>
      <c r="M23" s="12">
        <v>25</v>
      </c>
      <c r="N23" s="12">
        <v>77</v>
      </c>
      <c r="O23" s="12">
        <v>73</v>
      </c>
      <c r="P23" s="12">
        <v>184</v>
      </c>
      <c r="Q23" s="14" t="s">
        <v>29</v>
      </c>
      <c r="R23" s="10">
        <f t="shared" si="0"/>
        <v>6854</v>
      </c>
      <c r="S23" s="11">
        <f t="shared" si="1"/>
        <v>13.282945736434108</v>
      </c>
    </row>
    <row r="24" spans="1:19" ht="15.75" customHeight="1">
      <c r="A24" s="7">
        <v>18</v>
      </c>
      <c r="B24" s="8" t="s">
        <v>19</v>
      </c>
      <c r="C24" s="8" t="s">
        <v>30</v>
      </c>
      <c r="D24" s="8" t="s">
        <v>33</v>
      </c>
      <c r="E24" s="7">
        <v>1225</v>
      </c>
      <c r="F24" s="7">
        <v>610</v>
      </c>
      <c r="G24" s="7">
        <v>4998</v>
      </c>
      <c r="H24" s="7">
        <v>473</v>
      </c>
      <c r="I24" s="7">
        <v>159</v>
      </c>
      <c r="J24" s="7">
        <v>134</v>
      </c>
      <c r="K24" s="7">
        <v>294</v>
      </c>
      <c r="L24" s="7">
        <v>37</v>
      </c>
      <c r="M24" s="7">
        <v>86</v>
      </c>
      <c r="N24" s="7">
        <v>159</v>
      </c>
      <c r="O24" s="7">
        <v>60</v>
      </c>
      <c r="P24" s="7">
        <v>43</v>
      </c>
      <c r="Q24" s="9" t="s">
        <v>26</v>
      </c>
      <c r="R24" s="10">
        <f t="shared" si="0"/>
        <v>6443</v>
      </c>
      <c r="S24" s="11">
        <f t="shared" si="1"/>
        <v>5.2595918367346934</v>
      </c>
    </row>
    <row r="25" spans="1:19" ht="15.75" customHeight="1">
      <c r="A25" s="12">
        <v>24</v>
      </c>
      <c r="B25" s="13" t="s">
        <v>19</v>
      </c>
      <c r="C25" s="13" t="s">
        <v>27</v>
      </c>
      <c r="D25" s="13" t="s">
        <v>25</v>
      </c>
      <c r="E25" s="12">
        <v>582</v>
      </c>
      <c r="F25" s="12">
        <v>285</v>
      </c>
      <c r="G25" s="12">
        <v>4210</v>
      </c>
      <c r="H25" s="12">
        <v>421</v>
      </c>
      <c r="I25" s="12">
        <v>348</v>
      </c>
      <c r="J25" s="12">
        <v>138</v>
      </c>
      <c r="K25" s="12">
        <v>143</v>
      </c>
      <c r="L25" s="12">
        <v>62</v>
      </c>
      <c r="M25" s="12">
        <v>85</v>
      </c>
      <c r="N25" s="12">
        <v>218</v>
      </c>
      <c r="O25" s="12">
        <v>113</v>
      </c>
      <c r="P25" s="12">
        <v>60</v>
      </c>
      <c r="Q25" s="14" t="s">
        <v>22</v>
      </c>
      <c r="R25" s="10">
        <f t="shared" si="0"/>
        <v>5798</v>
      </c>
      <c r="S25" s="11">
        <f t="shared" si="1"/>
        <v>9.9621993127147768</v>
      </c>
    </row>
    <row r="26" spans="1:19" ht="15.75" customHeight="1">
      <c r="A26" s="7">
        <v>19</v>
      </c>
      <c r="B26" s="8" t="s">
        <v>23</v>
      </c>
      <c r="C26" s="8" t="s">
        <v>27</v>
      </c>
      <c r="D26" s="8" t="s">
        <v>25</v>
      </c>
      <c r="E26" s="7">
        <v>1062</v>
      </c>
      <c r="F26" s="7">
        <v>56</v>
      </c>
      <c r="G26" s="7">
        <v>4500</v>
      </c>
      <c r="H26" s="7">
        <v>731</v>
      </c>
      <c r="I26" s="7">
        <v>238</v>
      </c>
      <c r="J26" s="7">
        <v>103</v>
      </c>
      <c r="K26" s="7">
        <v>76</v>
      </c>
      <c r="L26" s="7">
        <v>111</v>
      </c>
      <c r="M26" s="7">
        <v>95</v>
      </c>
      <c r="N26" s="7">
        <v>238</v>
      </c>
      <c r="O26" s="7">
        <v>74</v>
      </c>
      <c r="P26" s="7">
        <v>83</v>
      </c>
      <c r="Q26" s="9" t="s">
        <v>29</v>
      </c>
      <c r="R26" s="10">
        <f t="shared" si="0"/>
        <v>6249</v>
      </c>
      <c r="S26" s="11">
        <f t="shared" si="1"/>
        <v>5.8841807909604515</v>
      </c>
    </row>
    <row r="27" spans="1:19" ht="15.75" customHeight="1">
      <c r="A27" s="12">
        <v>25</v>
      </c>
      <c r="B27" s="13" t="s">
        <v>23</v>
      </c>
      <c r="C27" s="13" t="s">
        <v>24</v>
      </c>
      <c r="D27" s="13" t="s">
        <v>33</v>
      </c>
      <c r="E27" s="12">
        <v>1054</v>
      </c>
      <c r="F27" s="12">
        <v>528</v>
      </c>
      <c r="G27" s="12">
        <v>5486</v>
      </c>
      <c r="H27" s="12">
        <v>789</v>
      </c>
      <c r="I27" s="12">
        <v>400</v>
      </c>
      <c r="J27" s="12">
        <v>81</v>
      </c>
      <c r="K27" s="12">
        <v>211</v>
      </c>
      <c r="L27" s="12">
        <v>95</v>
      </c>
      <c r="M27" s="12">
        <v>74</v>
      </c>
      <c r="N27" s="12">
        <v>237</v>
      </c>
      <c r="O27" s="12">
        <v>140</v>
      </c>
      <c r="P27" s="12">
        <v>136</v>
      </c>
      <c r="Q27" s="14" t="s">
        <v>29</v>
      </c>
      <c r="R27" s="10">
        <f t="shared" si="0"/>
        <v>7649</v>
      </c>
      <c r="S27" s="11">
        <f t="shared" si="1"/>
        <v>7.2571157495256164</v>
      </c>
    </row>
    <row r="28" spans="1:19" ht="15.75" customHeight="1">
      <c r="A28" s="7">
        <v>20</v>
      </c>
      <c r="B28" s="8" t="s">
        <v>32</v>
      </c>
      <c r="C28" s="8" t="s">
        <v>27</v>
      </c>
      <c r="D28" s="8" t="s">
        <v>25</v>
      </c>
      <c r="E28" s="7">
        <v>667</v>
      </c>
      <c r="F28" s="7">
        <v>690</v>
      </c>
      <c r="G28" s="7">
        <v>3541</v>
      </c>
      <c r="H28" s="7">
        <v>762</v>
      </c>
      <c r="I28" s="7">
        <v>173</v>
      </c>
      <c r="J28" s="7">
        <v>185</v>
      </c>
      <c r="K28" s="7">
        <v>288</v>
      </c>
      <c r="L28" s="7">
        <v>53</v>
      </c>
      <c r="M28" s="7">
        <v>38</v>
      </c>
      <c r="N28" s="7">
        <v>84</v>
      </c>
      <c r="O28" s="7">
        <v>159</v>
      </c>
      <c r="P28" s="7">
        <v>137</v>
      </c>
      <c r="Q28" s="9" t="s">
        <v>22</v>
      </c>
      <c r="R28" s="10">
        <f t="shared" si="0"/>
        <v>5420</v>
      </c>
      <c r="S28" s="11">
        <f t="shared" si="1"/>
        <v>8.1259370314842574</v>
      </c>
    </row>
    <row r="29" spans="1:19" ht="15.75" customHeight="1">
      <c r="A29" s="12">
        <v>20</v>
      </c>
      <c r="B29" s="13" t="s">
        <v>23</v>
      </c>
      <c r="C29" s="13" t="s">
        <v>24</v>
      </c>
      <c r="D29" s="13" t="s">
        <v>21</v>
      </c>
      <c r="E29" s="12">
        <v>796</v>
      </c>
      <c r="F29" s="12">
        <v>705</v>
      </c>
      <c r="G29" s="12">
        <v>5616</v>
      </c>
      <c r="H29" s="12">
        <v>664</v>
      </c>
      <c r="I29" s="12">
        <v>291</v>
      </c>
      <c r="J29" s="12">
        <v>179</v>
      </c>
      <c r="K29" s="12">
        <v>260</v>
      </c>
      <c r="L29" s="12">
        <v>127</v>
      </c>
      <c r="M29" s="12">
        <v>21</v>
      </c>
      <c r="N29" s="12">
        <v>113</v>
      </c>
      <c r="O29" s="12">
        <v>194</v>
      </c>
      <c r="P29" s="12">
        <v>80</v>
      </c>
      <c r="Q29" s="14" t="s">
        <v>22</v>
      </c>
      <c r="R29" s="10">
        <f t="shared" si="0"/>
        <v>7545</v>
      </c>
      <c r="S29" s="11">
        <f t="shared" si="1"/>
        <v>9.4786432160804015</v>
      </c>
    </row>
    <row r="30" spans="1:19" ht="15.75" customHeight="1">
      <c r="A30" s="7">
        <v>24</v>
      </c>
      <c r="B30" s="8" t="s">
        <v>19</v>
      </c>
      <c r="C30" s="8" t="s">
        <v>30</v>
      </c>
      <c r="D30" s="8" t="s">
        <v>21</v>
      </c>
      <c r="E30" s="7">
        <v>905</v>
      </c>
      <c r="F30" s="7">
        <v>671</v>
      </c>
      <c r="G30" s="7">
        <v>4156</v>
      </c>
      <c r="H30" s="7">
        <v>444</v>
      </c>
      <c r="I30" s="7">
        <v>163</v>
      </c>
      <c r="J30" s="7">
        <v>131</v>
      </c>
      <c r="K30" s="7">
        <v>141</v>
      </c>
      <c r="L30" s="7">
        <v>132</v>
      </c>
      <c r="M30" s="7">
        <v>31</v>
      </c>
      <c r="N30" s="7">
        <v>156</v>
      </c>
      <c r="O30" s="7">
        <v>95</v>
      </c>
      <c r="P30" s="7">
        <v>128</v>
      </c>
      <c r="Q30" s="9" t="s">
        <v>22</v>
      </c>
      <c r="R30" s="10">
        <f t="shared" si="0"/>
        <v>5577</v>
      </c>
      <c r="S30" s="11">
        <f t="shared" si="1"/>
        <v>6.1624309392265193</v>
      </c>
    </row>
    <row r="31" spans="1:19" ht="15.75" customHeight="1">
      <c r="A31" s="12">
        <v>23</v>
      </c>
      <c r="B31" s="13" t="s">
        <v>19</v>
      </c>
      <c r="C31" s="13" t="s">
        <v>24</v>
      </c>
      <c r="D31" s="13" t="s">
        <v>31</v>
      </c>
      <c r="E31" s="12">
        <v>531</v>
      </c>
      <c r="F31" s="12">
        <v>448</v>
      </c>
      <c r="G31" s="12">
        <v>3099</v>
      </c>
      <c r="H31" s="12">
        <v>742</v>
      </c>
      <c r="I31" s="12">
        <v>394</v>
      </c>
      <c r="J31" s="12">
        <v>179</v>
      </c>
      <c r="K31" s="12">
        <v>95</v>
      </c>
      <c r="L31" s="12">
        <v>64</v>
      </c>
      <c r="M31" s="12">
        <v>62</v>
      </c>
      <c r="N31" s="12">
        <v>73</v>
      </c>
      <c r="O31" s="12">
        <v>104</v>
      </c>
      <c r="P31" s="12">
        <v>173</v>
      </c>
      <c r="Q31" s="14" t="s">
        <v>29</v>
      </c>
      <c r="R31" s="10">
        <f t="shared" si="0"/>
        <v>4985</v>
      </c>
      <c r="S31" s="11">
        <f t="shared" si="1"/>
        <v>9.3879472693032007</v>
      </c>
    </row>
    <row r="32" spans="1:19" ht="15.75" customHeight="1">
      <c r="A32" s="7">
        <v>23</v>
      </c>
      <c r="B32" s="8" t="s">
        <v>19</v>
      </c>
      <c r="C32" s="8" t="s">
        <v>20</v>
      </c>
      <c r="D32" s="8" t="s">
        <v>25</v>
      </c>
      <c r="E32" s="7">
        <v>1426</v>
      </c>
      <c r="F32" s="7">
        <v>3</v>
      </c>
      <c r="G32" s="7">
        <v>5943</v>
      </c>
      <c r="H32" s="7">
        <v>677</v>
      </c>
      <c r="I32" s="7">
        <v>296</v>
      </c>
      <c r="J32" s="7">
        <v>110</v>
      </c>
      <c r="K32" s="7">
        <v>137</v>
      </c>
      <c r="L32" s="7">
        <v>146</v>
      </c>
      <c r="M32" s="7">
        <v>21</v>
      </c>
      <c r="N32" s="7">
        <v>155</v>
      </c>
      <c r="O32" s="7">
        <v>105</v>
      </c>
      <c r="P32" s="7">
        <v>26</v>
      </c>
      <c r="Q32" s="9" t="s">
        <v>29</v>
      </c>
      <c r="R32" s="10">
        <f t="shared" si="0"/>
        <v>7616</v>
      </c>
      <c r="S32" s="11">
        <f t="shared" si="1"/>
        <v>5.340813464235624</v>
      </c>
    </row>
    <row r="33" spans="1:19" ht="15.75" customHeight="1">
      <c r="A33" s="12">
        <v>23</v>
      </c>
      <c r="B33" s="13" t="s">
        <v>32</v>
      </c>
      <c r="C33" s="13" t="s">
        <v>30</v>
      </c>
      <c r="D33" s="13" t="s">
        <v>21</v>
      </c>
      <c r="E33" s="12">
        <v>1465</v>
      </c>
      <c r="F33" s="12">
        <v>302</v>
      </c>
      <c r="G33" s="12">
        <v>5417</v>
      </c>
      <c r="H33" s="12">
        <v>468</v>
      </c>
      <c r="I33" s="12">
        <v>113</v>
      </c>
      <c r="J33" s="12">
        <v>190</v>
      </c>
      <c r="K33" s="12">
        <v>134</v>
      </c>
      <c r="L33" s="12">
        <v>119</v>
      </c>
      <c r="M33" s="12">
        <v>82</v>
      </c>
      <c r="N33" s="12">
        <v>276</v>
      </c>
      <c r="O33" s="12">
        <v>165</v>
      </c>
      <c r="P33" s="12">
        <v>191</v>
      </c>
      <c r="Q33" s="14" t="s">
        <v>29</v>
      </c>
      <c r="R33" s="10">
        <f t="shared" si="0"/>
        <v>7155</v>
      </c>
      <c r="S33" s="11">
        <f t="shared" si="1"/>
        <v>4.8839590443686003</v>
      </c>
    </row>
    <row r="34" spans="1:19" ht="15.75" customHeight="1">
      <c r="A34" s="7">
        <v>24</v>
      </c>
      <c r="B34" s="8" t="s">
        <v>19</v>
      </c>
      <c r="C34" s="8" t="s">
        <v>24</v>
      </c>
      <c r="D34" s="8" t="s">
        <v>28</v>
      </c>
      <c r="E34" s="7">
        <v>522</v>
      </c>
      <c r="F34" s="7">
        <v>555</v>
      </c>
      <c r="G34" s="7">
        <v>5236</v>
      </c>
      <c r="H34" s="7">
        <v>860</v>
      </c>
      <c r="I34" s="7">
        <v>169</v>
      </c>
      <c r="J34" s="7">
        <v>133</v>
      </c>
      <c r="K34" s="7">
        <v>147</v>
      </c>
      <c r="L34" s="7">
        <v>123</v>
      </c>
      <c r="M34" s="7">
        <v>48</v>
      </c>
      <c r="N34" s="7">
        <v>138</v>
      </c>
      <c r="O34" s="7">
        <v>89</v>
      </c>
      <c r="P34" s="7">
        <v>150</v>
      </c>
      <c r="Q34" s="9" t="s">
        <v>22</v>
      </c>
      <c r="R34" s="10">
        <f t="shared" si="0"/>
        <v>7093</v>
      </c>
      <c r="S34" s="11">
        <f t="shared" si="1"/>
        <v>13.588122605363985</v>
      </c>
    </row>
    <row r="35" spans="1:19" ht="15.75" customHeight="1">
      <c r="A35" s="12">
        <v>25</v>
      </c>
      <c r="B35" s="13" t="s">
        <v>23</v>
      </c>
      <c r="C35" s="13" t="s">
        <v>20</v>
      </c>
      <c r="D35" s="13" t="s">
        <v>25</v>
      </c>
      <c r="E35" s="12">
        <v>1338</v>
      </c>
      <c r="F35" s="12">
        <v>110</v>
      </c>
      <c r="G35" s="12">
        <v>5615</v>
      </c>
      <c r="H35" s="12">
        <v>468</v>
      </c>
      <c r="I35" s="12">
        <v>325</v>
      </c>
      <c r="J35" s="12">
        <v>158</v>
      </c>
      <c r="K35" s="12">
        <v>244</v>
      </c>
      <c r="L35" s="12">
        <v>98</v>
      </c>
      <c r="M35" s="12">
        <v>46</v>
      </c>
      <c r="N35" s="12">
        <v>231</v>
      </c>
      <c r="O35" s="12">
        <v>183</v>
      </c>
      <c r="P35" s="12">
        <v>80</v>
      </c>
      <c r="Q35" s="14" t="s">
        <v>26</v>
      </c>
      <c r="R35" s="10">
        <f t="shared" si="0"/>
        <v>7448</v>
      </c>
      <c r="S35" s="11">
        <f t="shared" si="1"/>
        <v>5.5665171898355759</v>
      </c>
    </row>
    <row r="36" spans="1:19" ht="15.75" customHeight="1">
      <c r="A36" s="7">
        <v>23</v>
      </c>
      <c r="B36" s="8" t="s">
        <v>32</v>
      </c>
      <c r="C36" s="8" t="s">
        <v>24</v>
      </c>
      <c r="D36" s="8" t="s">
        <v>33</v>
      </c>
      <c r="E36" s="7">
        <v>1363</v>
      </c>
      <c r="F36" s="7">
        <v>365</v>
      </c>
      <c r="G36" s="7">
        <v>3222</v>
      </c>
      <c r="H36" s="7">
        <v>695</v>
      </c>
      <c r="I36" s="7">
        <v>185</v>
      </c>
      <c r="J36" s="7">
        <v>166</v>
      </c>
      <c r="K36" s="7">
        <v>99</v>
      </c>
      <c r="L36" s="7">
        <v>116</v>
      </c>
      <c r="M36" s="7">
        <v>68</v>
      </c>
      <c r="N36" s="7">
        <v>77</v>
      </c>
      <c r="O36" s="7">
        <v>31</v>
      </c>
      <c r="P36" s="7">
        <v>161</v>
      </c>
      <c r="Q36" s="9" t="s">
        <v>29</v>
      </c>
      <c r="R36" s="10">
        <f t="shared" si="0"/>
        <v>4820</v>
      </c>
      <c r="S36" s="11">
        <f t="shared" si="1"/>
        <v>3.5363169479090244</v>
      </c>
    </row>
    <row r="37" spans="1:19" ht="15.75" customHeight="1">
      <c r="A37" s="12">
        <v>21</v>
      </c>
      <c r="B37" s="13" t="s">
        <v>32</v>
      </c>
      <c r="C37" s="13" t="s">
        <v>20</v>
      </c>
      <c r="D37" s="13" t="s">
        <v>33</v>
      </c>
      <c r="E37" s="12">
        <v>1328</v>
      </c>
      <c r="F37" s="12">
        <v>320</v>
      </c>
      <c r="G37" s="12">
        <v>3090</v>
      </c>
      <c r="H37" s="12">
        <v>718</v>
      </c>
      <c r="I37" s="12">
        <v>254</v>
      </c>
      <c r="J37" s="12">
        <v>93</v>
      </c>
      <c r="K37" s="12">
        <v>204</v>
      </c>
      <c r="L37" s="12">
        <v>74</v>
      </c>
      <c r="M37" s="12">
        <v>30</v>
      </c>
      <c r="N37" s="12">
        <v>228</v>
      </c>
      <c r="O37" s="12">
        <v>60</v>
      </c>
      <c r="P37" s="12">
        <v>179</v>
      </c>
      <c r="Q37" s="14" t="s">
        <v>26</v>
      </c>
      <c r="R37" s="10">
        <f t="shared" si="0"/>
        <v>4930</v>
      </c>
      <c r="S37" s="11">
        <f t="shared" si="1"/>
        <v>3.7123493975903616</v>
      </c>
    </row>
    <row r="38" spans="1:19" ht="15.75" customHeight="1">
      <c r="A38" s="7">
        <v>22</v>
      </c>
      <c r="B38" s="8" t="s">
        <v>32</v>
      </c>
      <c r="C38" s="8" t="s">
        <v>30</v>
      </c>
      <c r="D38" s="8" t="s">
        <v>31</v>
      </c>
      <c r="E38" s="7">
        <v>1350</v>
      </c>
      <c r="F38" s="7">
        <v>675</v>
      </c>
      <c r="G38" s="7">
        <v>3931</v>
      </c>
      <c r="H38" s="7">
        <v>462</v>
      </c>
      <c r="I38" s="7">
        <v>372</v>
      </c>
      <c r="J38" s="7">
        <v>147</v>
      </c>
      <c r="K38" s="7">
        <v>282</v>
      </c>
      <c r="L38" s="7">
        <v>149</v>
      </c>
      <c r="M38" s="7">
        <v>92</v>
      </c>
      <c r="N38" s="7">
        <v>269</v>
      </c>
      <c r="O38" s="7">
        <v>105</v>
      </c>
      <c r="P38" s="7">
        <v>190</v>
      </c>
      <c r="Q38" s="9" t="s">
        <v>26</v>
      </c>
      <c r="R38" s="10">
        <f t="shared" si="0"/>
        <v>5999</v>
      </c>
      <c r="S38" s="11">
        <f t="shared" si="1"/>
        <v>4.4437037037037035</v>
      </c>
    </row>
    <row r="39" spans="1:19" ht="15.75" customHeight="1">
      <c r="A39" s="12">
        <v>23</v>
      </c>
      <c r="B39" s="13" t="s">
        <v>19</v>
      </c>
      <c r="C39" s="13" t="s">
        <v>27</v>
      </c>
      <c r="D39" s="13" t="s">
        <v>28</v>
      </c>
      <c r="E39" s="12">
        <v>1309</v>
      </c>
      <c r="F39" s="12">
        <v>265</v>
      </c>
      <c r="G39" s="12">
        <v>5160</v>
      </c>
      <c r="H39" s="12">
        <v>600</v>
      </c>
      <c r="I39" s="12">
        <v>178</v>
      </c>
      <c r="J39" s="12">
        <v>148</v>
      </c>
      <c r="K39" s="12">
        <v>186</v>
      </c>
      <c r="L39" s="12">
        <v>88</v>
      </c>
      <c r="M39" s="12">
        <v>78</v>
      </c>
      <c r="N39" s="12">
        <v>242</v>
      </c>
      <c r="O39" s="12">
        <v>54</v>
      </c>
      <c r="P39" s="12">
        <v>172</v>
      </c>
      <c r="Q39" s="14" t="s">
        <v>26</v>
      </c>
      <c r="R39" s="10">
        <f t="shared" si="0"/>
        <v>6906</v>
      </c>
      <c r="S39" s="11">
        <f t="shared" si="1"/>
        <v>5.275783040488923</v>
      </c>
    </row>
    <row r="40" spans="1:19" ht="15.75" customHeight="1">
      <c r="A40" s="7">
        <v>21</v>
      </c>
      <c r="B40" s="8" t="s">
        <v>23</v>
      </c>
      <c r="C40" s="8" t="s">
        <v>27</v>
      </c>
      <c r="D40" s="8" t="s">
        <v>33</v>
      </c>
      <c r="E40" s="7">
        <v>965</v>
      </c>
      <c r="F40" s="7">
        <v>251</v>
      </c>
      <c r="G40" s="7">
        <v>5344</v>
      </c>
      <c r="H40" s="7">
        <v>695</v>
      </c>
      <c r="I40" s="7">
        <v>249</v>
      </c>
      <c r="J40" s="7">
        <v>88</v>
      </c>
      <c r="K40" s="7">
        <v>249</v>
      </c>
      <c r="L40" s="7">
        <v>49</v>
      </c>
      <c r="M40" s="7">
        <v>29</v>
      </c>
      <c r="N40" s="7">
        <v>298</v>
      </c>
      <c r="O40" s="7">
        <v>96</v>
      </c>
      <c r="P40" s="7">
        <v>31</v>
      </c>
      <c r="Q40" s="9" t="s">
        <v>26</v>
      </c>
      <c r="R40" s="10">
        <f t="shared" si="0"/>
        <v>7128</v>
      </c>
      <c r="S40" s="11">
        <f t="shared" si="1"/>
        <v>7.3865284974093264</v>
      </c>
    </row>
    <row r="41" spans="1:19" ht="15.75" customHeight="1">
      <c r="A41" s="12">
        <v>20</v>
      </c>
      <c r="B41" s="13" t="s">
        <v>23</v>
      </c>
      <c r="C41" s="13" t="s">
        <v>27</v>
      </c>
      <c r="D41" s="13" t="s">
        <v>31</v>
      </c>
      <c r="E41" s="12">
        <v>600</v>
      </c>
      <c r="F41" s="12">
        <v>392</v>
      </c>
      <c r="G41" s="12">
        <v>5733</v>
      </c>
      <c r="H41" s="12">
        <v>791</v>
      </c>
      <c r="I41" s="12">
        <v>309</v>
      </c>
      <c r="J41" s="12">
        <v>178</v>
      </c>
      <c r="K41" s="12">
        <v>67</v>
      </c>
      <c r="L41" s="12">
        <v>22</v>
      </c>
      <c r="M41" s="12">
        <v>29</v>
      </c>
      <c r="N41" s="12">
        <v>142</v>
      </c>
      <c r="O41" s="12">
        <v>74</v>
      </c>
      <c r="P41" s="12">
        <v>105</v>
      </c>
      <c r="Q41" s="14" t="s">
        <v>29</v>
      </c>
      <c r="R41" s="10">
        <f t="shared" si="0"/>
        <v>7450</v>
      </c>
      <c r="S41" s="11">
        <f t="shared" si="1"/>
        <v>12.416666666666666</v>
      </c>
    </row>
    <row r="42" spans="1:19" ht="15.75" customHeight="1">
      <c r="A42" s="7">
        <v>24</v>
      </c>
      <c r="B42" s="8" t="s">
        <v>23</v>
      </c>
      <c r="C42" s="8" t="s">
        <v>20</v>
      </c>
      <c r="D42" s="8" t="s">
        <v>31</v>
      </c>
      <c r="E42" s="7">
        <v>605</v>
      </c>
      <c r="F42" s="7">
        <v>118</v>
      </c>
      <c r="G42" s="7">
        <v>5696</v>
      </c>
      <c r="H42" s="7">
        <v>653</v>
      </c>
      <c r="I42" s="7">
        <v>165</v>
      </c>
      <c r="J42" s="7">
        <v>189</v>
      </c>
      <c r="K42" s="7">
        <v>151</v>
      </c>
      <c r="L42" s="7">
        <v>86</v>
      </c>
      <c r="M42" s="7">
        <v>82</v>
      </c>
      <c r="N42" s="7">
        <v>117</v>
      </c>
      <c r="O42" s="7">
        <v>83</v>
      </c>
      <c r="P42" s="7">
        <v>156</v>
      </c>
      <c r="Q42" s="9" t="s">
        <v>29</v>
      </c>
      <c r="R42" s="10">
        <f t="shared" si="0"/>
        <v>7378</v>
      </c>
      <c r="S42" s="11">
        <f t="shared" si="1"/>
        <v>12.195041322314049</v>
      </c>
    </row>
    <row r="43" spans="1:19" ht="15.75" customHeight="1">
      <c r="A43" s="12">
        <v>25</v>
      </c>
      <c r="B43" s="13" t="s">
        <v>32</v>
      </c>
      <c r="C43" s="13" t="s">
        <v>30</v>
      </c>
      <c r="D43" s="13" t="s">
        <v>25</v>
      </c>
      <c r="E43" s="12">
        <v>804</v>
      </c>
      <c r="F43" s="12">
        <v>140</v>
      </c>
      <c r="G43" s="12">
        <v>5332</v>
      </c>
      <c r="H43" s="12">
        <v>517</v>
      </c>
      <c r="I43" s="12">
        <v>289</v>
      </c>
      <c r="J43" s="12">
        <v>147</v>
      </c>
      <c r="K43" s="12">
        <v>153</v>
      </c>
      <c r="L43" s="12">
        <v>125</v>
      </c>
      <c r="M43" s="12">
        <v>43</v>
      </c>
      <c r="N43" s="12">
        <v>159</v>
      </c>
      <c r="O43" s="12">
        <v>44</v>
      </c>
      <c r="P43" s="12">
        <v>127</v>
      </c>
      <c r="Q43" s="14" t="s">
        <v>26</v>
      </c>
      <c r="R43" s="10">
        <f t="shared" si="0"/>
        <v>6936</v>
      </c>
      <c r="S43" s="11">
        <f t="shared" si="1"/>
        <v>8.6268656716417915</v>
      </c>
    </row>
    <row r="44" spans="1:19" ht="15.75" customHeight="1">
      <c r="A44" s="7">
        <v>23</v>
      </c>
      <c r="B44" s="8" t="s">
        <v>23</v>
      </c>
      <c r="C44" s="8" t="s">
        <v>30</v>
      </c>
      <c r="D44" s="8" t="s">
        <v>25</v>
      </c>
      <c r="E44" s="7">
        <v>1274</v>
      </c>
      <c r="F44" s="7">
        <v>449</v>
      </c>
      <c r="G44" s="7">
        <v>4639</v>
      </c>
      <c r="H44" s="7">
        <v>755</v>
      </c>
      <c r="I44" s="7">
        <v>137</v>
      </c>
      <c r="J44" s="7">
        <v>55</v>
      </c>
      <c r="K44" s="7">
        <v>249</v>
      </c>
      <c r="L44" s="7">
        <v>103</v>
      </c>
      <c r="M44" s="7">
        <v>50</v>
      </c>
      <c r="N44" s="7">
        <v>176</v>
      </c>
      <c r="O44" s="7">
        <v>67</v>
      </c>
      <c r="P44" s="7">
        <v>175</v>
      </c>
      <c r="Q44" s="9" t="s">
        <v>26</v>
      </c>
      <c r="R44" s="10">
        <f t="shared" si="0"/>
        <v>6406</v>
      </c>
      <c r="S44" s="11">
        <f t="shared" si="1"/>
        <v>5.0282574568288858</v>
      </c>
    </row>
    <row r="45" spans="1:19" ht="15.75" customHeight="1">
      <c r="A45" s="12">
        <v>23</v>
      </c>
      <c r="B45" s="13" t="s">
        <v>32</v>
      </c>
      <c r="C45" s="13" t="s">
        <v>24</v>
      </c>
      <c r="D45" s="13" t="s">
        <v>21</v>
      </c>
      <c r="E45" s="12">
        <v>509</v>
      </c>
      <c r="F45" s="12">
        <v>942</v>
      </c>
      <c r="G45" s="12">
        <v>3958</v>
      </c>
      <c r="H45" s="12">
        <v>511</v>
      </c>
      <c r="I45" s="12">
        <v>391</v>
      </c>
      <c r="J45" s="12">
        <v>192</v>
      </c>
      <c r="K45" s="12">
        <v>264</v>
      </c>
      <c r="L45" s="12">
        <v>57</v>
      </c>
      <c r="M45" s="12">
        <v>85</v>
      </c>
      <c r="N45" s="12">
        <v>108</v>
      </c>
      <c r="O45" s="12">
        <v>115</v>
      </c>
      <c r="P45" s="12">
        <v>141</v>
      </c>
      <c r="Q45" s="14" t="s">
        <v>22</v>
      </c>
      <c r="R45" s="10">
        <f t="shared" si="0"/>
        <v>5822</v>
      </c>
      <c r="S45" s="11">
        <f t="shared" si="1"/>
        <v>11.438113948919449</v>
      </c>
    </row>
    <row r="46" spans="1:19" ht="15.75" customHeight="1">
      <c r="A46" s="7">
        <v>23</v>
      </c>
      <c r="B46" s="8" t="s">
        <v>23</v>
      </c>
      <c r="C46" s="8" t="s">
        <v>27</v>
      </c>
      <c r="D46" s="8" t="s">
        <v>25</v>
      </c>
      <c r="E46" s="7">
        <v>1285</v>
      </c>
      <c r="F46" s="7">
        <v>881</v>
      </c>
      <c r="G46" s="7">
        <v>3823</v>
      </c>
      <c r="H46" s="7">
        <v>740</v>
      </c>
      <c r="I46" s="7">
        <v>253</v>
      </c>
      <c r="J46" s="7">
        <v>182</v>
      </c>
      <c r="K46" s="7">
        <v>230</v>
      </c>
      <c r="L46" s="7">
        <v>32</v>
      </c>
      <c r="M46" s="7">
        <v>92</v>
      </c>
      <c r="N46" s="7">
        <v>118</v>
      </c>
      <c r="O46" s="7">
        <v>34</v>
      </c>
      <c r="P46" s="7">
        <v>39</v>
      </c>
      <c r="Q46" s="9" t="s">
        <v>22</v>
      </c>
      <c r="R46" s="10">
        <f t="shared" si="0"/>
        <v>5543</v>
      </c>
      <c r="S46" s="11">
        <f t="shared" si="1"/>
        <v>4.3136186770428013</v>
      </c>
    </row>
    <row r="47" spans="1:19" ht="15.75" customHeight="1">
      <c r="A47" s="12">
        <v>18</v>
      </c>
      <c r="B47" s="13" t="s">
        <v>32</v>
      </c>
      <c r="C47" s="13" t="s">
        <v>20</v>
      </c>
      <c r="D47" s="13" t="s">
        <v>28</v>
      </c>
      <c r="E47" s="12">
        <v>929</v>
      </c>
      <c r="F47" s="12">
        <v>348</v>
      </c>
      <c r="G47" s="12">
        <v>3854</v>
      </c>
      <c r="H47" s="12">
        <v>590</v>
      </c>
      <c r="I47" s="12">
        <v>204</v>
      </c>
      <c r="J47" s="12">
        <v>196</v>
      </c>
      <c r="K47" s="12">
        <v>183</v>
      </c>
      <c r="L47" s="12">
        <v>129</v>
      </c>
      <c r="M47" s="12">
        <v>80</v>
      </c>
      <c r="N47" s="12">
        <v>163</v>
      </c>
      <c r="O47" s="12">
        <v>116</v>
      </c>
      <c r="P47" s="12">
        <v>55</v>
      </c>
      <c r="Q47" s="14" t="s">
        <v>22</v>
      </c>
      <c r="R47" s="10">
        <f t="shared" si="0"/>
        <v>5570</v>
      </c>
      <c r="S47" s="11">
        <f t="shared" si="1"/>
        <v>5.9956942949407965</v>
      </c>
    </row>
    <row r="48" spans="1:19" ht="15.75" customHeight="1">
      <c r="A48" s="7">
        <v>25</v>
      </c>
      <c r="B48" s="8" t="s">
        <v>19</v>
      </c>
      <c r="C48" s="8" t="s">
        <v>20</v>
      </c>
      <c r="D48" s="8" t="s">
        <v>21</v>
      </c>
      <c r="E48" s="7">
        <v>1163</v>
      </c>
      <c r="F48" s="7">
        <v>235</v>
      </c>
      <c r="G48" s="7">
        <v>4951</v>
      </c>
      <c r="H48" s="7">
        <v>549</v>
      </c>
      <c r="I48" s="7">
        <v>261</v>
      </c>
      <c r="J48" s="7">
        <v>86</v>
      </c>
      <c r="K48" s="7">
        <v>185</v>
      </c>
      <c r="L48" s="7">
        <v>102</v>
      </c>
      <c r="M48" s="7">
        <v>21</v>
      </c>
      <c r="N48" s="7">
        <v>252</v>
      </c>
      <c r="O48" s="7">
        <v>31</v>
      </c>
      <c r="P48" s="7">
        <v>88</v>
      </c>
      <c r="Q48" s="9" t="s">
        <v>26</v>
      </c>
      <c r="R48" s="10">
        <f t="shared" si="0"/>
        <v>6526</v>
      </c>
      <c r="S48" s="11">
        <f t="shared" si="1"/>
        <v>5.6113499570077385</v>
      </c>
    </row>
    <row r="49" spans="1:19" ht="15.75" customHeight="1">
      <c r="A49" s="12">
        <v>19</v>
      </c>
      <c r="B49" s="13" t="s">
        <v>32</v>
      </c>
      <c r="C49" s="13" t="s">
        <v>27</v>
      </c>
      <c r="D49" s="13" t="s">
        <v>21</v>
      </c>
      <c r="E49" s="12">
        <v>1195</v>
      </c>
      <c r="F49" s="12">
        <v>745</v>
      </c>
      <c r="G49" s="12">
        <v>5269</v>
      </c>
      <c r="H49" s="12">
        <v>920</v>
      </c>
      <c r="I49" s="12">
        <v>167</v>
      </c>
      <c r="J49" s="12">
        <v>57</v>
      </c>
      <c r="K49" s="12">
        <v>88</v>
      </c>
      <c r="L49" s="12">
        <v>113</v>
      </c>
      <c r="M49" s="12">
        <v>60</v>
      </c>
      <c r="N49" s="12">
        <v>242</v>
      </c>
      <c r="O49" s="12">
        <v>35</v>
      </c>
      <c r="P49" s="12">
        <v>106</v>
      </c>
      <c r="Q49" s="14" t="s">
        <v>29</v>
      </c>
      <c r="R49" s="10">
        <f t="shared" si="0"/>
        <v>7057</v>
      </c>
      <c r="S49" s="11">
        <f t="shared" si="1"/>
        <v>5.905439330543933</v>
      </c>
    </row>
    <row r="50" spans="1:19" ht="15.75" customHeight="1">
      <c r="A50" s="7">
        <v>25</v>
      </c>
      <c r="B50" s="8" t="s">
        <v>32</v>
      </c>
      <c r="C50" s="8" t="s">
        <v>24</v>
      </c>
      <c r="D50" s="8" t="s">
        <v>21</v>
      </c>
      <c r="E50" s="7">
        <v>1036</v>
      </c>
      <c r="F50" s="7">
        <v>260</v>
      </c>
      <c r="G50" s="7">
        <v>4141</v>
      </c>
      <c r="H50" s="7">
        <v>918</v>
      </c>
      <c r="I50" s="7">
        <v>122</v>
      </c>
      <c r="J50" s="7">
        <v>86</v>
      </c>
      <c r="K50" s="7">
        <v>105</v>
      </c>
      <c r="L50" s="7">
        <v>62</v>
      </c>
      <c r="M50" s="7">
        <v>88</v>
      </c>
      <c r="N50" s="7">
        <v>90</v>
      </c>
      <c r="O50" s="7">
        <v>169</v>
      </c>
      <c r="P50" s="7">
        <v>137</v>
      </c>
      <c r="Q50" s="9" t="s">
        <v>26</v>
      </c>
      <c r="R50" s="10">
        <f t="shared" si="0"/>
        <v>5918</v>
      </c>
      <c r="S50" s="11">
        <f t="shared" si="1"/>
        <v>5.7123552123552122</v>
      </c>
    </row>
    <row r="51" spans="1:19" ht="15.75" customHeight="1">
      <c r="A51" s="12">
        <v>24</v>
      </c>
      <c r="B51" s="13" t="s">
        <v>23</v>
      </c>
      <c r="C51" s="13" t="s">
        <v>24</v>
      </c>
      <c r="D51" s="13" t="s">
        <v>25</v>
      </c>
      <c r="E51" s="12">
        <v>588</v>
      </c>
      <c r="F51" s="12">
        <v>211</v>
      </c>
      <c r="G51" s="12">
        <v>4875</v>
      </c>
      <c r="H51" s="12">
        <v>604</v>
      </c>
      <c r="I51" s="12">
        <v>163</v>
      </c>
      <c r="J51" s="12">
        <v>101</v>
      </c>
      <c r="K51" s="12">
        <v>198</v>
      </c>
      <c r="L51" s="12">
        <v>89</v>
      </c>
      <c r="M51" s="12">
        <v>23</v>
      </c>
      <c r="N51" s="12">
        <v>128</v>
      </c>
      <c r="O51" s="12">
        <v>62</v>
      </c>
      <c r="P51" s="12">
        <v>42</v>
      </c>
      <c r="Q51" s="14" t="s">
        <v>29</v>
      </c>
      <c r="R51" s="10">
        <f t="shared" si="0"/>
        <v>6285</v>
      </c>
      <c r="S51" s="11">
        <f t="shared" si="1"/>
        <v>10.688775510204081</v>
      </c>
    </row>
    <row r="52" spans="1:19" ht="15.75" customHeight="1">
      <c r="A52" s="7">
        <v>20</v>
      </c>
      <c r="B52" s="8" t="s">
        <v>23</v>
      </c>
      <c r="C52" s="8" t="s">
        <v>24</v>
      </c>
      <c r="D52" s="8" t="s">
        <v>31</v>
      </c>
      <c r="E52" s="7">
        <v>1377</v>
      </c>
      <c r="F52" s="7">
        <v>723</v>
      </c>
      <c r="G52" s="7">
        <v>5414</v>
      </c>
      <c r="H52" s="7">
        <v>786</v>
      </c>
      <c r="I52" s="7">
        <v>355</v>
      </c>
      <c r="J52" s="7">
        <v>137</v>
      </c>
      <c r="K52" s="7">
        <v>187</v>
      </c>
      <c r="L52" s="7">
        <v>45</v>
      </c>
      <c r="M52" s="7">
        <v>90</v>
      </c>
      <c r="N52" s="7">
        <v>145</v>
      </c>
      <c r="O52" s="7">
        <v>200</v>
      </c>
      <c r="P52" s="7">
        <v>27</v>
      </c>
      <c r="Q52" s="9" t="s">
        <v>26</v>
      </c>
      <c r="R52" s="10">
        <f t="shared" si="0"/>
        <v>7386</v>
      </c>
      <c r="S52" s="11">
        <f t="shared" si="1"/>
        <v>5.363834422657952</v>
      </c>
    </row>
    <row r="53" spans="1:19" ht="15.75" customHeight="1">
      <c r="A53" s="12">
        <v>21</v>
      </c>
      <c r="B53" s="13" t="s">
        <v>19</v>
      </c>
      <c r="C53" s="13" t="s">
        <v>20</v>
      </c>
      <c r="D53" s="13" t="s">
        <v>25</v>
      </c>
      <c r="E53" s="12">
        <v>1451</v>
      </c>
      <c r="F53" s="12">
        <v>479</v>
      </c>
      <c r="G53" s="12">
        <v>5481</v>
      </c>
      <c r="H53" s="12">
        <v>661</v>
      </c>
      <c r="I53" s="12">
        <v>140</v>
      </c>
      <c r="J53" s="12">
        <v>67</v>
      </c>
      <c r="K53" s="12">
        <v>128</v>
      </c>
      <c r="L53" s="12">
        <v>31</v>
      </c>
      <c r="M53" s="12">
        <v>48</v>
      </c>
      <c r="N53" s="12">
        <v>293</v>
      </c>
      <c r="O53" s="12">
        <v>37</v>
      </c>
      <c r="P53" s="12">
        <v>128</v>
      </c>
      <c r="Q53" s="14" t="s">
        <v>22</v>
      </c>
      <c r="R53" s="10">
        <f t="shared" si="0"/>
        <v>7014</v>
      </c>
      <c r="S53" s="11">
        <f t="shared" si="1"/>
        <v>4.8339076498966227</v>
      </c>
    </row>
    <row r="54" spans="1:19" ht="15.75" customHeight="1">
      <c r="A54" s="7">
        <v>19</v>
      </c>
      <c r="B54" s="8" t="s">
        <v>32</v>
      </c>
      <c r="C54" s="8" t="s">
        <v>27</v>
      </c>
      <c r="D54" s="8" t="s">
        <v>28</v>
      </c>
      <c r="E54" s="7">
        <v>669</v>
      </c>
      <c r="F54" s="7">
        <v>660</v>
      </c>
      <c r="G54" s="7">
        <v>3823</v>
      </c>
      <c r="H54" s="7">
        <v>837</v>
      </c>
      <c r="I54" s="7">
        <v>193</v>
      </c>
      <c r="J54" s="7">
        <v>115</v>
      </c>
      <c r="K54" s="7">
        <v>75</v>
      </c>
      <c r="L54" s="7">
        <v>121</v>
      </c>
      <c r="M54" s="7">
        <v>65</v>
      </c>
      <c r="N54" s="7">
        <v>150</v>
      </c>
      <c r="O54" s="7">
        <v>96</v>
      </c>
      <c r="P54" s="7">
        <v>58</v>
      </c>
      <c r="Q54" s="9" t="s">
        <v>26</v>
      </c>
      <c r="R54" s="10">
        <f t="shared" si="0"/>
        <v>5533</v>
      </c>
      <c r="S54" s="11">
        <f t="shared" si="1"/>
        <v>8.2705530642750382</v>
      </c>
    </row>
    <row r="55" spans="1:19" ht="15.75" customHeight="1">
      <c r="A55" s="12">
        <v>18</v>
      </c>
      <c r="B55" s="13" t="s">
        <v>32</v>
      </c>
      <c r="C55" s="13" t="s">
        <v>20</v>
      </c>
      <c r="D55" s="13" t="s">
        <v>21</v>
      </c>
      <c r="E55" s="12">
        <v>1294</v>
      </c>
      <c r="F55" s="12">
        <v>818</v>
      </c>
      <c r="G55" s="12">
        <v>4079</v>
      </c>
      <c r="H55" s="12">
        <v>806</v>
      </c>
      <c r="I55" s="12">
        <v>115</v>
      </c>
      <c r="J55" s="12">
        <v>97</v>
      </c>
      <c r="K55" s="12">
        <v>71</v>
      </c>
      <c r="L55" s="12">
        <v>24</v>
      </c>
      <c r="M55" s="12">
        <v>31</v>
      </c>
      <c r="N55" s="12">
        <v>79</v>
      </c>
      <c r="O55" s="12">
        <v>107</v>
      </c>
      <c r="P55" s="12">
        <v>63</v>
      </c>
      <c r="Q55" s="14" t="s">
        <v>29</v>
      </c>
      <c r="R55" s="10">
        <f t="shared" si="0"/>
        <v>5472</v>
      </c>
      <c r="S55" s="11">
        <f t="shared" si="1"/>
        <v>4.2287480680061824</v>
      </c>
    </row>
    <row r="56" spans="1:19" ht="15.75" customHeight="1">
      <c r="A56" s="7">
        <v>24</v>
      </c>
      <c r="B56" s="8" t="s">
        <v>19</v>
      </c>
      <c r="C56" s="8" t="s">
        <v>27</v>
      </c>
      <c r="D56" s="8" t="s">
        <v>31</v>
      </c>
      <c r="E56" s="7">
        <v>941</v>
      </c>
      <c r="F56" s="7">
        <v>90</v>
      </c>
      <c r="G56" s="7">
        <v>3688</v>
      </c>
      <c r="H56" s="7">
        <v>963</v>
      </c>
      <c r="I56" s="7">
        <v>372</v>
      </c>
      <c r="J56" s="7">
        <v>197</v>
      </c>
      <c r="K56" s="7">
        <v>146</v>
      </c>
      <c r="L56" s="7">
        <v>32</v>
      </c>
      <c r="M56" s="7">
        <v>86</v>
      </c>
      <c r="N56" s="7">
        <v>109</v>
      </c>
      <c r="O56" s="7">
        <v>45</v>
      </c>
      <c r="P56" s="7">
        <v>198</v>
      </c>
      <c r="Q56" s="9" t="s">
        <v>29</v>
      </c>
      <c r="R56" s="10">
        <f t="shared" si="0"/>
        <v>5836</v>
      </c>
      <c r="S56" s="11">
        <f t="shared" si="1"/>
        <v>6.2019128586609993</v>
      </c>
    </row>
    <row r="57" spans="1:19" ht="15.75" customHeight="1">
      <c r="A57" s="12">
        <v>22</v>
      </c>
      <c r="B57" s="13" t="s">
        <v>23</v>
      </c>
      <c r="C57" s="13" t="s">
        <v>30</v>
      </c>
      <c r="D57" s="13" t="s">
        <v>31</v>
      </c>
      <c r="E57" s="12">
        <v>1131</v>
      </c>
      <c r="F57" s="12">
        <v>312</v>
      </c>
      <c r="G57" s="12">
        <v>4244</v>
      </c>
      <c r="H57" s="12">
        <v>926</v>
      </c>
      <c r="I57" s="12">
        <v>339</v>
      </c>
      <c r="J57" s="12">
        <v>142</v>
      </c>
      <c r="K57" s="12">
        <v>237</v>
      </c>
      <c r="L57" s="12">
        <v>145</v>
      </c>
      <c r="M57" s="12">
        <v>93</v>
      </c>
      <c r="N57" s="12">
        <v>121</v>
      </c>
      <c r="O57" s="12">
        <v>91</v>
      </c>
      <c r="P57" s="12">
        <v>158</v>
      </c>
      <c r="Q57" s="14" t="s">
        <v>26</v>
      </c>
      <c r="R57" s="10">
        <f t="shared" si="0"/>
        <v>6496</v>
      </c>
      <c r="S57" s="11">
        <f t="shared" si="1"/>
        <v>5.7435897435897436</v>
      </c>
    </row>
    <row r="58" spans="1:19" ht="15.75" customHeight="1">
      <c r="A58" s="7">
        <v>24</v>
      </c>
      <c r="B58" s="8" t="s">
        <v>19</v>
      </c>
      <c r="C58" s="8" t="s">
        <v>20</v>
      </c>
      <c r="D58" s="8" t="s">
        <v>28</v>
      </c>
      <c r="E58" s="7">
        <v>854</v>
      </c>
      <c r="F58" s="7">
        <v>700</v>
      </c>
      <c r="G58" s="7">
        <v>4824</v>
      </c>
      <c r="H58" s="7">
        <v>525</v>
      </c>
      <c r="I58" s="7">
        <v>223</v>
      </c>
      <c r="J58" s="7">
        <v>145</v>
      </c>
      <c r="K58" s="7">
        <v>133</v>
      </c>
      <c r="L58" s="7">
        <v>47</v>
      </c>
      <c r="M58" s="7">
        <v>91</v>
      </c>
      <c r="N58" s="7">
        <v>294</v>
      </c>
      <c r="O58" s="7">
        <v>191</v>
      </c>
      <c r="P58" s="7">
        <v>170</v>
      </c>
      <c r="Q58" s="9" t="s">
        <v>26</v>
      </c>
      <c r="R58" s="10">
        <f t="shared" si="0"/>
        <v>6643</v>
      </c>
      <c r="S58" s="11">
        <f t="shared" si="1"/>
        <v>7.778688524590164</v>
      </c>
    </row>
    <row r="59" spans="1:19" ht="15.75" customHeight="1">
      <c r="A59" s="12">
        <v>20</v>
      </c>
      <c r="B59" s="13" t="s">
        <v>32</v>
      </c>
      <c r="C59" s="13" t="s">
        <v>30</v>
      </c>
      <c r="D59" s="13" t="s">
        <v>25</v>
      </c>
      <c r="E59" s="12">
        <v>1158</v>
      </c>
      <c r="F59" s="12">
        <v>653</v>
      </c>
      <c r="G59" s="12">
        <v>3017</v>
      </c>
      <c r="H59" s="12">
        <v>960</v>
      </c>
      <c r="I59" s="12">
        <v>216</v>
      </c>
      <c r="J59" s="12">
        <v>193</v>
      </c>
      <c r="K59" s="12">
        <v>299</v>
      </c>
      <c r="L59" s="12">
        <v>40</v>
      </c>
      <c r="M59" s="12">
        <v>61</v>
      </c>
      <c r="N59" s="12">
        <v>263</v>
      </c>
      <c r="O59" s="12">
        <v>55</v>
      </c>
      <c r="P59" s="12">
        <v>141</v>
      </c>
      <c r="Q59" s="14" t="s">
        <v>29</v>
      </c>
      <c r="R59" s="10">
        <f t="shared" si="0"/>
        <v>5245</v>
      </c>
      <c r="S59" s="11">
        <f t="shared" si="1"/>
        <v>4.5293609671848012</v>
      </c>
    </row>
    <row r="60" spans="1:19" ht="15.75" customHeight="1">
      <c r="A60" s="7">
        <v>25</v>
      </c>
      <c r="B60" s="8" t="s">
        <v>19</v>
      </c>
      <c r="C60" s="8" t="s">
        <v>30</v>
      </c>
      <c r="D60" s="8" t="s">
        <v>33</v>
      </c>
      <c r="E60" s="7">
        <v>668</v>
      </c>
      <c r="F60" s="7">
        <v>50</v>
      </c>
      <c r="G60" s="7">
        <v>3650</v>
      </c>
      <c r="H60" s="7">
        <v>466</v>
      </c>
      <c r="I60" s="7">
        <v>377</v>
      </c>
      <c r="J60" s="7">
        <v>161</v>
      </c>
      <c r="K60" s="7">
        <v>221</v>
      </c>
      <c r="L60" s="7">
        <v>60</v>
      </c>
      <c r="M60" s="7">
        <v>80</v>
      </c>
      <c r="N60" s="7">
        <v>180</v>
      </c>
      <c r="O60" s="7">
        <v>142</v>
      </c>
      <c r="P60" s="7">
        <v>86</v>
      </c>
      <c r="Q60" s="9" t="s">
        <v>29</v>
      </c>
      <c r="R60" s="10">
        <f t="shared" si="0"/>
        <v>5423</v>
      </c>
      <c r="S60" s="11">
        <f t="shared" si="1"/>
        <v>8.1182634730538918</v>
      </c>
    </row>
    <row r="61" spans="1:19" ht="15.75" customHeight="1">
      <c r="A61" s="12">
        <v>20</v>
      </c>
      <c r="B61" s="13" t="s">
        <v>23</v>
      </c>
      <c r="C61" s="13" t="s">
        <v>24</v>
      </c>
      <c r="D61" s="13" t="s">
        <v>33</v>
      </c>
      <c r="E61" s="12">
        <v>695</v>
      </c>
      <c r="F61" s="12">
        <v>970</v>
      </c>
      <c r="G61" s="12">
        <v>4694</v>
      </c>
      <c r="H61" s="12">
        <v>626</v>
      </c>
      <c r="I61" s="12">
        <v>304</v>
      </c>
      <c r="J61" s="12">
        <v>104</v>
      </c>
      <c r="K61" s="12">
        <v>200</v>
      </c>
      <c r="L61" s="12">
        <v>47</v>
      </c>
      <c r="M61" s="12">
        <v>71</v>
      </c>
      <c r="N61" s="12">
        <v>223</v>
      </c>
      <c r="O61" s="12">
        <v>93</v>
      </c>
      <c r="P61" s="12">
        <v>191</v>
      </c>
      <c r="Q61" s="14" t="s">
        <v>29</v>
      </c>
      <c r="R61" s="10">
        <f t="shared" si="0"/>
        <v>6553</v>
      </c>
      <c r="S61" s="11">
        <f t="shared" si="1"/>
        <v>9.4287769784172664</v>
      </c>
    </row>
    <row r="62" spans="1:19" ht="15.75" customHeight="1">
      <c r="A62" s="7">
        <v>20</v>
      </c>
      <c r="B62" s="8" t="s">
        <v>32</v>
      </c>
      <c r="C62" s="8" t="s">
        <v>24</v>
      </c>
      <c r="D62" s="8" t="s">
        <v>31</v>
      </c>
      <c r="E62" s="7">
        <v>1375</v>
      </c>
      <c r="F62" s="7">
        <v>722</v>
      </c>
      <c r="G62" s="7">
        <v>5389</v>
      </c>
      <c r="H62" s="7">
        <v>416</v>
      </c>
      <c r="I62" s="7">
        <v>132</v>
      </c>
      <c r="J62" s="7">
        <v>193</v>
      </c>
      <c r="K62" s="7">
        <v>149</v>
      </c>
      <c r="L62" s="7">
        <v>67</v>
      </c>
      <c r="M62" s="7">
        <v>27</v>
      </c>
      <c r="N62" s="7">
        <v>261</v>
      </c>
      <c r="O62" s="7">
        <v>46</v>
      </c>
      <c r="P62" s="7">
        <v>43</v>
      </c>
      <c r="Q62" s="9" t="s">
        <v>29</v>
      </c>
      <c r="R62" s="10">
        <f t="shared" si="0"/>
        <v>6723</v>
      </c>
      <c r="S62" s="11">
        <f t="shared" si="1"/>
        <v>4.8894545454545453</v>
      </c>
    </row>
    <row r="63" spans="1:19" ht="15.75" customHeight="1">
      <c r="A63" s="12">
        <v>23</v>
      </c>
      <c r="B63" s="13" t="s">
        <v>23</v>
      </c>
      <c r="C63" s="13" t="s">
        <v>24</v>
      </c>
      <c r="D63" s="13" t="s">
        <v>31</v>
      </c>
      <c r="E63" s="12">
        <v>1084</v>
      </c>
      <c r="F63" s="12">
        <v>315</v>
      </c>
      <c r="G63" s="12">
        <v>5205</v>
      </c>
      <c r="H63" s="12">
        <v>721</v>
      </c>
      <c r="I63" s="12">
        <v>230</v>
      </c>
      <c r="J63" s="12">
        <v>76</v>
      </c>
      <c r="K63" s="12">
        <v>141</v>
      </c>
      <c r="L63" s="12">
        <v>86</v>
      </c>
      <c r="M63" s="12">
        <v>34</v>
      </c>
      <c r="N63" s="12">
        <v>187</v>
      </c>
      <c r="O63" s="12">
        <v>159</v>
      </c>
      <c r="P63" s="12">
        <v>144</v>
      </c>
      <c r="Q63" s="14" t="s">
        <v>29</v>
      </c>
      <c r="R63" s="10">
        <f t="shared" si="0"/>
        <v>6983</v>
      </c>
      <c r="S63" s="11">
        <f t="shared" si="1"/>
        <v>6.4418819188191883</v>
      </c>
    </row>
    <row r="64" spans="1:19" ht="15.75" customHeight="1">
      <c r="A64" s="7">
        <v>18</v>
      </c>
      <c r="B64" s="8" t="s">
        <v>23</v>
      </c>
      <c r="C64" s="8" t="s">
        <v>27</v>
      </c>
      <c r="D64" s="8" t="s">
        <v>33</v>
      </c>
      <c r="E64" s="7">
        <v>733</v>
      </c>
      <c r="F64" s="7">
        <v>838</v>
      </c>
      <c r="G64" s="7">
        <v>5248</v>
      </c>
      <c r="H64" s="7">
        <v>977</v>
      </c>
      <c r="I64" s="7">
        <v>298</v>
      </c>
      <c r="J64" s="7">
        <v>164</v>
      </c>
      <c r="K64" s="7">
        <v>241</v>
      </c>
      <c r="L64" s="7">
        <v>85</v>
      </c>
      <c r="M64" s="7">
        <v>78</v>
      </c>
      <c r="N64" s="7">
        <v>281</v>
      </c>
      <c r="O64" s="7">
        <v>121</v>
      </c>
      <c r="P64" s="7">
        <v>168</v>
      </c>
      <c r="Q64" s="9" t="s">
        <v>26</v>
      </c>
      <c r="R64" s="10">
        <f t="shared" si="0"/>
        <v>7661</v>
      </c>
      <c r="S64" s="11">
        <f t="shared" si="1"/>
        <v>10.451568894952251</v>
      </c>
    </row>
    <row r="65" spans="1:19" ht="15.75" customHeight="1">
      <c r="A65" s="12">
        <v>20</v>
      </c>
      <c r="B65" s="13" t="s">
        <v>19</v>
      </c>
      <c r="C65" s="13" t="s">
        <v>20</v>
      </c>
      <c r="D65" s="13" t="s">
        <v>25</v>
      </c>
      <c r="E65" s="12">
        <v>1061</v>
      </c>
      <c r="F65" s="12">
        <v>989</v>
      </c>
      <c r="G65" s="12">
        <v>5194</v>
      </c>
      <c r="H65" s="12">
        <v>464</v>
      </c>
      <c r="I65" s="12">
        <v>370</v>
      </c>
      <c r="J65" s="12">
        <v>58</v>
      </c>
      <c r="K65" s="12">
        <v>77</v>
      </c>
      <c r="L65" s="12">
        <v>135</v>
      </c>
      <c r="M65" s="12">
        <v>34</v>
      </c>
      <c r="N65" s="12">
        <v>124</v>
      </c>
      <c r="O65" s="12">
        <v>40</v>
      </c>
      <c r="P65" s="12">
        <v>171</v>
      </c>
      <c r="Q65" s="14" t="s">
        <v>29</v>
      </c>
      <c r="R65" s="10">
        <f t="shared" si="0"/>
        <v>6667</v>
      </c>
      <c r="S65" s="11">
        <f t="shared" si="1"/>
        <v>6.2836946277097079</v>
      </c>
    </row>
    <row r="66" spans="1:19" ht="15.75" customHeight="1">
      <c r="A66" s="7">
        <v>19</v>
      </c>
      <c r="B66" s="8" t="s">
        <v>23</v>
      </c>
      <c r="C66" s="8" t="s">
        <v>24</v>
      </c>
      <c r="D66" s="8" t="s">
        <v>28</v>
      </c>
      <c r="E66" s="7">
        <v>1352</v>
      </c>
      <c r="F66" s="7">
        <v>13</v>
      </c>
      <c r="G66" s="7">
        <v>3403</v>
      </c>
      <c r="H66" s="7">
        <v>477</v>
      </c>
      <c r="I66" s="7">
        <v>144</v>
      </c>
      <c r="J66" s="7">
        <v>82</v>
      </c>
      <c r="K66" s="7">
        <v>190</v>
      </c>
      <c r="L66" s="7">
        <v>109</v>
      </c>
      <c r="M66" s="7">
        <v>84</v>
      </c>
      <c r="N66" s="7">
        <v>81</v>
      </c>
      <c r="O66" s="7">
        <v>56</v>
      </c>
      <c r="P66" s="7">
        <v>80</v>
      </c>
      <c r="Q66" s="9" t="s">
        <v>29</v>
      </c>
      <c r="R66" s="10">
        <f t="shared" ref="R66:R129" si="2">SUM(G66:P66)</f>
        <v>4706</v>
      </c>
      <c r="S66" s="11">
        <f t="shared" ref="S66:S129" si="3">R66/E66</f>
        <v>3.4807692307692308</v>
      </c>
    </row>
    <row r="67" spans="1:19" ht="15.75" customHeight="1">
      <c r="A67" s="12">
        <v>19</v>
      </c>
      <c r="B67" s="13" t="s">
        <v>32</v>
      </c>
      <c r="C67" s="13" t="s">
        <v>20</v>
      </c>
      <c r="D67" s="13" t="s">
        <v>33</v>
      </c>
      <c r="E67" s="12">
        <v>1092</v>
      </c>
      <c r="F67" s="12">
        <v>550</v>
      </c>
      <c r="G67" s="12">
        <v>5841</v>
      </c>
      <c r="H67" s="12">
        <v>916</v>
      </c>
      <c r="I67" s="12">
        <v>150</v>
      </c>
      <c r="J67" s="12">
        <v>143</v>
      </c>
      <c r="K67" s="12">
        <v>257</v>
      </c>
      <c r="L67" s="12">
        <v>90</v>
      </c>
      <c r="M67" s="12">
        <v>29</v>
      </c>
      <c r="N67" s="12">
        <v>262</v>
      </c>
      <c r="O67" s="12">
        <v>192</v>
      </c>
      <c r="P67" s="12">
        <v>177</v>
      </c>
      <c r="Q67" s="14" t="s">
        <v>29</v>
      </c>
      <c r="R67" s="10">
        <f t="shared" si="2"/>
        <v>8057</v>
      </c>
      <c r="S67" s="11">
        <f t="shared" si="3"/>
        <v>7.3782051282051286</v>
      </c>
    </row>
    <row r="68" spans="1:19" ht="15.75" customHeight="1">
      <c r="A68" s="7">
        <v>24</v>
      </c>
      <c r="B68" s="8" t="s">
        <v>32</v>
      </c>
      <c r="C68" s="8" t="s">
        <v>20</v>
      </c>
      <c r="D68" s="8" t="s">
        <v>25</v>
      </c>
      <c r="E68" s="7">
        <v>963</v>
      </c>
      <c r="F68" s="7">
        <v>367</v>
      </c>
      <c r="G68" s="7">
        <v>3830</v>
      </c>
      <c r="H68" s="7">
        <v>883</v>
      </c>
      <c r="I68" s="7">
        <v>260</v>
      </c>
      <c r="J68" s="7">
        <v>79</v>
      </c>
      <c r="K68" s="7">
        <v>139</v>
      </c>
      <c r="L68" s="7">
        <v>135</v>
      </c>
      <c r="M68" s="7">
        <v>64</v>
      </c>
      <c r="N68" s="7">
        <v>54</v>
      </c>
      <c r="O68" s="7">
        <v>81</v>
      </c>
      <c r="P68" s="7">
        <v>74</v>
      </c>
      <c r="Q68" s="9" t="s">
        <v>29</v>
      </c>
      <c r="R68" s="10">
        <f t="shared" si="2"/>
        <v>5599</v>
      </c>
      <c r="S68" s="11">
        <f t="shared" si="3"/>
        <v>5.8141225337487024</v>
      </c>
    </row>
    <row r="69" spans="1:19" ht="15.75" customHeight="1">
      <c r="A69" s="12">
        <v>21</v>
      </c>
      <c r="B69" s="13" t="s">
        <v>23</v>
      </c>
      <c r="C69" s="13" t="s">
        <v>24</v>
      </c>
      <c r="D69" s="13" t="s">
        <v>31</v>
      </c>
      <c r="E69" s="12">
        <v>1204</v>
      </c>
      <c r="F69" s="12">
        <v>121</v>
      </c>
      <c r="G69" s="12">
        <v>4261</v>
      </c>
      <c r="H69" s="12">
        <v>488</v>
      </c>
      <c r="I69" s="12">
        <v>283</v>
      </c>
      <c r="J69" s="12">
        <v>111</v>
      </c>
      <c r="K69" s="12">
        <v>287</v>
      </c>
      <c r="L69" s="12">
        <v>115</v>
      </c>
      <c r="M69" s="12">
        <v>56</v>
      </c>
      <c r="N69" s="12">
        <v>230</v>
      </c>
      <c r="O69" s="12">
        <v>85</v>
      </c>
      <c r="P69" s="12">
        <v>24</v>
      </c>
      <c r="Q69" s="14" t="s">
        <v>22</v>
      </c>
      <c r="R69" s="10">
        <f t="shared" si="2"/>
        <v>5940</v>
      </c>
      <c r="S69" s="11">
        <f t="shared" si="3"/>
        <v>4.9335548172757475</v>
      </c>
    </row>
    <row r="70" spans="1:19" ht="15.75" customHeight="1">
      <c r="A70" s="7">
        <v>23</v>
      </c>
      <c r="B70" s="8" t="s">
        <v>32</v>
      </c>
      <c r="C70" s="8" t="s">
        <v>27</v>
      </c>
      <c r="D70" s="8" t="s">
        <v>31</v>
      </c>
      <c r="E70" s="7">
        <v>1184</v>
      </c>
      <c r="F70" s="7">
        <v>104</v>
      </c>
      <c r="G70" s="7">
        <v>5380</v>
      </c>
      <c r="H70" s="7">
        <v>940</v>
      </c>
      <c r="I70" s="7">
        <v>115</v>
      </c>
      <c r="J70" s="7">
        <v>185</v>
      </c>
      <c r="K70" s="7">
        <v>171</v>
      </c>
      <c r="L70" s="7">
        <v>58</v>
      </c>
      <c r="M70" s="7">
        <v>45</v>
      </c>
      <c r="N70" s="7">
        <v>111</v>
      </c>
      <c r="O70" s="7">
        <v>30</v>
      </c>
      <c r="P70" s="7">
        <v>169</v>
      </c>
      <c r="Q70" s="9" t="s">
        <v>29</v>
      </c>
      <c r="R70" s="10">
        <f t="shared" si="2"/>
        <v>7204</v>
      </c>
      <c r="S70" s="11">
        <f t="shared" si="3"/>
        <v>6.0844594594594597</v>
      </c>
    </row>
    <row r="71" spans="1:19" ht="15.75" customHeight="1">
      <c r="A71" s="12">
        <v>22</v>
      </c>
      <c r="B71" s="13" t="s">
        <v>32</v>
      </c>
      <c r="C71" s="13" t="s">
        <v>24</v>
      </c>
      <c r="D71" s="13" t="s">
        <v>25</v>
      </c>
      <c r="E71" s="12">
        <v>562</v>
      </c>
      <c r="F71" s="12">
        <v>728</v>
      </c>
      <c r="G71" s="12">
        <v>4560</v>
      </c>
      <c r="H71" s="12">
        <v>986</v>
      </c>
      <c r="I71" s="12">
        <v>306</v>
      </c>
      <c r="J71" s="12">
        <v>105</v>
      </c>
      <c r="K71" s="12">
        <v>109</v>
      </c>
      <c r="L71" s="12">
        <v>90</v>
      </c>
      <c r="M71" s="12">
        <v>99</v>
      </c>
      <c r="N71" s="12">
        <v>187</v>
      </c>
      <c r="O71" s="12">
        <v>195</v>
      </c>
      <c r="P71" s="12">
        <v>34</v>
      </c>
      <c r="Q71" s="14" t="s">
        <v>29</v>
      </c>
      <c r="R71" s="10">
        <f t="shared" si="2"/>
        <v>6671</v>
      </c>
      <c r="S71" s="11">
        <f t="shared" si="3"/>
        <v>11.870106761565836</v>
      </c>
    </row>
    <row r="72" spans="1:19" ht="15.75" customHeight="1">
      <c r="A72" s="7">
        <v>19</v>
      </c>
      <c r="B72" s="8" t="s">
        <v>32</v>
      </c>
      <c r="C72" s="8" t="s">
        <v>20</v>
      </c>
      <c r="D72" s="8" t="s">
        <v>25</v>
      </c>
      <c r="E72" s="7">
        <v>1218</v>
      </c>
      <c r="F72" s="7">
        <v>878</v>
      </c>
      <c r="G72" s="7">
        <v>4643</v>
      </c>
      <c r="H72" s="7">
        <v>451</v>
      </c>
      <c r="I72" s="7">
        <v>234</v>
      </c>
      <c r="J72" s="7">
        <v>169</v>
      </c>
      <c r="K72" s="7">
        <v>240</v>
      </c>
      <c r="L72" s="7">
        <v>105</v>
      </c>
      <c r="M72" s="7">
        <v>21</v>
      </c>
      <c r="N72" s="7">
        <v>238</v>
      </c>
      <c r="O72" s="7">
        <v>101</v>
      </c>
      <c r="P72" s="7">
        <v>38</v>
      </c>
      <c r="Q72" s="9" t="s">
        <v>29</v>
      </c>
      <c r="R72" s="10">
        <f t="shared" si="2"/>
        <v>6240</v>
      </c>
      <c r="S72" s="11">
        <f t="shared" si="3"/>
        <v>5.1231527093596059</v>
      </c>
    </row>
    <row r="73" spans="1:19" ht="15.75" customHeight="1">
      <c r="A73" s="12">
        <v>21</v>
      </c>
      <c r="B73" s="13" t="s">
        <v>19</v>
      </c>
      <c r="C73" s="13" t="s">
        <v>30</v>
      </c>
      <c r="D73" s="13" t="s">
        <v>28</v>
      </c>
      <c r="E73" s="12">
        <v>1235</v>
      </c>
      <c r="F73" s="12">
        <v>805</v>
      </c>
      <c r="G73" s="12">
        <v>5442</v>
      </c>
      <c r="H73" s="12">
        <v>745</v>
      </c>
      <c r="I73" s="12">
        <v>390</v>
      </c>
      <c r="J73" s="12">
        <v>150</v>
      </c>
      <c r="K73" s="12">
        <v>228</v>
      </c>
      <c r="L73" s="12">
        <v>96</v>
      </c>
      <c r="M73" s="12">
        <v>80</v>
      </c>
      <c r="N73" s="12">
        <v>104</v>
      </c>
      <c r="O73" s="12">
        <v>35</v>
      </c>
      <c r="P73" s="12">
        <v>131</v>
      </c>
      <c r="Q73" s="14" t="s">
        <v>26</v>
      </c>
      <c r="R73" s="10">
        <f t="shared" si="2"/>
        <v>7401</v>
      </c>
      <c r="S73" s="11">
        <f t="shared" si="3"/>
        <v>5.9927125506072878</v>
      </c>
    </row>
    <row r="74" spans="1:19" ht="15.75" customHeight="1">
      <c r="A74" s="7">
        <v>23</v>
      </c>
      <c r="B74" s="8" t="s">
        <v>19</v>
      </c>
      <c r="C74" s="8" t="s">
        <v>30</v>
      </c>
      <c r="D74" s="8" t="s">
        <v>25</v>
      </c>
      <c r="E74" s="7">
        <v>1424</v>
      </c>
      <c r="F74" s="7">
        <v>367</v>
      </c>
      <c r="G74" s="7">
        <v>3220</v>
      </c>
      <c r="H74" s="7">
        <v>684</v>
      </c>
      <c r="I74" s="7">
        <v>328</v>
      </c>
      <c r="J74" s="7">
        <v>118</v>
      </c>
      <c r="K74" s="7">
        <v>91</v>
      </c>
      <c r="L74" s="7">
        <v>143</v>
      </c>
      <c r="M74" s="7">
        <v>88</v>
      </c>
      <c r="N74" s="7">
        <v>98</v>
      </c>
      <c r="O74" s="7">
        <v>159</v>
      </c>
      <c r="P74" s="7">
        <v>54</v>
      </c>
      <c r="Q74" s="9" t="s">
        <v>26</v>
      </c>
      <c r="R74" s="10">
        <f t="shared" si="2"/>
        <v>4983</v>
      </c>
      <c r="S74" s="11">
        <f t="shared" si="3"/>
        <v>3.4992977528089888</v>
      </c>
    </row>
    <row r="75" spans="1:19" ht="15.75" customHeight="1">
      <c r="A75" s="12">
        <v>22</v>
      </c>
      <c r="B75" s="13" t="s">
        <v>23</v>
      </c>
      <c r="C75" s="13" t="s">
        <v>20</v>
      </c>
      <c r="D75" s="13" t="s">
        <v>33</v>
      </c>
      <c r="E75" s="12">
        <v>1176</v>
      </c>
      <c r="F75" s="12">
        <v>804</v>
      </c>
      <c r="G75" s="12">
        <v>4272</v>
      </c>
      <c r="H75" s="12">
        <v>861</v>
      </c>
      <c r="I75" s="12">
        <v>305</v>
      </c>
      <c r="J75" s="12">
        <v>97</v>
      </c>
      <c r="K75" s="12">
        <v>106</v>
      </c>
      <c r="L75" s="12">
        <v>103</v>
      </c>
      <c r="M75" s="12">
        <v>43</v>
      </c>
      <c r="N75" s="12">
        <v>185</v>
      </c>
      <c r="O75" s="12">
        <v>104</v>
      </c>
      <c r="P75" s="12">
        <v>67</v>
      </c>
      <c r="Q75" s="14" t="s">
        <v>29</v>
      </c>
      <c r="R75" s="10">
        <f t="shared" si="2"/>
        <v>6143</v>
      </c>
      <c r="S75" s="11">
        <f t="shared" si="3"/>
        <v>5.2236394557823127</v>
      </c>
    </row>
    <row r="76" spans="1:19" ht="15.75" customHeight="1">
      <c r="A76" s="7">
        <v>25</v>
      </c>
      <c r="B76" s="8" t="s">
        <v>23</v>
      </c>
      <c r="C76" s="8" t="s">
        <v>30</v>
      </c>
      <c r="D76" s="8" t="s">
        <v>31</v>
      </c>
      <c r="E76" s="7">
        <v>1334</v>
      </c>
      <c r="F76" s="7">
        <v>81</v>
      </c>
      <c r="G76" s="7">
        <v>3986</v>
      </c>
      <c r="H76" s="7">
        <v>873</v>
      </c>
      <c r="I76" s="7">
        <v>180</v>
      </c>
      <c r="J76" s="7">
        <v>186</v>
      </c>
      <c r="K76" s="7">
        <v>236</v>
      </c>
      <c r="L76" s="7">
        <v>23</v>
      </c>
      <c r="M76" s="7">
        <v>61</v>
      </c>
      <c r="N76" s="7">
        <v>88</v>
      </c>
      <c r="O76" s="7">
        <v>87</v>
      </c>
      <c r="P76" s="7">
        <v>33</v>
      </c>
      <c r="Q76" s="9" t="s">
        <v>22</v>
      </c>
      <c r="R76" s="10">
        <f t="shared" si="2"/>
        <v>5753</v>
      </c>
      <c r="S76" s="11">
        <f t="shared" si="3"/>
        <v>4.3125937031484254</v>
      </c>
    </row>
    <row r="77" spans="1:19" ht="15.75" customHeight="1">
      <c r="A77" s="12">
        <v>19</v>
      </c>
      <c r="B77" s="13" t="s">
        <v>23</v>
      </c>
      <c r="C77" s="13" t="s">
        <v>27</v>
      </c>
      <c r="D77" s="13" t="s">
        <v>28</v>
      </c>
      <c r="E77" s="12">
        <v>1442</v>
      </c>
      <c r="F77" s="12">
        <v>354</v>
      </c>
      <c r="G77" s="12">
        <v>5371</v>
      </c>
      <c r="H77" s="12">
        <v>733</v>
      </c>
      <c r="I77" s="12">
        <v>153</v>
      </c>
      <c r="J77" s="12">
        <v>166</v>
      </c>
      <c r="K77" s="12">
        <v>105</v>
      </c>
      <c r="L77" s="12">
        <v>29</v>
      </c>
      <c r="M77" s="12">
        <v>80</v>
      </c>
      <c r="N77" s="12">
        <v>86</v>
      </c>
      <c r="O77" s="12">
        <v>137</v>
      </c>
      <c r="P77" s="12">
        <v>109</v>
      </c>
      <c r="Q77" s="14" t="s">
        <v>26</v>
      </c>
      <c r="R77" s="10">
        <f t="shared" si="2"/>
        <v>6969</v>
      </c>
      <c r="S77" s="11">
        <f t="shared" si="3"/>
        <v>4.8328710124826628</v>
      </c>
    </row>
    <row r="78" spans="1:19" ht="15.75" customHeight="1">
      <c r="A78" s="7">
        <v>22</v>
      </c>
      <c r="B78" s="8" t="s">
        <v>32</v>
      </c>
      <c r="C78" s="8" t="s">
        <v>30</v>
      </c>
      <c r="D78" s="8" t="s">
        <v>28</v>
      </c>
      <c r="E78" s="7">
        <v>983</v>
      </c>
      <c r="F78" s="7">
        <v>862</v>
      </c>
      <c r="G78" s="7">
        <v>5650</v>
      </c>
      <c r="H78" s="7">
        <v>648</v>
      </c>
      <c r="I78" s="7">
        <v>159</v>
      </c>
      <c r="J78" s="7">
        <v>128</v>
      </c>
      <c r="K78" s="7">
        <v>259</v>
      </c>
      <c r="L78" s="7">
        <v>124</v>
      </c>
      <c r="M78" s="7">
        <v>97</v>
      </c>
      <c r="N78" s="7">
        <v>96</v>
      </c>
      <c r="O78" s="7">
        <v>150</v>
      </c>
      <c r="P78" s="7">
        <v>134</v>
      </c>
      <c r="Q78" s="9" t="s">
        <v>26</v>
      </c>
      <c r="R78" s="10">
        <f t="shared" si="2"/>
        <v>7445</v>
      </c>
      <c r="S78" s="11">
        <f t="shared" si="3"/>
        <v>7.5737538148524921</v>
      </c>
    </row>
    <row r="79" spans="1:19" ht="15.75" customHeight="1">
      <c r="A79" s="12">
        <v>24</v>
      </c>
      <c r="B79" s="13" t="s">
        <v>23</v>
      </c>
      <c r="C79" s="13" t="s">
        <v>30</v>
      </c>
      <c r="D79" s="13" t="s">
        <v>28</v>
      </c>
      <c r="E79" s="12">
        <v>914</v>
      </c>
      <c r="F79" s="12">
        <v>24</v>
      </c>
      <c r="G79" s="12">
        <v>4881</v>
      </c>
      <c r="H79" s="12">
        <v>564</v>
      </c>
      <c r="I79" s="12">
        <v>149</v>
      </c>
      <c r="J79" s="12">
        <v>55</v>
      </c>
      <c r="K79" s="12">
        <v>61</v>
      </c>
      <c r="L79" s="12">
        <v>129</v>
      </c>
      <c r="M79" s="12">
        <v>79</v>
      </c>
      <c r="N79" s="12">
        <v>180</v>
      </c>
      <c r="O79" s="12">
        <v>94</v>
      </c>
      <c r="P79" s="12">
        <v>33</v>
      </c>
      <c r="Q79" s="14" t="s">
        <v>22</v>
      </c>
      <c r="R79" s="10">
        <f t="shared" si="2"/>
        <v>6225</v>
      </c>
      <c r="S79" s="11">
        <f t="shared" si="3"/>
        <v>6.8107221006564549</v>
      </c>
    </row>
    <row r="80" spans="1:19" ht="15.75" customHeight="1">
      <c r="A80" s="7">
        <v>22</v>
      </c>
      <c r="B80" s="8" t="s">
        <v>19</v>
      </c>
      <c r="C80" s="8" t="s">
        <v>27</v>
      </c>
      <c r="D80" s="8" t="s">
        <v>25</v>
      </c>
      <c r="E80" s="7">
        <v>898</v>
      </c>
      <c r="F80" s="7">
        <v>155</v>
      </c>
      <c r="G80" s="7">
        <v>5428</v>
      </c>
      <c r="H80" s="7">
        <v>868</v>
      </c>
      <c r="I80" s="7">
        <v>175</v>
      </c>
      <c r="J80" s="7">
        <v>129</v>
      </c>
      <c r="K80" s="7">
        <v>148</v>
      </c>
      <c r="L80" s="7">
        <v>114</v>
      </c>
      <c r="M80" s="7">
        <v>74</v>
      </c>
      <c r="N80" s="7">
        <v>196</v>
      </c>
      <c r="O80" s="7">
        <v>104</v>
      </c>
      <c r="P80" s="7">
        <v>77</v>
      </c>
      <c r="Q80" s="9" t="s">
        <v>26</v>
      </c>
      <c r="R80" s="10">
        <f t="shared" si="2"/>
        <v>7313</v>
      </c>
      <c r="S80" s="11">
        <f t="shared" si="3"/>
        <v>8.1436525612472153</v>
      </c>
    </row>
    <row r="81" spans="1:19" ht="15.75" customHeight="1">
      <c r="A81" s="12">
        <v>23</v>
      </c>
      <c r="B81" s="13" t="s">
        <v>19</v>
      </c>
      <c r="C81" s="13" t="s">
        <v>24</v>
      </c>
      <c r="D81" s="13" t="s">
        <v>25</v>
      </c>
      <c r="E81" s="12">
        <v>1164</v>
      </c>
      <c r="F81" s="12">
        <v>357</v>
      </c>
      <c r="G81" s="12">
        <v>5212</v>
      </c>
      <c r="H81" s="12">
        <v>631</v>
      </c>
      <c r="I81" s="12">
        <v>331</v>
      </c>
      <c r="J81" s="12">
        <v>125</v>
      </c>
      <c r="K81" s="12">
        <v>199</v>
      </c>
      <c r="L81" s="12">
        <v>115</v>
      </c>
      <c r="M81" s="12">
        <v>48</v>
      </c>
      <c r="N81" s="12">
        <v>130</v>
      </c>
      <c r="O81" s="12">
        <v>107</v>
      </c>
      <c r="P81" s="12">
        <v>196</v>
      </c>
      <c r="Q81" s="14" t="s">
        <v>26</v>
      </c>
      <c r="R81" s="10">
        <f t="shared" si="2"/>
        <v>7094</v>
      </c>
      <c r="S81" s="11">
        <f t="shared" si="3"/>
        <v>6.0945017182130581</v>
      </c>
    </row>
    <row r="82" spans="1:19" ht="15.75" customHeight="1">
      <c r="A82" s="7">
        <v>18</v>
      </c>
      <c r="B82" s="8" t="s">
        <v>23</v>
      </c>
      <c r="C82" s="8" t="s">
        <v>20</v>
      </c>
      <c r="D82" s="8" t="s">
        <v>33</v>
      </c>
      <c r="E82" s="7">
        <v>1484</v>
      </c>
      <c r="F82" s="7">
        <v>594</v>
      </c>
      <c r="G82" s="7">
        <v>4636</v>
      </c>
      <c r="H82" s="7">
        <v>518</v>
      </c>
      <c r="I82" s="7">
        <v>299</v>
      </c>
      <c r="J82" s="7">
        <v>74</v>
      </c>
      <c r="K82" s="7">
        <v>55</v>
      </c>
      <c r="L82" s="7">
        <v>104</v>
      </c>
      <c r="M82" s="7">
        <v>87</v>
      </c>
      <c r="N82" s="7">
        <v>122</v>
      </c>
      <c r="O82" s="7">
        <v>171</v>
      </c>
      <c r="P82" s="7">
        <v>193</v>
      </c>
      <c r="Q82" s="9" t="s">
        <v>29</v>
      </c>
      <c r="R82" s="10">
        <f t="shared" si="2"/>
        <v>6259</v>
      </c>
      <c r="S82" s="11">
        <f t="shared" si="3"/>
        <v>4.2176549865229109</v>
      </c>
    </row>
    <row r="83" spans="1:19" ht="15.75" customHeight="1">
      <c r="A83" s="12">
        <v>19</v>
      </c>
      <c r="B83" s="13" t="s">
        <v>23</v>
      </c>
      <c r="C83" s="13" t="s">
        <v>24</v>
      </c>
      <c r="D83" s="13" t="s">
        <v>33</v>
      </c>
      <c r="E83" s="12">
        <v>1127</v>
      </c>
      <c r="F83" s="12">
        <v>850</v>
      </c>
      <c r="G83" s="12">
        <v>5104</v>
      </c>
      <c r="H83" s="12">
        <v>623</v>
      </c>
      <c r="I83" s="12">
        <v>385</v>
      </c>
      <c r="J83" s="12">
        <v>94</v>
      </c>
      <c r="K83" s="12">
        <v>193</v>
      </c>
      <c r="L83" s="12">
        <v>29</v>
      </c>
      <c r="M83" s="12">
        <v>57</v>
      </c>
      <c r="N83" s="12">
        <v>259</v>
      </c>
      <c r="O83" s="12">
        <v>113</v>
      </c>
      <c r="P83" s="12">
        <v>31</v>
      </c>
      <c r="Q83" s="14" t="s">
        <v>29</v>
      </c>
      <c r="R83" s="10">
        <f t="shared" si="2"/>
        <v>6888</v>
      </c>
      <c r="S83" s="11">
        <f t="shared" si="3"/>
        <v>6.1118012422360248</v>
      </c>
    </row>
    <row r="84" spans="1:19" ht="15.75" customHeight="1">
      <c r="A84" s="7">
        <v>24</v>
      </c>
      <c r="B84" s="8" t="s">
        <v>19</v>
      </c>
      <c r="C84" s="8" t="s">
        <v>27</v>
      </c>
      <c r="D84" s="8" t="s">
        <v>33</v>
      </c>
      <c r="E84" s="7">
        <v>1105</v>
      </c>
      <c r="F84" s="7">
        <v>671</v>
      </c>
      <c r="G84" s="7">
        <v>5501</v>
      </c>
      <c r="H84" s="7">
        <v>841</v>
      </c>
      <c r="I84" s="7">
        <v>235</v>
      </c>
      <c r="J84" s="7">
        <v>164</v>
      </c>
      <c r="K84" s="7">
        <v>109</v>
      </c>
      <c r="L84" s="7">
        <v>144</v>
      </c>
      <c r="M84" s="7">
        <v>100</v>
      </c>
      <c r="N84" s="7">
        <v>252</v>
      </c>
      <c r="O84" s="7">
        <v>198</v>
      </c>
      <c r="P84" s="7">
        <v>36</v>
      </c>
      <c r="Q84" s="9" t="s">
        <v>26</v>
      </c>
      <c r="R84" s="10">
        <f t="shared" si="2"/>
        <v>7580</v>
      </c>
      <c r="S84" s="11">
        <f t="shared" si="3"/>
        <v>6.8597285067873299</v>
      </c>
    </row>
    <row r="85" spans="1:19" ht="15.75" customHeight="1">
      <c r="A85" s="12">
        <v>19</v>
      </c>
      <c r="B85" s="13" t="s">
        <v>32</v>
      </c>
      <c r="C85" s="13" t="s">
        <v>20</v>
      </c>
      <c r="D85" s="13" t="s">
        <v>28</v>
      </c>
      <c r="E85" s="12">
        <v>1351</v>
      </c>
      <c r="F85" s="12">
        <v>156</v>
      </c>
      <c r="G85" s="12">
        <v>4529</v>
      </c>
      <c r="H85" s="12">
        <v>678</v>
      </c>
      <c r="I85" s="12">
        <v>186</v>
      </c>
      <c r="J85" s="12">
        <v>178</v>
      </c>
      <c r="K85" s="12">
        <v>75</v>
      </c>
      <c r="L85" s="12">
        <v>34</v>
      </c>
      <c r="M85" s="12">
        <v>95</v>
      </c>
      <c r="N85" s="12">
        <v>97</v>
      </c>
      <c r="O85" s="12">
        <v>140</v>
      </c>
      <c r="P85" s="12">
        <v>75</v>
      </c>
      <c r="Q85" s="14" t="s">
        <v>29</v>
      </c>
      <c r="R85" s="10">
        <f t="shared" si="2"/>
        <v>6087</v>
      </c>
      <c r="S85" s="11">
        <f t="shared" si="3"/>
        <v>4.5055514433752775</v>
      </c>
    </row>
    <row r="86" spans="1:19" ht="15.75" customHeight="1">
      <c r="A86" s="7">
        <v>22</v>
      </c>
      <c r="B86" s="8" t="s">
        <v>23</v>
      </c>
      <c r="C86" s="8" t="s">
        <v>20</v>
      </c>
      <c r="D86" s="8" t="s">
        <v>33</v>
      </c>
      <c r="E86" s="7">
        <v>930</v>
      </c>
      <c r="F86" s="7">
        <v>768</v>
      </c>
      <c r="G86" s="7">
        <v>3050</v>
      </c>
      <c r="H86" s="7">
        <v>490</v>
      </c>
      <c r="I86" s="7">
        <v>349</v>
      </c>
      <c r="J86" s="7">
        <v>54</v>
      </c>
      <c r="K86" s="7">
        <v>174</v>
      </c>
      <c r="L86" s="7">
        <v>80</v>
      </c>
      <c r="M86" s="7">
        <v>51</v>
      </c>
      <c r="N86" s="7">
        <v>278</v>
      </c>
      <c r="O86" s="7">
        <v>143</v>
      </c>
      <c r="P86" s="7">
        <v>41</v>
      </c>
      <c r="Q86" s="9" t="s">
        <v>29</v>
      </c>
      <c r="R86" s="10">
        <f t="shared" si="2"/>
        <v>4710</v>
      </c>
      <c r="S86" s="11">
        <f t="shared" si="3"/>
        <v>5.064516129032258</v>
      </c>
    </row>
    <row r="87" spans="1:19" ht="15.75" customHeight="1">
      <c r="A87" s="12">
        <v>25</v>
      </c>
      <c r="B87" s="13" t="s">
        <v>19</v>
      </c>
      <c r="C87" s="13" t="s">
        <v>27</v>
      </c>
      <c r="D87" s="13" t="s">
        <v>28</v>
      </c>
      <c r="E87" s="12">
        <v>1346</v>
      </c>
      <c r="F87" s="12">
        <v>932</v>
      </c>
      <c r="G87" s="12">
        <v>5683</v>
      </c>
      <c r="H87" s="12">
        <v>718</v>
      </c>
      <c r="I87" s="12">
        <v>376</v>
      </c>
      <c r="J87" s="12">
        <v>152</v>
      </c>
      <c r="K87" s="12">
        <v>156</v>
      </c>
      <c r="L87" s="12">
        <v>94</v>
      </c>
      <c r="M87" s="12">
        <v>81</v>
      </c>
      <c r="N87" s="12">
        <v>220</v>
      </c>
      <c r="O87" s="12">
        <v>145</v>
      </c>
      <c r="P87" s="12">
        <v>83</v>
      </c>
      <c r="Q87" s="14" t="s">
        <v>22</v>
      </c>
      <c r="R87" s="10">
        <f t="shared" si="2"/>
        <v>7708</v>
      </c>
      <c r="S87" s="11">
        <f t="shared" si="3"/>
        <v>5.7265973254086182</v>
      </c>
    </row>
    <row r="88" spans="1:19" ht="15.75" customHeight="1">
      <c r="A88" s="7">
        <v>25</v>
      </c>
      <c r="B88" s="8" t="s">
        <v>19</v>
      </c>
      <c r="C88" s="8" t="s">
        <v>30</v>
      </c>
      <c r="D88" s="8" t="s">
        <v>28</v>
      </c>
      <c r="E88" s="7">
        <v>1240</v>
      </c>
      <c r="F88" s="7">
        <v>44</v>
      </c>
      <c r="G88" s="7">
        <v>3901</v>
      </c>
      <c r="H88" s="7">
        <v>618</v>
      </c>
      <c r="I88" s="7">
        <v>315</v>
      </c>
      <c r="J88" s="7">
        <v>177</v>
      </c>
      <c r="K88" s="7">
        <v>180</v>
      </c>
      <c r="L88" s="7">
        <v>41</v>
      </c>
      <c r="M88" s="7">
        <v>63</v>
      </c>
      <c r="N88" s="7">
        <v>247</v>
      </c>
      <c r="O88" s="7">
        <v>112</v>
      </c>
      <c r="P88" s="7">
        <v>138</v>
      </c>
      <c r="Q88" s="9" t="s">
        <v>22</v>
      </c>
      <c r="R88" s="10">
        <f t="shared" si="2"/>
        <v>5792</v>
      </c>
      <c r="S88" s="11">
        <f t="shared" si="3"/>
        <v>4.6709677419354838</v>
      </c>
    </row>
    <row r="89" spans="1:19" ht="15.75" customHeight="1">
      <c r="A89" s="12">
        <v>25</v>
      </c>
      <c r="B89" s="13" t="s">
        <v>23</v>
      </c>
      <c r="C89" s="13" t="s">
        <v>24</v>
      </c>
      <c r="D89" s="13" t="s">
        <v>28</v>
      </c>
      <c r="E89" s="12">
        <v>727</v>
      </c>
      <c r="F89" s="12">
        <v>143</v>
      </c>
      <c r="G89" s="12">
        <v>4051</v>
      </c>
      <c r="H89" s="12">
        <v>840</v>
      </c>
      <c r="I89" s="12">
        <v>269</v>
      </c>
      <c r="J89" s="12">
        <v>119</v>
      </c>
      <c r="K89" s="12">
        <v>121</v>
      </c>
      <c r="L89" s="12">
        <v>132</v>
      </c>
      <c r="M89" s="12">
        <v>40</v>
      </c>
      <c r="N89" s="12">
        <v>173</v>
      </c>
      <c r="O89" s="12">
        <v>198</v>
      </c>
      <c r="P89" s="12">
        <v>125</v>
      </c>
      <c r="Q89" s="14" t="s">
        <v>22</v>
      </c>
      <c r="R89" s="10">
        <f t="shared" si="2"/>
        <v>6068</v>
      </c>
      <c r="S89" s="11">
        <f t="shared" si="3"/>
        <v>8.3466299862448423</v>
      </c>
    </row>
    <row r="90" spans="1:19" ht="15.75" customHeight="1">
      <c r="A90" s="7">
        <v>20</v>
      </c>
      <c r="B90" s="8" t="s">
        <v>23</v>
      </c>
      <c r="C90" s="8" t="s">
        <v>24</v>
      </c>
      <c r="D90" s="8" t="s">
        <v>25</v>
      </c>
      <c r="E90" s="7">
        <v>622</v>
      </c>
      <c r="F90" s="7">
        <v>959</v>
      </c>
      <c r="G90" s="7">
        <v>4707</v>
      </c>
      <c r="H90" s="7">
        <v>431</v>
      </c>
      <c r="I90" s="7">
        <v>234</v>
      </c>
      <c r="J90" s="7">
        <v>184</v>
      </c>
      <c r="K90" s="7">
        <v>264</v>
      </c>
      <c r="L90" s="7">
        <v>54</v>
      </c>
      <c r="M90" s="7">
        <v>84</v>
      </c>
      <c r="N90" s="7">
        <v>295</v>
      </c>
      <c r="O90" s="7">
        <v>162</v>
      </c>
      <c r="P90" s="7">
        <v>177</v>
      </c>
      <c r="Q90" s="9" t="s">
        <v>29</v>
      </c>
      <c r="R90" s="10">
        <f t="shared" si="2"/>
        <v>6592</v>
      </c>
      <c r="S90" s="11">
        <f t="shared" si="3"/>
        <v>10.59807073954984</v>
      </c>
    </row>
    <row r="91" spans="1:19" ht="15.75" customHeight="1">
      <c r="A91" s="12">
        <v>23</v>
      </c>
      <c r="B91" s="13" t="s">
        <v>32</v>
      </c>
      <c r="C91" s="13" t="s">
        <v>30</v>
      </c>
      <c r="D91" s="13" t="s">
        <v>25</v>
      </c>
      <c r="E91" s="12">
        <v>800</v>
      </c>
      <c r="F91" s="12">
        <v>933</v>
      </c>
      <c r="G91" s="12">
        <v>5304</v>
      </c>
      <c r="H91" s="12">
        <v>421</v>
      </c>
      <c r="I91" s="12">
        <v>144</v>
      </c>
      <c r="J91" s="12">
        <v>97</v>
      </c>
      <c r="K91" s="12">
        <v>51</v>
      </c>
      <c r="L91" s="12">
        <v>103</v>
      </c>
      <c r="M91" s="12">
        <v>66</v>
      </c>
      <c r="N91" s="12">
        <v>247</v>
      </c>
      <c r="O91" s="12">
        <v>183</v>
      </c>
      <c r="P91" s="12">
        <v>92</v>
      </c>
      <c r="Q91" s="14" t="s">
        <v>22</v>
      </c>
      <c r="R91" s="10">
        <f t="shared" si="2"/>
        <v>6708</v>
      </c>
      <c r="S91" s="11">
        <f t="shared" si="3"/>
        <v>8.3849999999999998</v>
      </c>
    </row>
    <row r="92" spans="1:19" ht="15.75" customHeight="1">
      <c r="A92" s="7">
        <v>18</v>
      </c>
      <c r="B92" s="8" t="s">
        <v>19</v>
      </c>
      <c r="C92" s="8" t="s">
        <v>24</v>
      </c>
      <c r="D92" s="8" t="s">
        <v>21</v>
      </c>
      <c r="E92" s="7">
        <v>1199</v>
      </c>
      <c r="F92" s="7">
        <v>516</v>
      </c>
      <c r="G92" s="7">
        <v>5959</v>
      </c>
      <c r="H92" s="7">
        <v>778</v>
      </c>
      <c r="I92" s="7">
        <v>260</v>
      </c>
      <c r="J92" s="7">
        <v>82</v>
      </c>
      <c r="K92" s="7">
        <v>238</v>
      </c>
      <c r="L92" s="7">
        <v>74</v>
      </c>
      <c r="M92" s="7">
        <v>82</v>
      </c>
      <c r="N92" s="7">
        <v>149</v>
      </c>
      <c r="O92" s="7">
        <v>126</v>
      </c>
      <c r="P92" s="7">
        <v>62</v>
      </c>
      <c r="Q92" s="9" t="s">
        <v>22</v>
      </c>
      <c r="R92" s="10">
        <f t="shared" si="2"/>
        <v>7810</v>
      </c>
      <c r="S92" s="11">
        <f t="shared" si="3"/>
        <v>6.5137614678899078</v>
      </c>
    </row>
    <row r="93" spans="1:19" ht="15.75" customHeight="1">
      <c r="A93" s="12">
        <v>19</v>
      </c>
      <c r="B93" s="13" t="s">
        <v>32</v>
      </c>
      <c r="C93" s="13" t="s">
        <v>27</v>
      </c>
      <c r="D93" s="13" t="s">
        <v>25</v>
      </c>
      <c r="E93" s="12">
        <v>1006</v>
      </c>
      <c r="F93" s="12">
        <v>392</v>
      </c>
      <c r="G93" s="12">
        <v>3526</v>
      </c>
      <c r="H93" s="12">
        <v>411</v>
      </c>
      <c r="I93" s="12">
        <v>357</v>
      </c>
      <c r="J93" s="12">
        <v>109</v>
      </c>
      <c r="K93" s="12">
        <v>268</v>
      </c>
      <c r="L93" s="12">
        <v>107</v>
      </c>
      <c r="M93" s="12">
        <v>94</v>
      </c>
      <c r="N93" s="12">
        <v>65</v>
      </c>
      <c r="O93" s="12">
        <v>138</v>
      </c>
      <c r="P93" s="12">
        <v>145</v>
      </c>
      <c r="Q93" s="14" t="s">
        <v>26</v>
      </c>
      <c r="R93" s="10">
        <f t="shared" si="2"/>
        <v>5220</v>
      </c>
      <c r="S93" s="11">
        <f t="shared" si="3"/>
        <v>5.1888667992047717</v>
      </c>
    </row>
    <row r="94" spans="1:19" ht="15.75" customHeight="1">
      <c r="A94" s="7">
        <v>23</v>
      </c>
      <c r="B94" s="8" t="s">
        <v>19</v>
      </c>
      <c r="C94" s="8" t="s">
        <v>30</v>
      </c>
      <c r="D94" s="8" t="s">
        <v>25</v>
      </c>
      <c r="E94" s="7">
        <v>1295</v>
      </c>
      <c r="F94" s="7">
        <v>903</v>
      </c>
      <c r="G94" s="7">
        <v>4423</v>
      </c>
      <c r="H94" s="7">
        <v>791</v>
      </c>
      <c r="I94" s="7">
        <v>397</v>
      </c>
      <c r="J94" s="7">
        <v>144</v>
      </c>
      <c r="K94" s="7">
        <v>64</v>
      </c>
      <c r="L94" s="7">
        <v>59</v>
      </c>
      <c r="M94" s="7">
        <v>79</v>
      </c>
      <c r="N94" s="7">
        <v>187</v>
      </c>
      <c r="O94" s="7">
        <v>189</v>
      </c>
      <c r="P94" s="7">
        <v>113</v>
      </c>
      <c r="Q94" s="9" t="s">
        <v>29</v>
      </c>
      <c r="R94" s="10">
        <f t="shared" si="2"/>
        <v>6446</v>
      </c>
      <c r="S94" s="11">
        <f t="shared" si="3"/>
        <v>4.9776061776061775</v>
      </c>
    </row>
    <row r="95" spans="1:19" ht="15.75" customHeight="1">
      <c r="A95" s="12">
        <v>18</v>
      </c>
      <c r="B95" s="13" t="s">
        <v>32</v>
      </c>
      <c r="C95" s="13" t="s">
        <v>30</v>
      </c>
      <c r="D95" s="13" t="s">
        <v>25</v>
      </c>
      <c r="E95" s="12">
        <v>1222</v>
      </c>
      <c r="F95" s="12">
        <v>625</v>
      </c>
      <c r="G95" s="12">
        <v>4236</v>
      </c>
      <c r="H95" s="12">
        <v>862</v>
      </c>
      <c r="I95" s="12">
        <v>127</v>
      </c>
      <c r="J95" s="12">
        <v>180</v>
      </c>
      <c r="K95" s="12">
        <v>63</v>
      </c>
      <c r="L95" s="12">
        <v>91</v>
      </c>
      <c r="M95" s="12">
        <v>90</v>
      </c>
      <c r="N95" s="12">
        <v>191</v>
      </c>
      <c r="O95" s="12">
        <v>87</v>
      </c>
      <c r="P95" s="12">
        <v>122</v>
      </c>
      <c r="Q95" s="14" t="s">
        <v>29</v>
      </c>
      <c r="R95" s="10">
        <f t="shared" si="2"/>
        <v>6049</v>
      </c>
      <c r="S95" s="11">
        <f t="shared" si="3"/>
        <v>4.9500818330605565</v>
      </c>
    </row>
    <row r="96" spans="1:19" ht="15.75" customHeight="1">
      <c r="A96" s="7">
        <v>18</v>
      </c>
      <c r="B96" s="8" t="s">
        <v>23</v>
      </c>
      <c r="C96" s="8" t="s">
        <v>27</v>
      </c>
      <c r="D96" s="8" t="s">
        <v>28</v>
      </c>
      <c r="E96" s="7">
        <v>1384</v>
      </c>
      <c r="F96" s="7">
        <v>800</v>
      </c>
      <c r="G96" s="7">
        <v>4822</v>
      </c>
      <c r="H96" s="7">
        <v>809</v>
      </c>
      <c r="I96" s="7">
        <v>237</v>
      </c>
      <c r="J96" s="7">
        <v>174</v>
      </c>
      <c r="K96" s="7">
        <v>85</v>
      </c>
      <c r="L96" s="7">
        <v>21</v>
      </c>
      <c r="M96" s="7">
        <v>72</v>
      </c>
      <c r="N96" s="7">
        <v>130</v>
      </c>
      <c r="O96" s="7">
        <v>185</v>
      </c>
      <c r="P96" s="7">
        <v>104</v>
      </c>
      <c r="Q96" s="9" t="s">
        <v>22</v>
      </c>
      <c r="R96" s="10">
        <f t="shared" si="2"/>
        <v>6639</v>
      </c>
      <c r="S96" s="11">
        <f t="shared" si="3"/>
        <v>4.7969653179190752</v>
      </c>
    </row>
    <row r="97" spans="1:19" ht="15.75" customHeight="1">
      <c r="A97" s="12">
        <v>18</v>
      </c>
      <c r="B97" s="13" t="s">
        <v>23</v>
      </c>
      <c r="C97" s="13" t="s">
        <v>24</v>
      </c>
      <c r="D97" s="13" t="s">
        <v>31</v>
      </c>
      <c r="E97" s="12">
        <v>1035</v>
      </c>
      <c r="F97" s="12">
        <v>513</v>
      </c>
      <c r="G97" s="12">
        <v>3367</v>
      </c>
      <c r="H97" s="12">
        <v>760</v>
      </c>
      <c r="I97" s="12">
        <v>182</v>
      </c>
      <c r="J97" s="12">
        <v>57</v>
      </c>
      <c r="K97" s="12">
        <v>95</v>
      </c>
      <c r="L97" s="12">
        <v>119</v>
      </c>
      <c r="M97" s="12">
        <v>21</v>
      </c>
      <c r="N97" s="12">
        <v>166</v>
      </c>
      <c r="O97" s="12">
        <v>149</v>
      </c>
      <c r="P97" s="12">
        <v>119</v>
      </c>
      <c r="Q97" s="14" t="s">
        <v>22</v>
      </c>
      <c r="R97" s="10">
        <f t="shared" si="2"/>
        <v>5035</v>
      </c>
      <c r="S97" s="11">
        <f t="shared" si="3"/>
        <v>4.8647342995169085</v>
      </c>
    </row>
    <row r="98" spans="1:19" ht="15.75" customHeight="1">
      <c r="A98" s="7">
        <v>20</v>
      </c>
      <c r="B98" s="8" t="s">
        <v>32</v>
      </c>
      <c r="C98" s="8" t="s">
        <v>20</v>
      </c>
      <c r="D98" s="8" t="s">
        <v>25</v>
      </c>
      <c r="E98" s="7">
        <v>1395</v>
      </c>
      <c r="F98" s="7">
        <v>723</v>
      </c>
      <c r="G98" s="7">
        <v>5126</v>
      </c>
      <c r="H98" s="7">
        <v>551</v>
      </c>
      <c r="I98" s="7">
        <v>258</v>
      </c>
      <c r="J98" s="7">
        <v>130</v>
      </c>
      <c r="K98" s="7">
        <v>81</v>
      </c>
      <c r="L98" s="7">
        <v>102</v>
      </c>
      <c r="M98" s="7">
        <v>84</v>
      </c>
      <c r="N98" s="7">
        <v>234</v>
      </c>
      <c r="O98" s="7">
        <v>172</v>
      </c>
      <c r="P98" s="7">
        <v>78</v>
      </c>
      <c r="Q98" s="9" t="s">
        <v>22</v>
      </c>
      <c r="R98" s="10">
        <f t="shared" si="2"/>
        <v>6816</v>
      </c>
      <c r="S98" s="11">
        <f t="shared" si="3"/>
        <v>4.8860215053763438</v>
      </c>
    </row>
    <row r="99" spans="1:19" ht="15.75" customHeight="1">
      <c r="A99" s="12">
        <v>18</v>
      </c>
      <c r="B99" s="13" t="s">
        <v>19</v>
      </c>
      <c r="C99" s="13" t="s">
        <v>30</v>
      </c>
      <c r="D99" s="13" t="s">
        <v>33</v>
      </c>
      <c r="E99" s="12">
        <v>767</v>
      </c>
      <c r="F99" s="12">
        <v>457</v>
      </c>
      <c r="G99" s="12">
        <v>5096</v>
      </c>
      <c r="H99" s="12">
        <v>780</v>
      </c>
      <c r="I99" s="12">
        <v>331</v>
      </c>
      <c r="J99" s="12">
        <v>200</v>
      </c>
      <c r="K99" s="12">
        <v>115</v>
      </c>
      <c r="L99" s="12">
        <v>89</v>
      </c>
      <c r="M99" s="12">
        <v>27</v>
      </c>
      <c r="N99" s="12">
        <v>265</v>
      </c>
      <c r="O99" s="12">
        <v>175</v>
      </c>
      <c r="P99" s="12">
        <v>158</v>
      </c>
      <c r="Q99" s="14" t="s">
        <v>22</v>
      </c>
      <c r="R99" s="10">
        <f t="shared" si="2"/>
        <v>7236</v>
      </c>
      <c r="S99" s="11">
        <f t="shared" si="3"/>
        <v>9.4341590612777058</v>
      </c>
    </row>
    <row r="100" spans="1:19" ht="15.75" customHeight="1">
      <c r="A100" s="7">
        <v>24</v>
      </c>
      <c r="B100" s="8" t="s">
        <v>23</v>
      </c>
      <c r="C100" s="8" t="s">
        <v>27</v>
      </c>
      <c r="D100" s="8" t="s">
        <v>33</v>
      </c>
      <c r="E100" s="7">
        <v>933</v>
      </c>
      <c r="F100" s="7">
        <v>452</v>
      </c>
      <c r="G100" s="7">
        <v>4706</v>
      </c>
      <c r="H100" s="7">
        <v>787</v>
      </c>
      <c r="I100" s="7">
        <v>166</v>
      </c>
      <c r="J100" s="7">
        <v>136</v>
      </c>
      <c r="K100" s="7">
        <v>106</v>
      </c>
      <c r="L100" s="7">
        <v>112</v>
      </c>
      <c r="M100" s="7">
        <v>63</v>
      </c>
      <c r="N100" s="7">
        <v>270</v>
      </c>
      <c r="O100" s="7">
        <v>86</v>
      </c>
      <c r="P100" s="7">
        <v>29</v>
      </c>
      <c r="Q100" s="9" t="s">
        <v>26</v>
      </c>
      <c r="R100" s="10">
        <f t="shared" si="2"/>
        <v>6461</v>
      </c>
      <c r="S100" s="11">
        <f t="shared" si="3"/>
        <v>6.92497320471597</v>
      </c>
    </row>
    <row r="101" spans="1:19" ht="15.75" customHeight="1">
      <c r="A101" s="12">
        <v>23</v>
      </c>
      <c r="B101" s="13" t="s">
        <v>32</v>
      </c>
      <c r="C101" s="13" t="s">
        <v>24</v>
      </c>
      <c r="D101" s="13" t="s">
        <v>21</v>
      </c>
      <c r="E101" s="12">
        <v>803</v>
      </c>
      <c r="F101" s="12">
        <v>796</v>
      </c>
      <c r="G101" s="12">
        <v>3471</v>
      </c>
      <c r="H101" s="12">
        <v>931</v>
      </c>
      <c r="I101" s="12">
        <v>293</v>
      </c>
      <c r="J101" s="12">
        <v>54</v>
      </c>
      <c r="K101" s="12">
        <v>146</v>
      </c>
      <c r="L101" s="12">
        <v>142</v>
      </c>
      <c r="M101" s="12">
        <v>58</v>
      </c>
      <c r="N101" s="12">
        <v>84</v>
      </c>
      <c r="O101" s="12">
        <v>104</v>
      </c>
      <c r="P101" s="12">
        <v>41</v>
      </c>
      <c r="Q101" s="14" t="s">
        <v>29</v>
      </c>
      <c r="R101" s="10">
        <f t="shared" si="2"/>
        <v>5324</v>
      </c>
      <c r="S101" s="11">
        <f t="shared" si="3"/>
        <v>6.6301369863013697</v>
      </c>
    </row>
    <row r="102" spans="1:19" ht="15.75" customHeight="1">
      <c r="A102" s="7">
        <v>22</v>
      </c>
      <c r="B102" s="8" t="s">
        <v>32</v>
      </c>
      <c r="C102" s="8" t="s">
        <v>30</v>
      </c>
      <c r="D102" s="8" t="s">
        <v>21</v>
      </c>
      <c r="E102" s="7">
        <v>1333</v>
      </c>
      <c r="F102" s="7">
        <v>231</v>
      </c>
      <c r="G102" s="7">
        <v>3300</v>
      </c>
      <c r="H102" s="7">
        <v>971</v>
      </c>
      <c r="I102" s="7">
        <v>295</v>
      </c>
      <c r="J102" s="7">
        <v>51</v>
      </c>
      <c r="K102" s="7">
        <v>219</v>
      </c>
      <c r="L102" s="7">
        <v>91</v>
      </c>
      <c r="M102" s="7">
        <v>94</v>
      </c>
      <c r="N102" s="7">
        <v>259</v>
      </c>
      <c r="O102" s="7">
        <v>161</v>
      </c>
      <c r="P102" s="7">
        <v>50</v>
      </c>
      <c r="Q102" s="9" t="s">
        <v>26</v>
      </c>
      <c r="R102" s="10">
        <f t="shared" si="2"/>
        <v>5491</v>
      </c>
      <c r="S102" s="11">
        <f t="shared" si="3"/>
        <v>4.1192798199549889</v>
      </c>
    </row>
    <row r="103" spans="1:19" ht="15.75" customHeight="1">
      <c r="A103" s="12">
        <v>23</v>
      </c>
      <c r="B103" s="13" t="s">
        <v>23</v>
      </c>
      <c r="C103" s="13" t="s">
        <v>27</v>
      </c>
      <c r="D103" s="13" t="s">
        <v>21</v>
      </c>
      <c r="E103" s="12">
        <v>1115</v>
      </c>
      <c r="F103" s="12">
        <v>437</v>
      </c>
      <c r="G103" s="12">
        <v>5317</v>
      </c>
      <c r="H103" s="12">
        <v>818</v>
      </c>
      <c r="I103" s="12">
        <v>341</v>
      </c>
      <c r="J103" s="12">
        <v>136</v>
      </c>
      <c r="K103" s="12">
        <v>116</v>
      </c>
      <c r="L103" s="12">
        <v>115</v>
      </c>
      <c r="M103" s="12">
        <v>22</v>
      </c>
      <c r="N103" s="12">
        <v>56</v>
      </c>
      <c r="O103" s="12">
        <v>38</v>
      </c>
      <c r="P103" s="12">
        <v>106</v>
      </c>
      <c r="Q103" s="14" t="s">
        <v>29</v>
      </c>
      <c r="R103" s="10">
        <f t="shared" si="2"/>
        <v>7065</v>
      </c>
      <c r="S103" s="11">
        <f t="shared" si="3"/>
        <v>6.3363228699551568</v>
      </c>
    </row>
    <row r="104" spans="1:19" ht="15.75" customHeight="1">
      <c r="A104" s="7">
        <v>20</v>
      </c>
      <c r="B104" s="8" t="s">
        <v>23</v>
      </c>
      <c r="C104" s="8" t="s">
        <v>30</v>
      </c>
      <c r="D104" s="8" t="s">
        <v>21</v>
      </c>
      <c r="E104" s="7">
        <v>920</v>
      </c>
      <c r="F104" s="7">
        <v>149</v>
      </c>
      <c r="G104" s="7">
        <v>3366</v>
      </c>
      <c r="H104" s="7">
        <v>636</v>
      </c>
      <c r="I104" s="7">
        <v>295</v>
      </c>
      <c r="J104" s="7">
        <v>143</v>
      </c>
      <c r="K104" s="7">
        <v>77</v>
      </c>
      <c r="L104" s="7">
        <v>120</v>
      </c>
      <c r="M104" s="7">
        <v>96</v>
      </c>
      <c r="N104" s="7">
        <v>137</v>
      </c>
      <c r="O104" s="7">
        <v>162</v>
      </c>
      <c r="P104" s="7">
        <v>178</v>
      </c>
      <c r="Q104" s="9" t="s">
        <v>26</v>
      </c>
      <c r="R104" s="10">
        <f t="shared" si="2"/>
        <v>5210</v>
      </c>
      <c r="S104" s="11">
        <f t="shared" si="3"/>
        <v>5.6630434782608692</v>
      </c>
    </row>
    <row r="105" spans="1:19" ht="15.75" customHeight="1">
      <c r="A105" s="12">
        <v>25</v>
      </c>
      <c r="B105" s="13" t="s">
        <v>32</v>
      </c>
      <c r="C105" s="13" t="s">
        <v>24</v>
      </c>
      <c r="D105" s="13" t="s">
        <v>21</v>
      </c>
      <c r="E105" s="12">
        <v>780</v>
      </c>
      <c r="F105" s="12">
        <v>95</v>
      </c>
      <c r="G105" s="12">
        <v>5931</v>
      </c>
      <c r="H105" s="12">
        <v>759</v>
      </c>
      <c r="I105" s="12">
        <v>216</v>
      </c>
      <c r="J105" s="12">
        <v>99</v>
      </c>
      <c r="K105" s="12">
        <v>251</v>
      </c>
      <c r="L105" s="12">
        <v>20</v>
      </c>
      <c r="M105" s="12">
        <v>38</v>
      </c>
      <c r="N105" s="12">
        <v>192</v>
      </c>
      <c r="O105" s="12">
        <v>105</v>
      </c>
      <c r="P105" s="12">
        <v>97</v>
      </c>
      <c r="Q105" s="14" t="s">
        <v>26</v>
      </c>
      <c r="R105" s="10">
        <f t="shared" si="2"/>
        <v>7708</v>
      </c>
      <c r="S105" s="11">
        <f t="shared" si="3"/>
        <v>9.8820512820512825</v>
      </c>
    </row>
    <row r="106" spans="1:19" ht="15.75" customHeight="1">
      <c r="A106" s="7">
        <v>21</v>
      </c>
      <c r="B106" s="8" t="s">
        <v>23</v>
      </c>
      <c r="C106" s="8" t="s">
        <v>24</v>
      </c>
      <c r="D106" s="8" t="s">
        <v>21</v>
      </c>
      <c r="E106" s="7">
        <v>882</v>
      </c>
      <c r="F106" s="7">
        <v>912</v>
      </c>
      <c r="G106" s="7">
        <v>5570</v>
      </c>
      <c r="H106" s="7">
        <v>555</v>
      </c>
      <c r="I106" s="7">
        <v>305</v>
      </c>
      <c r="J106" s="7">
        <v>103</v>
      </c>
      <c r="K106" s="7">
        <v>81</v>
      </c>
      <c r="L106" s="7">
        <v>112</v>
      </c>
      <c r="M106" s="7">
        <v>28</v>
      </c>
      <c r="N106" s="7">
        <v>112</v>
      </c>
      <c r="O106" s="7">
        <v>162</v>
      </c>
      <c r="P106" s="7">
        <v>197</v>
      </c>
      <c r="Q106" s="9" t="s">
        <v>29</v>
      </c>
      <c r="R106" s="10">
        <f t="shared" si="2"/>
        <v>7225</v>
      </c>
      <c r="S106" s="11">
        <f t="shared" si="3"/>
        <v>8.1916099773242639</v>
      </c>
    </row>
    <row r="107" spans="1:19" ht="15.75" customHeight="1">
      <c r="A107" s="12">
        <v>21</v>
      </c>
      <c r="B107" s="13" t="s">
        <v>23</v>
      </c>
      <c r="C107" s="13" t="s">
        <v>27</v>
      </c>
      <c r="D107" s="13" t="s">
        <v>28</v>
      </c>
      <c r="E107" s="12">
        <v>959</v>
      </c>
      <c r="F107" s="12">
        <v>258</v>
      </c>
      <c r="G107" s="12">
        <v>3200</v>
      </c>
      <c r="H107" s="12">
        <v>464</v>
      </c>
      <c r="I107" s="12">
        <v>360</v>
      </c>
      <c r="J107" s="12">
        <v>153</v>
      </c>
      <c r="K107" s="12">
        <v>220</v>
      </c>
      <c r="L107" s="12">
        <v>26</v>
      </c>
      <c r="M107" s="12">
        <v>88</v>
      </c>
      <c r="N107" s="12">
        <v>144</v>
      </c>
      <c r="O107" s="12">
        <v>161</v>
      </c>
      <c r="P107" s="12">
        <v>134</v>
      </c>
      <c r="Q107" s="14" t="s">
        <v>26</v>
      </c>
      <c r="R107" s="10">
        <f t="shared" si="2"/>
        <v>4950</v>
      </c>
      <c r="S107" s="11">
        <f t="shared" si="3"/>
        <v>5.1616266944734095</v>
      </c>
    </row>
    <row r="108" spans="1:19" ht="15.75" customHeight="1">
      <c r="A108" s="7">
        <v>25</v>
      </c>
      <c r="B108" s="8" t="s">
        <v>23</v>
      </c>
      <c r="C108" s="8" t="s">
        <v>27</v>
      </c>
      <c r="D108" s="8" t="s">
        <v>21</v>
      </c>
      <c r="E108" s="7">
        <v>748</v>
      </c>
      <c r="F108" s="7">
        <v>494</v>
      </c>
      <c r="G108" s="7">
        <v>4789</v>
      </c>
      <c r="H108" s="7">
        <v>447</v>
      </c>
      <c r="I108" s="7">
        <v>353</v>
      </c>
      <c r="J108" s="7">
        <v>164</v>
      </c>
      <c r="K108" s="7">
        <v>201</v>
      </c>
      <c r="L108" s="7">
        <v>60</v>
      </c>
      <c r="M108" s="7">
        <v>43</v>
      </c>
      <c r="N108" s="7">
        <v>99</v>
      </c>
      <c r="O108" s="7">
        <v>93</v>
      </c>
      <c r="P108" s="7">
        <v>172</v>
      </c>
      <c r="Q108" s="9" t="s">
        <v>29</v>
      </c>
      <c r="R108" s="10">
        <f t="shared" si="2"/>
        <v>6421</v>
      </c>
      <c r="S108" s="11">
        <f t="shared" si="3"/>
        <v>8.5842245989304811</v>
      </c>
    </row>
    <row r="109" spans="1:19" ht="15.75" customHeight="1">
      <c r="A109" s="12">
        <v>21</v>
      </c>
      <c r="B109" s="13" t="s">
        <v>32</v>
      </c>
      <c r="C109" s="13" t="s">
        <v>24</v>
      </c>
      <c r="D109" s="13" t="s">
        <v>33</v>
      </c>
      <c r="E109" s="12">
        <v>810</v>
      </c>
      <c r="F109" s="12">
        <v>73</v>
      </c>
      <c r="G109" s="12">
        <v>4884</v>
      </c>
      <c r="H109" s="12">
        <v>742</v>
      </c>
      <c r="I109" s="12">
        <v>112</v>
      </c>
      <c r="J109" s="12">
        <v>173</v>
      </c>
      <c r="K109" s="12">
        <v>276</v>
      </c>
      <c r="L109" s="12">
        <v>136</v>
      </c>
      <c r="M109" s="12">
        <v>63</v>
      </c>
      <c r="N109" s="12">
        <v>294</v>
      </c>
      <c r="O109" s="12">
        <v>161</v>
      </c>
      <c r="P109" s="12">
        <v>136</v>
      </c>
      <c r="Q109" s="14" t="s">
        <v>29</v>
      </c>
      <c r="R109" s="10">
        <f t="shared" si="2"/>
        <v>6977</v>
      </c>
      <c r="S109" s="11">
        <f t="shared" si="3"/>
        <v>8.61358024691358</v>
      </c>
    </row>
    <row r="110" spans="1:19" ht="15.75" customHeight="1">
      <c r="A110" s="7">
        <v>20</v>
      </c>
      <c r="B110" s="8" t="s">
        <v>32</v>
      </c>
      <c r="C110" s="8" t="s">
        <v>30</v>
      </c>
      <c r="D110" s="8" t="s">
        <v>28</v>
      </c>
      <c r="E110" s="7">
        <v>965</v>
      </c>
      <c r="F110" s="7">
        <v>322</v>
      </c>
      <c r="G110" s="7">
        <v>4992</v>
      </c>
      <c r="H110" s="7">
        <v>433</v>
      </c>
      <c r="I110" s="7">
        <v>175</v>
      </c>
      <c r="J110" s="7">
        <v>56</v>
      </c>
      <c r="K110" s="7">
        <v>71</v>
      </c>
      <c r="L110" s="7">
        <v>89</v>
      </c>
      <c r="M110" s="7">
        <v>74</v>
      </c>
      <c r="N110" s="7">
        <v>66</v>
      </c>
      <c r="O110" s="7">
        <v>59</v>
      </c>
      <c r="P110" s="7">
        <v>130</v>
      </c>
      <c r="Q110" s="9" t="s">
        <v>29</v>
      </c>
      <c r="R110" s="10">
        <f t="shared" si="2"/>
        <v>6145</v>
      </c>
      <c r="S110" s="11">
        <f t="shared" si="3"/>
        <v>6.3678756476683942</v>
      </c>
    </row>
    <row r="111" spans="1:19" ht="15.75" customHeight="1">
      <c r="A111" s="12">
        <v>24</v>
      </c>
      <c r="B111" s="13" t="s">
        <v>32</v>
      </c>
      <c r="C111" s="13" t="s">
        <v>27</v>
      </c>
      <c r="D111" s="13" t="s">
        <v>21</v>
      </c>
      <c r="E111" s="12">
        <v>784</v>
      </c>
      <c r="F111" s="12">
        <v>513</v>
      </c>
      <c r="G111" s="12">
        <v>4906</v>
      </c>
      <c r="H111" s="12">
        <v>863</v>
      </c>
      <c r="I111" s="12">
        <v>116</v>
      </c>
      <c r="J111" s="12">
        <v>110</v>
      </c>
      <c r="K111" s="12">
        <v>140</v>
      </c>
      <c r="L111" s="12">
        <v>116</v>
      </c>
      <c r="M111" s="12">
        <v>56</v>
      </c>
      <c r="N111" s="12">
        <v>264</v>
      </c>
      <c r="O111" s="12">
        <v>179</v>
      </c>
      <c r="P111" s="12">
        <v>160</v>
      </c>
      <c r="Q111" s="14" t="s">
        <v>22</v>
      </c>
      <c r="R111" s="10">
        <f t="shared" si="2"/>
        <v>6910</v>
      </c>
      <c r="S111" s="11">
        <f t="shared" si="3"/>
        <v>8.8137755102040813</v>
      </c>
    </row>
    <row r="112" spans="1:19" ht="15.75" customHeight="1">
      <c r="A112" s="7">
        <v>22</v>
      </c>
      <c r="B112" s="8" t="s">
        <v>32</v>
      </c>
      <c r="C112" s="8" t="s">
        <v>30</v>
      </c>
      <c r="D112" s="8" t="s">
        <v>25</v>
      </c>
      <c r="E112" s="7">
        <v>970</v>
      </c>
      <c r="F112" s="7">
        <v>553</v>
      </c>
      <c r="G112" s="7">
        <v>5894</v>
      </c>
      <c r="H112" s="7">
        <v>680</v>
      </c>
      <c r="I112" s="7">
        <v>344</v>
      </c>
      <c r="J112" s="7">
        <v>156</v>
      </c>
      <c r="K112" s="7">
        <v>114</v>
      </c>
      <c r="L112" s="7">
        <v>120</v>
      </c>
      <c r="M112" s="7">
        <v>79</v>
      </c>
      <c r="N112" s="7">
        <v>53</v>
      </c>
      <c r="O112" s="7">
        <v>40</v>
      </c>
      <c r="P112" s="7">
        <v>156</v>
      </c>
      <c r="Q112" s="9" t="s">
        <v>29</v>
      </c>
      <c r="R112" s="10">
        <f t="shared" si="2"/>
        <v>7636</v>
      </c>
      <c r="S112" s="11">
        <f t="shared" si="3"/>
        <v>7.8721649484536078</v>
      </c>
    </row>
    <row r="113" spans="1:19" ht="15.75" customHeight="1">
      <c r="A113" s="12">
        <v>23</v>
      </c>
      <c r="B113" s="13" t="s">
        <v>19</v>
      </c>
      <c r="C113" s="13" t="s">
        <v>27</v>
      </c>
      <c r="D113" s="13" t="s">
        <v>25</v>
      </c>
      <c r="E113" s="12">
        <v>1349</v>
      </c>
      <c r="F113" s="12">
        <v>873</v>
      </c>
      <c r="G113" s="12">
        <v>5866</v>
      </c>
      <c r="H113" s="12">
        <v>661</v>
      </c>
      <c r="I113" s="12">
        <v>205</v>
      </c>
      <c r="J113" s="12">
        <v>129</v>
      </c>
      <c r="K113" s="12">
        <v>88</v>
      </c>
      <c r="L113" s="12">
        <v>72</v>
      </c>
      <c r="M113" s="12">
        <v>28</v>
      </c>
      <c r="N113" s="12">
        <v>192</v>
      </c>
      <c r="O113" s="12">
        <v>72</v>
      </c>
      <c r="P113" s="12">
        <v>101</v>
      </c>
      <c r="Q113" s="14" t="s">
        <v>22</v>
      </c>
      <c r="R113" s="10">
        <f t="shared" si="2"/>
        <v>7414</v>
      </c>
      <c r="S113" s="11">
        <f t="shared" si="3"/>
        <v>5.4959229058561894</v>
      </c>
    </row>
    <row r="114" spans="1:19" ht="15.75" customHeight="1">
      <c r="A114" s="7">
        <v>19</v>
      </c>
      <c r="B114" s="8" t="s">
        <v>23</v>
      </c>
      <c r="C114" s="8" t="s">
        <v>27</v>
      </c>
      <c r="D114" s="8" t="s">
        <v>21</v>
      </c>
      <c r="E114" s="7">
        <v>760</v>
      </c>
      <c r="F114" s="7">
        <v>61</v>
      </c>
      <c r="G114" s="7">
        <v>5429</v>
      </c>
      <c r="H114" s="7">
        <v>831</v>
      </c>
      <c r="I114" s="7">
        <v>268</v>
      </c>
      <c r="J114" s="7">
        <v>84</v>
      </c>
      <c r="K114" s="7">
        <v>63</v>
      </c>
      <c r="L114" s="7">
        <v>26</v>
      </c>
      <c r="M114" s="7">
        <v>92</v>
      </c>
      <c r="N114" s="7">
        <v>278</v>
      </c>
      <c r="O114" s="7">
        <v>185</v>
      </c>
      <c r="P114" s="7">
        <v>60</v>
      </c>
      <c r="Q114" s="9" t="s">
        <v>22</v>
      </c>
      <c r="R114" s="10">
        <f t="shared" si="2"/>
        <v>7316</v>
      </c>
      <c r="S114" s="11">
        <f t="shared" si="3"/>
        <v>9.6263157894736846</v>
      </c>
    </row>
    <row r="115" spans="1:19" ht="15.75" customHeight="1">
      <c r="A115" s="12">
        <v>21</v>
      </c>
      <c r="B115" s="13" t="s">
        <v>23</v>
      </c>
      <c r="C115" s="13" t="s">
        <v>20</v>
      </c>
      <c r="D115" s="13" t="s">
        <v>28</v>
      </c>
      <c r="E115" s="12">
        <v>702</v>
      </c>
      <c r="F115" s="12">
        <v>273</v>
      </c>
      <c r="G115" s="12">
        <v>4977</v>
      </c>
      <c r="H115" s="12">
        <v>906</v>
      </c>
      <c r="I115" s="12">
        <v>385</v>
      </c>
      <c r="J115" s="12">
        <v>106</v>
      </c>
      <c r="K115" s="12">
        <v>277</v>
      </c>
      <c r="L115" s="12">
        <v>148</v>
      </c>
      <c r="M115" s="12">
        <v>41</v>
      </c>
      <c r="N115" s="12">
        <v>205</v>
      </c>
      <c r="O115" s="12">
        <v>149</v>
      </c>
      <c r="P115" s="12">
        <v>116</v>
      </c>
      <c r="Q115" s="14" t="s">
        <v>26</v>
      </c>
      <c r="R115" s="10">
        <f t="shared" si="2"/>
        <v>7310</v>
      </c>
      <c r="S115" s="11">
        <f t="shared" si="3"/>
        <v>10.413105413105413</v>
      </c>
    </row>
    <row r="116" spans="1:19" ht="15.75" customHeight="1">
      <c r="A116" s="7">
        <v>21</v>
      </c>
      <c r="B116" s="8" t="s">
        <v>32</v>
      </c>
      <c r="C116" s="8" t="s">
        <v>24</v>
      </c>
      <c r="D116" s="8" t="s">
        <v>31</v>
      </c>
      <c r="E116" s="7">
        <v>720</v>
      </c>
      <c r="F116" s="7">
        <v>675</v>
      </c>
      <c r="G116" s="7">
        <v>5309</v>
      </c>
      <c r="H116" s="7">
        <v>661</v>
      </c>
      <c r="I116" s="7">
        <v>284</v>
      </c>
      <c r="J116" s="7">
        <v>95</v>
      </c>
      <c r="K116" s="7">
        <v>153</v>
      </c>
      <c r="L116" s="7">
        <v>93</v>
      </c>
      <c r="M116" s="7">
        <v>21</v>
      </c>
      <c r="N116" s="7">
        <v>108</v>
      </c>
      <c r="O116" s="7">
        <v>81</v>
      </c>
      <c r="P116" s="7">
        <v>64</v>
      </c>
      <c r="Q116" s="9" t="s">
        <v>29</v>
      </c>
      <c r="R116" s="10">
        <f t="shared" si="2"/>
        <v>6869</v>
      </c>
      <c r="S116" s="11">
        <f t="shared" si="3"/>
        <v>9.5402777777777779</v>
      </c>
    </row>
    <row r="117" spans="1:19" ht="15.75" customHeight="1">
      <c r="A117" s="12">
        <v>22</v>
      </c>
      <c r="B117" s="13" t="s">
        <v>32</v>
      </c>
      <c r="C117" s="13" t="s">
        <v>20</v>
      </c>
      <c r="D117" s="13" t="s">
        <v>33</v>
      </c>
      <c r="E117" s="12">
        <v>1286</v>
      </c>
      <c r="F117" s="12">
        <v>789</v>
      </c>
      <c r="G117" s="12">
        <v>3618</v>
      </c>
      <c r="H117" s="12">
        <v>902</v>
      </c>
      <c r="I117" s="12">
        <v>343</v>
      </c>
      <c r="J117" s="12">
        <v>194</v>
      </c>
      <c r="K117" s="12">
        <v>182</v>
      </c>
      <c r="L117" s="12">
        <v>74</v>
      </c>
      <c r="M117" s="12">
        <v>62</v>
      </c>
      <c r="N117" s="12">
        <v>171</v>
      </c>
      <c r="O117" s="12">
        <v>126</v>
      </c>
      <c r="P117" s="12">
        <v>112</v>
      </c>
      <c r="Q117" s="14" t="s">
        <v>29</v>
      </c>
      <c r="R117" s="10">
        <f t="shared" si="2"/>
        <v>5784</v>
      </c>
      <c r="S117" s="11">
        <f t="shared" si="3"/>
        <v>4.4976671850699841</v>
      </c>
    </row>
    <row r="118" spans="1:19" ht="15.75" customHeight="1">
      <c r="A118" s="7">
        <v>22</v>
      </c>
      <c r="B118" s="8" t="s">
        <v>23</v>
      </c>
      <c r="C118" s="8" t="s">
        <v>30</v>
      </c>
      <c r="D118" s="8" t="s">
        <v>31</v>
      </c>
      <c r="E118" s="7">
        <v>1135</v>
      </c>
      <c r="F118" s="7">
        <v>261</v>
      </c>
      <c r="G118" s="7">
        <v>4753</v>
      </c>
      <c r="H118" s="7">
        <v>629</v>
      </c>
      <c r="I118" s="7">
        <v>335</v>
      </c>
      <c r="J118" s="7">
        <v>168</v>
      </c>
      <c r="K118" s="7">
        <v>97</v>
      </c>
      <c r="L118" s="7">
        <v>113</v>
      </c>
      <c r="M118" s="7">
        <v>60</v>
      </c>
      <c r="N118" s="7">
        <v>223</v>
      </c>
      <c r="O118" s="7">
        <v>44</v>
      </c>
      <c r="P118" s="7">
        <v>62</v>
      </c>
      <c r="Q118" s="9" t="s">
        <v>26</v>
      </c>
      <c r="R118" s="10">
        <f t="shared" si="2"/>
        <v>6484</v>
      </c>
      <c r="S118" s="11">
        <f t="shared" si="3"/>
        <v>5.7127753303964761</v>
      </c>
    </row>
    <row r="119" spans="1:19" ht="15.75" customHeight="1">
      <c r="A119" s="12">
        <v>18</v>
      </c>
      <c r="B119" s="13" t="s">
        <v>19</v>
      </c>
      <c r="C119" s="13" t="s">
        <v>27</v>
      </c>
      <c r="D119" s="13" t="s">
        <v>31</v>
      </c>
      <c r="E119" s="12">
        <v>1030</v>
      </c>
      <c r="F119" s="12">
        <v>240</v>
      </c>
      <c r="G119" s="12">
        <v>3108</v>
      </c>
      <c r="H119" s="12">
        <v>859</v>
      </c>
      <c r="I119" s="12">
        <v>386</v>
      </c>
      <c r="J119" s="12">
        <v>147</v>
      </c>
      <c r="K119" s="12">
        <v>208</v>
      </c>
      <c r="L119" s="12">
        <v>27</v>
      </c>
      <c r="M119" s="12">
        <v>60</v>
      </c>
      <c r="N119" s="12">
        <v>265</v>
      </c>
      <c r="O119" s="12">
        <v>36</v>
      </c>
      <c r="P119" s="12">
        <v>23</v>
      </c>
      <c r="Q119" s="14" t="s">
        <v>22</v>
      </c>
      <c r="R119" s="10">
        <f t="shared" si="2"/>
        <v>5119</v>
      </c>
      <c r="S119" s="11">
        <f t="shared" si="3"/>
        <v>4.9699029126213592</v>
      </c>
    </row>
    <row r="120" spans="1:19" ht="15.75" customHeight="1">
      <c r="A120" s="7">
        <v>21</v>
      </c>
      <c r="B120" s="8" t="s">
        <v>23</v>
      </c>
      <c r="C120" s="8" t="s">
        <v>27</v>
      </c>
      <c r="D120" s="8" t="s">
        <v>31</v>
      </c>
      <c r="E120" s="7">
        <v>1265</v>
      </c>
      <c r="F120" s="7">
        <v>722</v>
      </c>
      <c r="G120" s="7">
        <v>4579</v>
      </c>
      <c r="H120" s="7">
        <v>760</v>
      </c>
      <c r="I120" s="7">
        <v>122</v>
      </c>
      <c r="J120" s="7">
        <v>122</v>
      </c>
      <c r="K120" s="7">
        <v>63</v>
      </c>
      <c r="L120" s="7">
        <v>34</v>
      </c>
      <c r="M120" s="7">
        <v>48</v>
      </c>
      <c r="N120" s="7">
        <v>250</v>
      </c>
      <c r="O120" s="7">
        <v>153</v>
      </c>
      <c r="P120" s="7">
        <v>184</v>
      </c>
      <c r="Q120" s="9" t="s">
        <v>22</v>
      </c>
      <c r="R120" s="10">
        <f t="shared" si="2"/>
        <v>6315</v>
      </c>
      <c r="S120" s="11">
        <f t="shared" si="3"/>
        <v>4.9920948616600791</v>
      </c>
    </row>
    <row r="121" spans="1:19" ht="15.75" customHeight="1">
      <c r="A121" s="12">
        <v>24</v>
      </c>
      <c r="B121" s="13" t="s">
        <v>23</v>
      </c>
      <c r="C121" s="13" t="s">
        <v>20</v>
      </c>
      <c r="D121" s="13" t="s">
        <v>21</v>
      </c>
      <c r="E121" s="12">
        <v>1175</v>
      </c>
      <c r="F121" s="12">
        <v>803</v>
      </c>
      <c r="G121" s="12">
        <v>5634</v>
      </c>
      <c r="H121" s="12">
        <v>444</v>
      </c>
      <c r="I121" s="12">
        <v>290</v>
      </c>
      <c r="J121" s="12">
        <v>170</v>
      </c>
      <c r="K121" s="12">
        <v>63</v>
      </c>
      <c r="L121" s="12">
        <v>25</v>
      </c>
      <c r="M121" s="12">
        <v>37</v>
      </c>
      <c r="N121" s="12">
        <v>275</v>
      </c>
      <c r="O121" s="12">
        <v>111</v>
      </c>
      <c r="P121" s="12">
        <v>101</v>
      </c>
      <c r="Q121" s="14" t="s">
        <v>29</v>
      </c>
      <c r="R121" s="10">
        <f t="shared" si="2"/>
        <v>7150</v>
      </c>
      <c r="S121" s="11">
        <f t="shared" si="3"/>
        <v>6.0851063829787231</v>
      </c>
    </row>
    <row r="122" spans="1:19" ht="15.75" customHeight="1">
      <c r="A122" s="7">
        <v>23</v>
      </c>
      <c r="B122" s="8" t="s">
        <v>23</v>
      </c>
      <c r="C122" s="8" t="s">
        <v>20</v>
      </c>
      <c r="D122" s="8" t="s">
        <v>21</v>
      </c>
      <c r="E122" s="7">
        <v>1083</v>
      </c>
      <c r="F122" s="7">
        <v>10</v>
      </c>
      <c r="G122" s="7">
        <v>5275</v>
      </c>
      <c r="H122" s="7">
        <v>640</v>
      </c>
      <c r="I122" s="7">
        <v>236</v>
      </c>
      <c r="J122" s="7">
        <v>153</v>
      </c>
      <c r="K122" s="7">
        <v>257</v>
      </c>
      <c r="L122" s="7">
        <v>62</v>
      </c>
      <c r="M122" s="7">
        <v>87</v>
      </c>
      <c r="N122" s="7">
        <v>188</v>
      </c>
      <c r="O122" s="7">
        <v>55</v>
      </c>
      <c r="P122" s="7">
        <v>59</v>
      </c>
      <c r="Q122" s="9" t="s">
        <v>29</v>
      </c>
      <c r="R122" s="10">
        <f t="shared" si="2"/>
        <v>7012</v>
      </c>
      <c r="S122" s="11">
        <f t="shared" si="3"/>
        <v>6.4746075715604805</v>
      </c>
    </row>
    <row r="123" spans="1:19" ht="15.75" customHeight="1">
      <c r="A123" s="12">
        <v>24</v>
      </c>
      <c r="B123" s="13" t="s">
        <v>19</v>
      </c>
      <c r="C123" s="13" t="s">
        <v>20</v>
      </c>
      <c r="D123" s="13" t="s">
        <v>33</v>
      </c>
      <c r="E123" s="12">
        <v>1487</v>
      </c>
      <c r="F123" s="12">
        <v>940</v>
      </c>
      <c r="G123" s="12">
        <v>3167</v>
      </c>
      <c r="H123" s="12">
        <v>765</v>
      </c>
      <c r="I123" s="12">
        <v>202</v>
      </c>
      <c r="J123" s="12">
        <v>146</v>
      </c>
      <c r="K123" s="12">
        <v>183</v>
      </c>
      <c r="L123" s="12">
        <v>145</v>
      </c>
      <c r="M123" s="12">
        <v>23</v>
      </c>
      <c r="N123" s="12">
        <v>233</v>
      </c>
      <c r="O123" s="12">
        <v>120</v>
      </c>
      <c r="P123" s="12">
        <v>44</v>
      </c>
      <c r="Q123" s="14" t="s">
        <v>29</v>
      </c>
      <c r="R123" s="10">
        <f t="shared" si="2"/>
        <v>5028</v>
      </c>
      <c r="S123" s="11">
        <f t="shared" si="3"/>
        <v>3.3813046402151983</v>
      </c>
    </row>
    <row r="124" spans="1:19" ht="15.75" customHeight="1">
      <c r="A124" s="7">
        <v>25</v>
      </c>
      <c r="B124" s="8" t="s">
        <v>19</v>
      </c>
      <c r="C124" s="8" t="s">
        <v>24</v>
      </c>
      <c r="D124" s="8" t="s">
        <v>28</v>
      </c>
      <c r="E124" s="7">
        <v>1327</v>
      </c>
      <c r="F124" s="7">
        <v>196</v>
      </c>
      <c r="G124" s="7">
        <v>5067</v>
      </c>
      <c r="H124" s="7">
        <v>613</v>
      </c>
      <c r="I124" s="7">
        <v>278</v>
      </c>
      <c r="J124" s="7">
        <v>179</v>
      </c>
      <c r="K124" s="7">
        <v>187</v>
      </c>
      <c r="L124" s="7">
        <v>149</v>
      </c>
      <c r="M124" s="7">
        <v>38</v>
      </c>
      <c r="N124" s="7">
        <v>227</v>
      </c>
      <c r="O124" s="7">
        <v>162</v>
      </c>
      <c r="P124" s="7">
        <v>104</v>
      </c>
      <c r="Q124" s="9" t="s">
        <v>26</v>
      </c>
      <c r="R124" s="10">
        <f t="shared" si="2"/>
        <v>7004</v>
      </c>
      <c r="S124" s="11">
        <f t="shared" si="3"/>
        <v>5.2780708364732476</v>
      </c>
    </row>
    <row r="125" spans="1:19" ht="15.75" customHeight="1">
      <c r="A125" s="12">
        <v>22</v>
      </c>
      <c r="B125" s="13" t="s">
        <v>19</v>
      </c>
      <c r="C125" s="13" t="s">
        <v>27</v>
      </c>
      <c r="D125" s="13" t="s">
        <v>25</v>
      </c>
      <c r="E125" s="12">
        <v>1095</v>
      </c>
      <c r="F125" s="12">
        <v>165</v>
      </c>
      <c r="G125" s="12">
        <v>4532</v>
      </c>
      <c r="H125" s="12">
        <v>801</v>
      </c>
      <c r="I125" s="12">
        <v>253</v>
      </c>
      <c r="J125" s="12">
        <v>167</v>
      </c>
      <c r="K125" s="12">
        <v>243</v>
      </c>
      <c r="L125" s="12">
        <v>73</v>
      </c>
      <c r="M125" s="12">
        <v>33</v>
      </c>
      <c r="N125" s="12">
        <v>110</v>
      </c>
      <c r="O125" s="12">
        <v>66</v>
      </c>
      <c r="P125" s="12">
        <v>98</v>
      </c>
      <c r="Q125" s="14" t="s">
        <v>22</v>
      </c>
      <c r="R125" s="10">
        <f t="shared" si="2"/>
        <v>6376</v>
      </c>
      <c r="S125" s="11">
        <f t="shared" si="3"/>
        <v>5.8228310502283103</v>
      </c>
    </row>
    <row r="126" spans="1:19" ht="15.75" customHeight="1">
      <c r="A126" s="7">
        <v>23</v>
      </c>
      <c r="B126" s="8" t="s">
        <v>32</v>
      </c>
      <c r="C126" s="8" t="s">
        <v>27</v>
      </c>
      <c r="D126" s="8" t="s">
        <v>33</v>
      </c>
      <c r="E126" s="7">
        <v>1460</v>
      </c>
      <c r="F126" s="7">
        <v>436</v>
      </c>
      <c r="G126" s="7">
        <v>3230</v>
      </c>
      <c r="H126" s="7">
        <v>787</v>
      </c>
      <c r="I126" s="7">
        <v>377</v>
      </c>
      <c r="J126" s="7">
        <v>176</v>
      </c>
      <c r="K126" s="7">
        <v>158</v>
      </c>
      <c r="L126" s="7">
        <v>117</v>
      </c>
      <c r="M126" s="7">
        <v>78</v>
      </c>
      <c r="N126" s="7">
        <v>299</v>
      </c>
      <c r="O126" s="7">
        <v>84</v>
      </c>
      <c r="P126" s="7">
        <v>43</v>
      </c>
      <c r="Q126" s="9" t="s">
        <v>29</v>
      </c>
      <c r="R126" s="10">
        <f t="shared" si="2"/>
        <v>5349</v>
      </c>
      <c r="S126" s="11">
        <f t="shared" si="3"/>
        <v>3.6636986301369863</v>
      </c>
    </row>
    <row r="127" spans="1:19" ht="15.75" customHeight="1">
      <c r="A127" s="12">
        <v>20</v>
      </c>
      <c r="B127" s="13" t="s">
        <v>23</v>
      </c>
      <c r="C127" s="13" t="s">
        <v>20</v>
      </c>
      <c r="D127" s="13" t="s">
        <v>31</v>
      </c>
      <c r="E127" s="12">
        <v>1354</v>
      </c>
      <c r="F127" s="12">
        <v>427</v>
      </c>
      <c r="G127" s="12">
        <v>3691</v>
      </c>
      <c r="H127" s="12">
        <v>515</v>
      </c>
      <c r="I127" s="12">
        <v>224</v>
      </c>
      <c r="J127" s="12">
        <v>120</v>
      </c>
      <c r="K127" s="12">
        <v>125</v>
      </c>
      <c r="L127" s="12">
        <v>71</v>
      </c>
      <c r="M127" s="12">
        <v>46</v>
      </c>
      <c r="N127" s="12">
        <v>140</v>
      </c>
      <c r="O127" s="12">
        <v>184</v>
      </c>
      <c r="P127" s="12">
        <v>177</v>
      </c>
      <c r="Q127" s="14" t="s">
        <v>22</v>
      </c>
      <c r="R127" s="10">
        <f t="shared" si="2"/>
        <v>5293</v>
      </c>
      <c r="S127" s="11">
        <f t="shared" si="3"/>
        <v>3.9091580502215657</v>
      </c>
    </row>
    <row r="128" spans="1:19" ht="15.75" customHeight="1">
      <c r="A128" s="7">
        <v>20</v>
      </c>
      <c r="B128" s="8" t="s">
        <v>32</v>
      </c>
      <c r="C128" s="8" t="s">
        <v>30</v>
      </c>
      <c r="D128" s="8" t="s">
        <v>33</v>
      </c>
      <c r="E128" s="7">
        <v>836</v>
      </c>
      <c r="F128" s="7">
        <v>620</v>
      </c>
      <c r="G128" s="7">
        <v>4311</v>
      </c>
      <c r="H128" s="7">
        <v>584</v>
      </c>
      <c r="I128" s="7">
        <v>301</v>
      </c>
      <c r="J128" s="7">
        <v>160</v>
      </c>
      <c r="K128" s="7">
        <v>193</v>
      </c>
      <c r="L128" s="7">
        <v>91</v>
      </c>
      <c r="M128" s="7">
        <v>46</v>
      </c>
      <c r="N128" s="7">
        <v>143</v>
      </c>
      <c r="O128" s="7">
        <v>120</v>
      </c>
      <c r="P128" s="7">
        <v>53</v>
      </c>
      <c r="Q128" s="9" t="s">
        <v>26</v>
      </c>
      <c r="R128" s="10">
        <f t="shared" si="2"/>
        <v>6002</v>
      </c>
      <c r="S128" s="11">
        <f t="shared" si="3"/>
        <v>7.1794258373205739</v>
      </c>
    </row>
    <row r="129" spans="1:19" ht="15.75" customHeight="1">
      <c r="A129" s="12">
        <v>22</v>
      </c>
      <c r="B129" s="13" t="s">
        <v>32</v>
      </c>
      <c r="C129" s="13" t="s">
        <v>24</v>
      </c>
      <c r="D129" s="13" t="s">
        <v>31</v>
      </c>
      <c r="E129" s="12">
        <v>1212</v>
      </c>
      <c r="F129" s="12">
        <v>529</v>
      </c>
      <c r="G129" s="12">
        <v>4012</v>
      </c>
      <c r="H129" s="12">
        <v>897</v>
      </c>
      <c r="I129" s="12">
        <v>400</v>
      </c>
      <c r="J129" s="12">
        <v>53</v>
      </c>
      <c r="K129" s="12">
        <v>120</v>
      </c>
      <c r="L129" s="12">
        <v>117</v>
      </c>
      <c r="M129" s="12">
        <v>88</v>
      </c>
      <c r="N129" s="12">
        <v>284</v>
      </c>
      <c r="O129" s="12">
        <v>119</v>
      </c>
      <c r="P129" s="12">
        <v>105</v>
      </c>
      <c r="Q129" s="14" t="s">
        <v>22</v>
      </c>
      <c r="R129" s="10">
        <f t="shared" si="2"/>
        <v>6195</v>
      </c>
      <c r="S129" s="11">
        <f t="shared" si="3"/>
        <v>5.1113861386138613</v>
      </c>
    </row>
    <row r="130" spans="1:19" ht="15.75" customHeight="1">
      <c r="A130" s="7">
        <v>20</v>
      </c>
      <c r="B130" s="8" t="s">
        <v>19</v>
      </c>
      <c r="C130" s="8" t="s">
        <v>27</v>
      </c>
      <c r="D130" s="8" t="s">
        <v>31</v>
      </c>
      <c r="E130" s="7">
        <v>1483</v>
      </c>
      <c r="F130" s="7">
        <v>277</v>
      </c>
      <c r="G130" s="7">
        <v>3413</v>
      </c>
      <c r="H130" s="7">
        <v>554</v>
      </c>
      <c r="I130" s="7">
        <v>182</v>
      </c>
      <c r="J130" s="7">
        <v>138</v>
      </c>
      <c r="K130" s="7">
        <v>275</v>
      </c>
      <c r="L130" s="7">
        <v>72</v>
      </c>
      <c r="M130" s="7">
        <v>35</v>
      </c>
      <c r="N130" s="7">
        <v>160</v>
      </c>
      <c r="O130" s="7">
        <v>74</v>
      </c>
      <c r="P130" s="7">
        <v>190</v>
      </c>
      <c r="Q130" s="9" t="s">
        <v>22</v>
      </c>
      <c r="R130" s="10">
        <f t="shared" ref="R130:R193" si="4">SUM(G130:P130)</f>
        <v>5093</v>
      </c>
      <c r="S130" s="11">
        <f t="shared" ref="S130:S193" si="5">R130/E130</f>
        <v>3.4342548887390425</v>
      </c>
    </row>
    <row r="131" spans="1:19" ht="15.75" customHeight="1">
      <c r="A131" s="12">
        <v>22</v>
      </c>
      <c r="B131" s="13" t="s">
        <v>19</v>
      </c>
      <c r="C131" s="13" t="s">
        <v>30</v>
      </c>
      <c r="D131" s="13" t="s">
        <v>28</v>
      </c>
      <c r="E131" s="12">
        <v>998</v>
      </c>
      <c r="F131" s="12">
        <v>935</v>
      </c>
      <c r="G131" s="12">
        <v>5420</v>
      </c>
      <c r="H131" s="12">
        <v>516</v>
      </c>
      <c r="I131" s="12">
        <v>297</v>
      </c>
      <c r="J131" s="12">
        <v>96</v>
      </c>
      <c r="K131" s="12">
        <v>103</v>
      </c>
      <c r="L131" s="12">
        <v>129</v>
      </c>
      <c r="M131" s="12">
        <v>78</v>
      </c>
      <c r="N131" s="12">
        <v>251</v>
      </c>
      <c r="O131" s="12">
        <v>109</v>
      </c>
      <c r="P131" s="12">
        <v>63</v>
      </c>
      <c r="Q131" s="14" t="s">
        <v>22</v>
      </c>
      <c r="R131" s="10">
        <f t="shared" si="4"/>
        <v>7062</v>
      </c>
      <c r="S131" s="11">
        <f t="shared" si="5"/>
        <v>7.0761523046092183</v>
      </c>
    </row>
    <row r="132" spans="1:19" ht="15.75" customHeight="1">
      <c r="A132" s="7">
        <v>22</v>
      </c>
      <c r="B132" s="8" t="s">
        <v>19</v>
      </c>
      <c r="C132" s="8" t="s">
        <v>27</v>
      </c>
      <c r="D132" s="8" t="s">
        <v>33</v>
      </c>
      <c r="E132" s="7">
        <v>885</v>
      </c>
      <c r="F132" s="7">
        <v>325</v>
      </c>
      <c r="G132" s="7">
        <v>4389</v>
      </c>
      <c r="H132" s="7">
        <v>907</v>
      </c>
      <c r="I132" s="7">
        <v>317</v>
      </c>
      <c r="J132" s="7">
        <v>144</v>
      </c>
      <c r="K132" s="7">
        <v>126</v>
      </c>
      <c r="L132" s="7">
        <v>149</v>
      </c>
      <c r="M132" s="7">
        <v>89</v>
      </c>
      <c r="N132" s="7">
        <v>243</v>
      </c>
      <c r="O132" s="7">
        <v>156</v>
      </c>
      <c r="P132" s="7">
        <v>81</v>
      </c>
      <c r="Q132" s="9" t="s">
        <v>22</v>
      </c>
      <c r="R132" s="10">
        <f t="shared" si="4"/>
        <v>6601</v>
      </c>
      <c r="S132" s="11">
        <f t="shared" si="5"/>
        <v>7.4587570621468924</v>
      </c>
    </row>
    <row r="133" spans="1:19" ht="15.75" customHeight="1">
      <c r="A133" s="12">
        <v>25</v>
      </c>
      <c r="B133" s="13" t="s">
        <v>32</v>
      </c>
      <c r="C133" s="13" t="s">
        <v>27</v>
      </c>
      <c r="D133" s="13" t="s">
        <v>31</v>
      </c>
      <c r="E133" s="12">
        <v>726</v>
      </c>
      <c r="F133" s="12">
        <v>333</v>
      </c>
      <c r="G133" s="12">
        <v>3854</v>
      </c>
      <c r="H133" s="12">
        <v>738</v>
      </c>
      <c r="I133" s="12">
        <v>177</v>
      </c>
      <c r="J133" s="12">
        <v>195</v>
      </c>
      <c r="K133" s="12">
        <v>110</v>
      </c>
      <c r="L133" s="12">
        <v>92</v>
      </c>
      <c r="M133" s="12">
        <v>77</v>
      </c>
      <c r="N133" s="12">
        <v>117</v>
      </c>
      <c r="O133" s="12">
        <v>30</v>
      </c>
      <c r="P133" s="12">
        <v>50</v>
      </c>
      <c r="Q133" s="14" t="s">
        <v>22</v>
      </c>
      <c r="R133" s="10">
        <f t="shared" si="4"/>
        <v>5440</v>
      </c>
      <c r="S133" s="11">
        <f t="shared" si="5"/>
        <v>7.4931129476584024</v>
      </c>
    </row>
    <row r="134" spans="1:19" ht="15.75" customHeight="1">
      <c r="A134" s="7">
        <v>25</v>
      </c>
      <c r="B134" s="8" t="s">
        <v>23</v>
      </c>
      <c r="C134" s="8" t="s">
        <v>24</v>
      </c>
      <c r="D134" s="8" t="s">
        <v>21</v>
      </c>
      <c r="E134" s="7">
        <v>1037</v>
      </c>
      <c r="F134" s="7">
        <v>990</v>
      </c>
      <c r="G134" s="7">
        <v>4885</v>
      </c>
      <c r="H134" s="7">
        <v>481</v>
      </c>
      <c r="I134" s="7">
        <v>367</v>
      </c>
      <c r="J134" s="7">
        <v>130</v>
      </c>
      <c r="K134" s="7">
        <v>272</v>
      </c>
      <c r="L134" s="7">
        <v>56</v>
      </c>
      <c r="M134" s="7">
        <v>57</v>
      </c>
      <c r="N134" s="7">
        <v>150</v>
      </c>
      <c r="O134" s="7">
        <v>92</v>
      </c>
      <c r="P134" s="7">
        <v>22</v>
      </c>
      <c r="Q134" s="9" t="s">
        <v>29</v>
      </c>
      <c r="R134" s="10">
        <f t="shared" si="4"/>
        <v>6512</v>
      </c>
      <c r="S134" s="11">
        <f t="shared" si="5"/>
        <v>6.2796528447444553</v>
      </c>
    </row>
    <row r="135" spans="1:19" ht="15.75" customHeight="1">
      <c r="A135" s="12">
        <v>22</v>
      </c>
      <c r="B135" s="13" t="s">
        <v>23</v>
      </c>
      <c r="C135" s="13" t="s">
        <v>20</v>
      </c>
      <c r="D135" s="13" t="s">
        <v>31</v>
      </c>
      <c r="E135" s="12">
        <v>1456</v>
      </c>
      <c r="F135" s="12">
        <v>993</v>
      </c>
      <c r="G135" s="12">
        <v>3377</v>
      </c>
      <c r="H135" s="12">
        <v>733</v>
      </c>
      <c r="I135" s="12">
        <v>201</v>
      </c>
      <c r="J135" s="12">
        <v>94</v>
      </c>
      <c r="K135" s="12">
        <v>284</v>
      </c>
      <c r="L135" s="12">
        <v>123</v>
      </c>
      <c r="M135" s="12">
        <v>34</v>
      </c>
      <c r="N135" s="12">
        <v>59</v>
      </c>
      <c r="O135" s="12">
        <v>77</v>
      </c>
      <c r="P135" s="12">
        <v>97</v>
      </c>
      <c r="Q135" s="14" t="s">
        <v>29</v>
      </c>
      <c r="R135" s="10">
        <f t="shared" si="4"/>
        <v>5079</v>
      </c>
      <c r="S135" s="11">
        <f t="shared" si="5"/>
        <v>3.4883241758241756</v>
      </c>
    </row>
    <row r="136" spans="1:19" ht="15.75" customHeight="1">
      <c r="A136" s="7">
        <v>24</v>
      </c>
      <c r="B136" s="8" t="s">
        <v>32</v>
      </c>
      <c r="C136" s="8" t="s">
        <v>24</v>
      </c>
      <c r="D136" s="8" t="s">
        <v>25</v>
      </c>
      <c r="E136" s="7">
        <v>676</v>
      </c>
      <c r="F136" s="7">
        <v>183</v>
      </c>
      <c r="G136" s="7">
        <v>4129</v>
      </c>
      <c r="H136" s="7">
        <v>600</v>
      </c>
      <c r="I136" s="7">
        <v>135</v>
      </c>
      <c r="J136" s="7">
        <v>75</v>
      </c>
      <c r="K136" s="7">
        <v>227</v>
      </c>
      <c r="L136" s="7">
        <v>25</v>
      </c>
      <c r="M136" s="7">
        <v>22</v>
      </c>
      <c r="N136" s="7">
        <v>200</v>
      </c>
      <c r="O136" s="7">
        <v>164</v>
      </c>
      <c r="P136" s="7">
        <v>133</v>
      </c>
      <c r="Q136" s="9" t="s">
        <v>29</v>
      </c>
      <c r="R136" s="10">
        <f t="shared" si="4"/>
        <v>5710</v>
      </c>
      <c r="S136" s="11">
        <f t="shared" si="5"/>
        <v>8.446745562130177</v>
      </c>
    </row>
    <row r="137" spans="1:19" ht="15.75" customHeight="1">
      <c r="A137" s="12">
        <v>24</v>
      </c>
      <c r="B137" s="13" t="s">
        <v>23</v>
      </c>
      <c r="C137" s="13" t="s">
        <v>27</v>
      </c>
      <c r="D137" s="13" t="s">
        <v>21</v>
      </c>
      <c r="E137" s="12">
        <v>571</v>
      </c>
      <c r="F137" s="12">
        <v>215</v>
      </c>
      <c r="G137" s="12">
        <v>5579</v>
      </c>
      <c r="H137" s="12">
        <v>424</v>
      </c>
      <c r="I137" s="12">
        <v>133</v>
      </c>
      <c r="J137" s="12">
        <v>149</v>
      </c>
      <c r="K137" s="12">
        <v>139</v>
      </c>
      <c r="L137" s="12">
        <v>29</v>
      </c>
      <c r="M137" s="12">
        <v>58</v>
      </c>
      <c r="N137" s="12">
        <v>275</v>
      </c>
      <c r="O137" s="12">
        <v>173</v>
      </c>
      <c r="P137" s="12">
        <v>109</v>
      </c>
      <c r="Q137" s="14" t="s">
        <v>29</v>
      </c>
      <c r="R137" s="10">
        <f t="shared" si="4"/>
        <v>7068</v>
      </c>
      <c r="S137" s="11">
        <f t="shared" si="5"/>
        <v>12.378283712784588</v>
      </c>
    </row>
    <row r="138" spans="1:19" ht="15.75" customHeight="1">
      <c r="A138" s="7">
        <v>23</v>
      </c>
      <c r="B138" s="8" t="s">
        <v>32</v>
      </c>
      <c r="C138" s="8" t="s">
        <v>24</v>
      </c>
      <c r="D138" s="8" t="s">
        <v>28</v>
      </c>
      <c r="E138" s="7">
        <v>1213</v>
      </c>
      <c r="F138" s="7">
        <v>761</v>
      </c>
      <c r="G138" s="7">
        <v>5944</v>
      </c>
      <c r="H138" s="7">
        <v>768</v>
      </c>
      <c r="I138" s="7">
        <v>246</v>
      </c>
      <c r="J138" s="7">
        <v>196</v>
      </c>
      <c r="K138" s="7">
        <v>165</v>
      </c>
      <c r="L138" s="7">
        <v>52</v>
      </c>
      <c r="M138" s="7">
        <v>68</v>
      </c>
      <c r="N138" s="7">
        <v>198</v>
      </c>
      <c r="O138" s="7">
        <v>180</v>
      </c>
      <c r="P138" s="7">
        <v>40</v>
      </c>
      <c r="Q138" s="9" t="s">
        <v>29</v>
      </c>
      <c r="R138" s="10">
        <f t="shared" si="4"/>
        <v>7857</v>
      </c>
      <c r="S138" s="11">
        <f t="shared" si="5"/>
        <v>6.4773289365210225</v>
      </c>
    </row>
    <row r="139" spans="1:19" ht="15.75" customHeight="1">
      <c r="A139" s="12">
        <v>24</v>
      </c>
      <c r="B139" s="13" t="s">
        <v>23</v>
      </c>
      <c r="C139" s="13" t="s">
        <v>30</v>
      </c>
      <c r="D139" s="13" t="s">
        <v>21</v>
      </c>
      <c r="E139" s="12">
        <v>1112</v>
      </c>
      <c r="F139" s="12">
        <v>547</v>
      </c>
      <c r="G139" s="12">
        <v>5305</v>
      </c>
      <c r="H139" s="12">
        <v>498</v>
      </c>
      <c r="I139" s="12">
        <v>357</v>
      </c>
      <c r="J139" s="12">
        <v>170</v>
      </c>
      <c r="K139" s="12">
        <v>183</v>
      </c>
      <c r="L139" s="12">
        <v>92</v>
      </c>
      <c r="M139" s="12">
        <v>84</v>
      </c>
      <c r="N139" s="12">
        <v>138</v>
      </c>
      <c r="O139" s="12">
        <v>92</v>
      </c>
      <c r="P139" s="12">
        <v>197</v>
      </c>
      <c r="Q139" s="14" t="s">
        <v>26</v>
      </c>
      <c r="R139" s="10">
        <f t="shared" si="4"/>
        <v>7116</v>
      </c>
      <c r="S139" s="11">
        <f t="shared" si="5"/>
        <v>6.3992805755395681</v>
      </c>
    </row>
    <row r="140" spans="1:19" ht="15.75" customHeight="1">
      <c r="A140" s="7">
        <v>18</v>
      </c>
      <c r="B140" s="8" t="s">
        <v>23</v>
      </c>
      <c r="C140" s="8" t="s">
        <v>30</v>
      </c>
      <c r="D140" s="8" t="s">
        <v>25</v>
      </c>
      <c r="E140" s="7">
        <v>1100</v>
      </c>
      <c r="F140" s="7">
        <v>535</v>
      </c>
      <c r="G140" s="7">
        <v>4834</v>
      </c>
      <c r="H140" s="7">
        <v>593</v>
      </c>
      <c r="I140" s="7">
        <v>201</v>
      </c>
      <c r="J140" s="7">
        <v>197</v>
      </c>
      <c r="K140" s="7">
        <v>78</v>
      </c>
      <c r="L140" s="7">
        <v>92</v>
      </c>
      <c r="M140" s="7">
        <v>44</v>
      </c>
      <c r="N140" s="7">
        <v>178</v>
      </c>
      <c r="O140" s="7">
        <v>198</v>
      </c>
      <c r="P140" s="7">
        <v>45</v>
      </c>
      <c r="Q140" s="9" t="s">
        <v>22</v>
      </c>
      <c r="R140" s="10">
        <f t="shared" si="4"/>
        <v>6460</v>
      </c>
      <c r="S140" s="11">
        <f t="shared" si="5"/>
        <v>5.872727272727273</v>
      </c>
    </row>
    <row r="141" spans="1:19" ht="15.75" customHeight="1">
      <c r="A141" s="12">
        <v>21</v>
      </c>
      <c r="B141" s="13" t="s">
        <v>32</v>
      </c>
      <c r="C141" s="13" t="s">
        <v>30</v>
      </c>
      <c r="D141" s="13" t="s">
        <v>21</v>
      </c>
      <c r="E141" s="12">
        <v>526</v>
      </c>
      <c r="F141" s="12">
        <v>375</v>
      </c>
      <c r="G141" s="12">
        <v>4279</v>
      </c>
      <c r="H141" s="12">
        <v>747</v>
      </c>
      <c r="I141" s="12">
        <v>159</v>
      </c>
      <c r="J141" s="12">
        <v>183</v>
      </c>
      <c r="K141" s="12">
        <v>197</v>
      </c>
      <c r="L141" s="12">
        <v>67</v>
      </c>
      <c r="M141" s="12">
        <v>21</v>
      </c>
      <c r="N141" s="12">
        <v>88</v>
      </c>
      <c r="O141" s="12">
        <v>58</v>
      </c>
      <c r="P141" s="12">
        <v>108</v>
      </c>
      <c r="Q141" s="14" t="s">
        <v>26</v>
      </c>
      <c r="R141" s="10">
        <f t="shared" si="4"/>
        <v>5907</v>
      </c>
      <c r="S141" s="11">
        <f t="shared" si="5"/>
        <v>11.230038022813687</v>
      </c>
    </row>
    <row r="142" spans="1:19" ht="15.75" customHeight="1">
      <c r="A142" s="7">
        <v>22</v>
      </c>
      <c r="B142" s="8" t="s">
        <v>32</v>
      </c>
      <c r="C142" s="8" t="s">
        <v>24</v>
      </c>
      <c r="D142" s="8" t="s">
        <v>28</v>
      </c>
      <c r="E142" s="7">
        <v>951</v>
      </c>
      <c r="F142" s="7">
        <v>202</v>
      </c>
      <c r="G142" s="7">
        <v>3172</v>
      </c>
      <c r="H142" s="7">
        <v>818</v>
      </c>
      <c r="I142" s="7">
        <v>158</v>
      </c>
      <c r="J142" s="7">
        <v>68</v>
      </c>
      <c r="K142" s="7">
        <v>95</v>
      </c>
      <c r="L142" s="7">
        <v>76</v>
      </c>
      <c r="M142" s="7">
        <v>63</v>
      </c>
      <c r="N142" s="7">
        <v>122</v>
      </c>
      <c r="O142" s="7">
        <v>47</v>
      </c>
      <c r="P142" s="7">
        <v>96</v>
      </c>
      <c r="Q142" s="9" t="s">
        <v>29</v>
      </c>
      <c r="R142" s="10">
        <f t="shared" si="4"/>
        <v>4715</v>
      </c>
      <c r="S142" s="11">
        <f t="shared" si="5"/>
        <v>4.9579390115667721</v>
      </c>
    </row>
    <row r="143" spans="1:19" ht="15.75" customHeight="1">
      <c r="A143" s="12">
        <v>23</v>
      </c>
      <c r="B143" s="13" t="s">
        <v>32</v>
      </c>
      <c r="C143" s="13" t="s">
        <v>30</v>
      </c>
      <c r="D143" s="13" t="s">
        <v>28</v>
      </c>
      <c r="E143" s="12">
        <v>1301</v>
      </c>
      <c r="F143" s="12">
        <v>163</v>
      </c>
      <c r="G143" s="12">
        <v>5696</v>
      </c>
      <c r="H143" s="12">
        <v>899</v>
      </c>
      <c r="I143" s="12">
        <v>117</v>
      </c>
      <c r="J143" s="12">
        <v>51</v>
      </c>
      <c r="K143" s="12">
        <v>278</v>
      </c>
      <c r="L143" s="12">
        <v>22</v>
      </c>
      <c r="M143" s="12">
        <v>22</v>
      </c>
      <c r="N143" s="12">
        <v>153</v>
      </c>
      <c r="O143" s="12">
        <v>70</v>
      </c>
      <c r="P143" s="12">
        <v>150</v>
      </c>
      <c r="Q143" s="14" t="s">
        <v>26</v>
      </c>
      <c r="R143" s="10">
        <f t="shared" si="4"/>
        <v>7458</v>
      </c>
      <c r="S143" s="11">
        <f t="shared" si="5"/>
        <v>5.7325134511913909</v>
      </c>
    </row>
    <row r="144" spans="1:19" ht="15.75" customHeight="1">
      <c r="A144" s="7">
        <v>25</v>
      </c>
      <c r="B144" s="8" t="s">
        <v>32</v>
      </c>
      <c r="C144" s="8" t="s">
        <v>24</v>
      </c>
      <c r="D144" s="8" t="s">
        <v>21</v>
      </c>
      <c r="E144" s="7">
        <v>1103</v>
      </c>
      <c r="F144" s="7">
        <v>5</v>
      </c>
      <c r="G144" s="7">
        <v>5960</v>
      </c>
      <c r="H144" s="7">
        <v>676</v>
      </c>
      <c r="I144" s="7">
        <v>375</v>
      </c>
      <c r="J144" s="7">
        <v>149</v>
      </c>
      <c r="K144" s="7">
        <v>133</v>
      </c>
      <c r="L144" s="7">
        <v>76</v>
      </c>
      <c r="M144" s="7">
        <v>33</v>
      </c>
      <c r="N144" s="7">
        <v>212</v>
      </c>
      <c r="O144" s="7">
        <v>165</v>
      </c>
      <c r="P144" s="7">
        <v>169</v>
      </c>
      <c r="Q144" s="9" t="s">
        <v>29</v>
      </c>
      <c r="R144" s="10">
        <f t="shared" si="4"/>
        <v>7948</v>
      </c>
      <c r="S144" s="11">
        <f t="shared" si="5"/>
        <v>7.2058023572076157</v>
      </c>
    </row>
    <row r="145" spans="1:19" ht="15.75" customHeight="1">
      <c r="A145" s="12">
        <v>24</v>
      </c>
      <c r="B145" s="13" t="s">
        <v>32</v>
      </c>
      <c r="C145" s="13" t="s">
        <v>27</v>
      </c>
      <c r="D145" s="13" t="s">
        <v>28</v>
      </c>
      <c r="E145" s="12">
        <v>1083</v>
      </c>
      <c r="F145" s="12">
        <v>466</v>
      </c>
      <c r="G145" s="12">
        <v>5692</v>
      </c>
      <c r="H145" s="12">
        <v>644</v>
      </c>
      <c r="I145" s="12">
        <v>111</v>
      </c>
      <c r="J145" s="12">
        <v>80</v>
      </c>
      <c r="K145" s="12">
        <v>235</v>
      </c>
      <c r="L145" s="12">
        <v>76</v>
      </c>
      <c r="M145" s="12">
        <v>42</v>
      </c>
      <c r="N145" s="12">
        <v>108</v>
      </c>
      <c r="O145" s="12">
        <v>65</v>
      </c>
      <c r="P145" s="12">
        <v>73</v>
      </c>
      <c r="Q145" s="14" t="s">
        <v>26</v>
      </c>
      <c r="R145" s="10">
        <f t="shared" si="4"/>
        <v>7126</v>
      </c>
      <c r="S145" s="11">
        <f t="shared" si="5"/>
        <v>6.5798707294552168</v>
      </c>
    </row>
    <row r="146" spans="1:19" ht="15.75" customHeight="1">
      <c r="A146" s="7">
        <v>23</v>
      </c>
      <c r="B146" s="8" t="s">
        <v>23</v>
      </c>
      <c r="C146" s="8" t="s">
        <v>27</v>
      </c>
      <c r="D146" s="8" t="s">
        <v>31</v>
      </c>
      <c r="E146" s="7">
        <v>860</v>
      </c>
      <c r="F146" s="7">
        <v>47</v>
      </c>
      <c r="G146" s="7">
        <v>3057</v>
      </c>
      <c r="H146" s="7">
        <v>614</v>
      </c>
      <c r="I146" s="7">
        <v>235</v>
      </c>
      <c r="J146" s="7">
        <v>115</v>
      </c>
      <c r="K146" s="7">
        <v>117</v>
      </c>
      <c r="L146" s="7">
        <v>71</v>
      </c>
      <c r="M146" s="7">
        <v>72</v>
      </c>
      <c r="N146" s="7">
        <v>226</v>
      </c>
      <c r="O146" s="7">
        <v>94</v>
      </c>
      <c r="P146" s="7">
        <v>126</v>
      </c>
      <c r="Q146" s="9" t="s">
        <v>26</v>
      </c>
      <c r="R146" s="10">
        <f t="shared" si="4"/>
        <v>4727</v>
      </c>
      <c r="S146" s="11">
        <f t="shared" si="5"/>
        <v>5.496511627906977</v>
      </c>
    </row>
    <row r="147" spans="1:19" ht="15.75" customHeight="1">
      <c r="A147" s="12">
        <v>18</v>
      </c>
      <c r="B147" s="13" t="s">
        <v>32</v>
      </c>
      <c r="C147" s="13" t="s">
        <v>27</v>
      </c>
      <c r="D147" s="13" t="s">
        <v>33</v>
      </c>
      <c r="E147" s="12">
        <v>1354</v>
      </c>
      <c r="F147" s="12">
        <v>882</v>
      </c>
      <c r="G147" s="12">
        <v>3341</v>
      </c>
      <c r="H147" s="12">
        <v>969</v>
      </c>
      <c r="I147" s="12">
        <v>348</v>
      </c>
      <c r="J147" s="12">
        <v>75</v>
      </c>
      <c r="K147" s="12">
        <v>126</v>
      </c>
      <c r="L147" s="12">
        <v>49</v>
      </c>
      <c r="M147" s="12">
        <v>93</v>
      </c>
      <c r="N147" s="12">
        <v>201</v>
      </c>
      <c r="O147" s="12">
        <v>116</v>
      </c>
      <c r="P147" s="12">
        <v>178</v>
      </c>
      <c r="Q147" s="14" t="s">
        <v>26</v>
      </c>
      <c r="R147" s="10">
        <f t="shared" si="4"/>
        <v>5496</v>
      </c>
      <c r="S147" s="11">
        <f t="shared" si="5"/>
        <v>4.0590841949778431</v>
      </c>
    </row>
    <row r="148" spans="1:19" ht="15.75" customHeight="1">
      <c r="A148" s="7">
        <v>23</v>
      </c>
      <c r="B148" s="8" t="s">
        <v>32</v>
      </c>
      <c r="C148" s="8" t="s">
        <v>27</v>
      </c>
      <c r="D148" s="8" t="s">
        <v>33</v>
      </c>
      <c r="E148" s="7">
        <v>877</v>
      </c>
      <c r="F148" s="7">
        <v>847</v>
      </c>
      <c r="G148" s="7">
        <v>4768</v>
      </c>
      <c r="H148" s="7">
        <v>465</v>
      </c>
      <c r="I148" s="7">
        <v>221</v>
      </c>
      <c r="J148" s="7">
        <v>96</v>
      </c>
      <c r="K148" s="7">
        <v>52</v>
      </c>
      <c r="L148" s="7">
        <v>39</v>
      </c>
      <c r="M148" s="7">
        <v>73</v>
      </c>
      <c r="N148" s="7">
        <v>94</v>
      </c>
      <c r="O148" s="7">
        <v>141</v>
      </c>
      <c r="P148" s="7">
        <v>64</v>
      </c>
      <c r="Q148" s="9" t="s">
        <v>22</v>
      </c>
      <c r="R148" s="10">
        <f t="shared" si="4"/>
        <v>6013</v>
      </c>
      <c r="S148" s="11">
        <f t="shared" si="5"/>
        <v>6.8563283922462945</v>
      </c>
    </row>
    <row r="149" spans="1:19" ht="15.75" customHeight="1">
      <c r="A149" s="12">
        <v>21</v>
      </c>
      <c r="B149" s="13" t="s">
        <v>32</v>
      </c>
      <c r="C149" s="13" t="s">
        <v>20</v>
      </c>
      <c r="D149" s="13" t="s">
        <v>31</v>
      </c>
      <c r="E149" s="12">
        <v>649</v>
      </c>
      <c r="F149" s="12">
        <v>577</v>
      </c>
      <c r="G149" s="12">
        <v>3046</v>
      </c>
      <c r="H149" s="12">
        <v>931</v>
      </c>
      <c r="I149" s="12">
        <v>224</v>
      </c>
      <c r="J149" s="12">
        <v>161</v>
      </c>
      <c r="K149" s="12">
        <v>200</v>
      </c>
      <c r="L149" s="12">
        <v>24</v>
      </c>
      <c r="M149" s="12">
        <v>80</v>
      </c>
      <c r="N149" s="12">
        <v>213</v>
      </c>
      <c r="O149" s="12">
        <v>135</v>
      </c>
      <c r="P149" s="12">
        <v>180</v>
      </c>
      <c r="Q149" s="14" t="s">
        <v>22</v>
      </c>
      <c r="R149" s="10">
        <f t="shared" si="4"/>
        <v>5194</v>
      </c>
      <c r="S149" s="11">
        <f t="shared" si="5"/>
        <v>8.0030816640986124</v>
      </c>
    </row>
    <row r="150" spans="1:19" ht="15.75" customHeight="1">
      <c r="A150" s="7">
        <v>24</v>
      </c>
      <c r="B150" s="8" t="s">
        <v>32</v>
      </c>
      <c r="C150" s="8" t="s">
        <v>30</v>
      </c>
      <c r="D150" s="8" t="s">
        <v>28</v>
      </c>
      <c r="E150" s="7">
        <v>897</v>
      </c>
      <c r="F150" s="7">
        <v>220</v>
      </c>
      <c r="G150" s="7">
        <v>4655</v>
      </c>
      <c r="H150" s="7">
        <v>799</v>
      </c>
      <c r="I150" s="7">
        <v>358</v>
      </c>
      <c r="J150" s="7">
        <v>125</v>
      </c>
      <c r="K150" s="7">
        <v>290</v>
      </c>
      <c r="L150" s="7">
        <v>80</v>
      </c>
      <c r="M150" s="7">
        <v>23</v>
      </c>
      <c r="N150" s="7">
        <v>156</v>
      </c>
      <c r="O150" s="7">
        <v>177</v>
      </c>
      <c r="P150" s="7">
        <v>46</v>
      </c>
      <c r="Q150" s="9" t="s">
        <v>22</v>
      </c>
      <c r="R150" s="10">
        <f t="shared" si="4"/>
        <v>6709</v>
      </c>
      <c r="S150" s="11">
        <f t="shared" si="5"/>
        <v>7.4793756967670015</v>
      </c>
    </row>
    <row r="151" spans="1:19" ht="15.75" customHeight="1">
      <c r="A151" s="12">
        <v>21</v>
      </c>
      <c r="B151" s="13" t="s">
        <v>19</v>
      </c>
      <c r="C151" s="13" t="s">
        <v>20</v>
      </c>
      <c r="D151" s="13" t="s">
        <v>21</v>
      </c>
      <c r="E151" s="12">
        <v>1147</v>
      </c>
      <c r="F151" s="12">
        <v>872</v>
      </c>
      <c r="G151" s="12">
        <v>3709</v>
      </c>
      <c r="H151" s="12">
        <v>581</v>
      </c>
      <c r="I151" s="12">
        <v>102</v>
      </c>
      <c r="J151" s="12">
        <v>188</v>
      </c>
      <c r="K151" s="12">
        <v>225</v>
      </c>
      <c r="L151" s="12">
        <v>98</v>
      </c>
      <c r="M151" s="12">
        <v>72</v>
      </c>
      <c r="N151" s="12">
        <v>273</v>
      </c>
      <c r="O151" s="12">
        <v>126</v>
      </c>
      <c r="P151" s="12">
        <v>166</v>
      </c>
      <c r="Q151" s="14" t="s">
        <v>29</v>
      </c>
      <c r="R151" s="10">
        <f t="shared" si="4"/>
        <v>5540</v>
      </c>
      <c r="S151" s="11">
        <f t="shared" si="5"/>
        <v>4.829991281604185</v>
      </c>
    </row>
    <row r="152" spans="1:19" ht="15.75" customHeight="1">
      <c r="A152" s="7">
        <v>23</v>
      </c>
      <c r="B152" s="8" t="s">
        <v>19</v>
      </c>
      <c r="C152" s="8" t="s">
        <v>27</v>
      </c>
      <c r="D152" s="8" t="s">
        <v>33</v>
      </c>
      <c r="E152" s="7">
        <v>1367</v>
      </c>
      <c r="F152" s="7">
        <v>606</v>
      </c>
      <c r="G152" s="7">
        <v>5577</v>
      </c>
      <c r="H152" s="7">
        <v>916</v>
      </c>
      <c r="I152" s="7">
        <v>260</v>
      </c>
      <c r="J152" s="7">
        <v>78</v>
      </c>
      <c r="K152" s="7">
        <v>213</v>
      </c>
      <c r="L152" s="7">
        <v>145</v>
      </c>
      <c r="M152" s="7">
        <v>71</v>
      </c>
      <c r="N152" s="7">
        <v>223</v>
      </c>
      <c r="O152" s="7">
        <v>123</v>
      </c>
      <c r="P152" s="7">
        <v>199</v>
      </c>
      <c r="Q152" s="9" t="s">
        <v>22</v>
      </c>
      <c r="R152" s="10">
        <f t="shared" si="4"/>
        <v>7805</v>
      </c>
      <c r="S152" s="11">
        <f t="shared" si="5"/>
        <v>5.709583028529627</v>
      </c>
    </row>
    <row r="153" spans="1:19" ht="15.75" customHeight="1">
      <c r="A153" s="12">
        <v>21</v>
      </c>
      <c r="B153" s="13" t="s">
        <v>32</v>
      </c>
      <c r="C153" s="13" t="s">
        <v>20</v>
      </c>
      <c r="D153" s="13" t="s">
        <v>28</v>
      </c>
      <c r="E153" s="12">
        <v>647</v>
      </c>
      <c r="F153" s="12">
        <v>382</v>
      </c>
      <c r="G153" s="12">
        <v>4943</v>
      </c>
      <c r="H153" s="12">
        <v>807</v>
      </c>
      <c r="I153" s="12">
        <v>149</v>
      </c>
      <c r="J153" s="12">
        <v>61</v>
      </c>
      <c r="K153" s="12">
        <v>214</v>
      </c>
      <c r="L153" s="12">
        <v>136</v>
      </c>
      <c r="M153" s="12">
        <v>26</v>
      </c>
      <c r="N153" s="12">
        <v>191</v>
      </c>
      <c r="O153" s="12">
        <v>102</v>
      </c>
      <c r="P153" s="12">
        <v>107</v>
      </c>
      <c r="Q153" s="14" t="s">
        <v>26</v>
      </c>
      <c r="R153" s="10">
        <f t="shared" si="4"/>
        <v>6736</v>
      </c>
      <c r="S153" s="11">
        <f t="shared" si="5"/>
        <v>10.411128284389489</v>
      </c>
    </row>
    <row r="154" spans="1:19" ht="15.75" customHeight="1">
      <c r="A154" s="7">
        <v>21</v>
      </c>
      <c r="B154" s="8" t="s">
        <v>23</v>
      </c>
      <c r="C154" s="8" t="s">
        <v>27</v>
      </c>
      <c r="D154" s="8" t="s">
        <v>31</v>
      </c>
      <c r="E154" s="7">
        <v>656</v>
      </c>
      <c r="F154" s="7">
        <v>725</v>
      </c>
      <c r="G154" s="7">
        <v>3360</v>
      </c>
      <c r="H154" s="7">
        <v>931</v>
      </c>
      <c r="I154" s="7">
        <v>329</v>
      </c>
      <c r="J154" s="7">
        <v>188</v>
      </c>
      <c r="K154" s="7">
        <v>95</v>
      </c>
      <c r="L154" s="7">
        <v>120</v>
      </c>
      <c r="M154" s="7">
        <v>92</v>
      </c>
      <c r="N154" s="7">
        <v>102</v>
      </c>
      <c r="O154" s="7">
        <v>59</v>
      </c>
      <c r="P154" s="7">
        <v>198</v>
      </c>
      <c r="Q154" s="9" t="s">
        <v>22</v>
      </c>
      <c r="R154" s="10">
        <f t="shared" si="4"/>
        <v>5474</v>
      </c>
      <c r="S154" s="11">
        <f t="shared" si="5"/>
        <v>8.3445121951219505</v>
      </c>
    </row>
    <row r="155" spans="1:19" ht="15.75" customHeight="1">
      <c r="A155" s="12">
        <v>19</v>
      </c>
      <c r="B155" s="13" t="s">
        <v>19</v>
      </c>
      <c r="C155" s="13" t="s">
        <v>24</v>
      </c>
      <c r="D155" s="13" t="s">
        <v>25</v>
      </c>
      <c r="E155" s="12">
        <v>1131</v>
      </c>
      <c r="F155" s="12">
        <v>315</v>
      </c>
      <c r="G155" s="12">
        <v>3194</v>
      </c>
      <c r="H155" s="12">
        <v>468</v>
      </c>
      <c r="I155" s="12">
        <v>328</v>
      </c>
      <c r="J155" s="12">
        <v>177</v>
      </c>
      <c r="K155" s="12">
        <v>118</v>
      </c>
      <c r="L155" s="12">
        <v>26</v>
      </c>
      <c r="M155" s="12">
        <v>69</v>
      </c>
      <c r="N155" s="12">
        <v>66</v>
      </c>
      <c r="O155" s="12">
        <v>161</v>
      </c>
      <c r="P155" s="12">
        <v>120</v>
      </c>
      <c r="Q155" s="14" t="s">
        <v>29</v>
      </c>
      <c r="R155" s="10">
        <f t="shared" si="4"/>
        <v>4727</v>
      </c>
      <c r="S155" s="11">
        <f t="shared" si="5"/>
        <v>4.1794871794871797</v>
      </c>
    </row>
    <row r="156" spans="1:19" ht="15.75" customHeight="1">
      <c r="A156" s="7">
        <v>19</v>
      </c>
      <c r="B156" s="8" t="s">
        <v>23</v>
      </c>
      <c r="C156" s="8" t="s">
        <v>20</v>
      </c>
      <c r="D156" s="8" t="s">
        <v>21</v>
      </c>
      <c r="E156" s="7">
        <v>1319</v>
      </c>
      <c r="F156" s="7">
        <v>803</v>
      </c>
      <c r="G156" s="7">
        <v>4160</v>
      </c>
      <c r="H156" s="7">
        <v>677</v>
      </c>
      <c r="I156" s="7">
        <v>159</v>
      </c>
      <c r="J156" s="7">
        <v>73</v>
      </c>
      <c r="K156" s="7">
        <v>229</v>
      </c>
      <c r="L156" s="7">
        <v>140</v>
      </c>
      <c r="M156" s="7">
        <v>38</v>
      </c>
      <c r="N156" s="7">
        <v>108</v>
      </c>
      <c r="O156" s="7">
        <v>175</v>
      </c>
      <c r="P156" s="7">
        <v>31</v>
      </c>
      <c r="Q156" s="9" t="s">
        <v>26</v>
      </c>
      <c r="R156" s="10">
        <f t="shared" si="4"/>
        <v>5790</v>
      </c>
      <c r="S156" s="11">
        <f t="shared" si="5"/>
        <v>4.3896891584533737</v>
      </c>
    </row>
    <row r="157" spans="1:19" ht="15.75" customHeight="1">
      <c r="A157" s="12">
        <v>22</v>
      </c>
      <c r="B157" s="13" t="s">
        <v>23</v>
      </c>
      <c r="C157" s="13" t="s">
        <v>20</v>
      </c>
      <c r="D157" s="13" t="s">
        <v>25</v>
      </c>
      <c r="E157" s="12">
        <v>917</v>
      </c>
      <c r="F157" s="12">
        <v>856</v>
      </c>
      <c r="G157" s="12">
        <v>5010</v>
      </c>
      <c r="H157" s="12">
        <v>434</v>
      </c>
      <c r="I157" s="12">
        <v>128</v>
      </c>
      <c r="J157" s="12">
        <v>184</v>
      </c>
      <c r="K157" s="12">
        <v>277</v>
      </c>
      <c r="L157" s="12">
        <v>98</v>
      </c>
      <c r="M157" s="12">
        <v>29</v>
      </c>
      <c r="N157" s="12">
        <v>115</v>
      </c>
      <c r="O157" s="12">
        <v>61</v>
      </c>
      <c r="P157" s="12">
        <v>66</v>
      </c>
      <c r="Q157" s="14" t="s">
        <v>22</v>
      </c>
      <c r="R157" s="10">
        <f t="shared" si="4"/>
        <v>6402</v>
      </c>
      <c r="S157" s="11">
        <f t="shared" si="5"/>
        <v>6.981461286804798</v>
      </c>
    </row>
    <row r="158" spans="1:19" ht="15.75" customHeight="1">
      <c r="A158" s="7">
        <v>19</v>
      </c>
      <c r="B158" s="8" t="s">
        <v>23</v>
      </c>
      <c r="C158" s="8" t="s">
        <v>30</v>
      </c>
      <c r="D158" s="8" t="s">
        <v>33</v>
      </c>
      <c r="E158" s="7">
        <v>872</v>
      </c>
      <c r="F158" s="7">
        <v>206</v>
      </c>
      <c r="G158" s="7">
        <v>5309</v>
      </c>
      <c r="H158" s="7">
        <v>944</v>
      </c>
      <c r="I158" s="7">
        <v>232</v>
      </c>
      <c r="J158" s="7">
        <v>166</v>
      </c>
      <c r="K158" s="7">
        <v>153</v>
      </c>
      <c r="L158" s="7">
        <v>58</v>
      </c>
      <c r="M158" s="7">
        <v>64</v>
      </c>
      <c r="N158" s="7">
        <v>67</v>
      </c>
      <c r="O158" s="7">
        <v>167</v>
      </c>
      <c r="P158" s="7">
        <v>86</v>
      </c>
      <c r="Q158" s="9" t="s">
        <v>22</v>
      </c>
      <c r="R158" s="10">
        <f t="shared" si="4"/>
        <v>7246</v>
      </c>
      <c r="S158" s="11">
        <f t="shared" si="5"/>
        <v>8.3096330275229366</v>
      </c>
    </row>
    <row r="159" spans="1:19" ht="15.75" customHeight="1">
      <c r="A159" s="12">
        <v>20</v>
      </c>
      <c r="B159" s="13" t="s">
        <v>32</v>
      </c>
      <c r="C159" s="13" t="s">
        <v>30</v>
      </c>
      <c r="D159" s="13" t="s">
        <v>25</v>
      </c>
      <c r="E159" s="12">
        <v>901</v>
      </c>
      <c r="F159" s="12">
        <v>115</v>
      </c>
      <c r="G159" s="12">
        <v>3388</v>
      </c>
      <c r="H159" s="12">
        <v>737</v>
      </c>
      <c r="I159" s="12">
        <v>295</v>
      </c>
      <c r="J159" s="12">
        <v>84</v>
      </c>
      <c r="K159" s="12">
        <v>297</v>
      </c>
      <c r="L159" s="12">
        <v>66</v>
      </c>
      <c r="M159" s="12">
        <v>80</v>
      </c>
      <c r="N159" s="12">
        <v>146</v>
      </c>
      <c r="O159" s="12">
        <v>100</v>
      </c>
      <c r="P159" s="12">
        <v>93</v>
      </c>
      <c r="Q159" s="14" t="s">
        <v>29</v>
      </c>
      <c r="R159" s="10">
        <f t="shared" si="4"/>
        <v>5286</v>
      </c>
      <c r="S159" s="11">
        <f t="shared" si="5"/>
        <v>5.8668146503884575</v>
      </c>
    </row>
    <row r="160" spans="1:19" ht="15.75" customHeight="1">
      <c r="A160" s="7">
        <v>18</v>
      </c>
      <c r="B160" s="8" t="s">
        <v>32</v>
      </c>
      <c r="C160" s="8" t="s">
        <v>24</v>
      </c>
      <c r="D160" s="8" t="s">
        <v>31</v>
      </c>
      <c r="E160" s="7">
        <v>536</v>
      </c>
      <c r="F160" s="7">
        <v>535</v>
      </c>
      <c r="G160" s="7">
        <v>5547</v>
      </c>
      <c r="H160" s="7">
        <v>676</v>
      </c>
      <c r="I160" s="7">
        <v>255</v>
      </c>
      <c r="J160" s="7">
        <v>82</v>
      </c>
      <c r="K160" s="7">
        <v>111</v>
      </c>
      <c r="L160" s="7">
        <v>128</v>
      </c>
      <c r="M160" s="7">
        <v>35</v>
      </c>
      <c r="N160" s="7">
        <v>252</v>
      </c>
      <c r="O160" s="7">
        <v>160</v>
      </c>
      <c r="P160" s="7">
        <v>79</v>
      </c>
      <c r="Q160" s="9" t="s">
        <v>22</v>
      </c>
      <c r="R160" s="10">
        <f t="shared" si="4"/>
        <v>7325</v>
      </c>
      <c r="S160" s="11">
        <f t="shared" si="5"/>
        <v>13.666044776119403</v>
      </c>
    </row>
    <row r="161" spans="1:19" ht="15.75" customHeight="1">
      <c r="A161" s="12">
        <v>25</v>
      </c>
      <c r="B161" s="13" t="s">
        <v>23</v>
      </c>
      <c r="C161" s="13" t="s">
        <v>27</v>
      </c>
      <c r="D161" s="13" t="s">
        <v>21</v>
      </c>
      <c r="E161" s="12">
        <v>506</v>
      </c>
      <c r="F161" s="12">
        <v>931</v>
      </c>
      <c r="G161" s="12">
        <v>4087</v>
      </c>
      <c r="H161" s="12">
        <v>998</v>
      </c>
      <c r="I161" s="12">
        <v>251</v>
      </c>
      <c r="J161" s="12">
        <v>175</v>
      </c>
      <c r="K161" s="12">
        <v>80</v>
      </c>
      <c r="L161" s="12">
        <v>82</v>
      </c>
      <c r="M161" s="12">
        <v>82</v>
      </c>
      <c r="N161" s="12">
        <v>76</v>
      </c>
      <c r="O161" s="12">
        <v>152</v>
      </c>
      <c r="P161" s="12">
        <v>56</v>
      </c>
      <c r="Q161" s="14" t="s">
        <v>29</v>
      </c>
      <c r="R161" s="10">
        <f t="shared" si="4"/>
        <v>6039</v>
      </c>
      <c r="S161" s="11">
        <f t="shared" si="5"/>
        <v>11.934782608695652</v>
      </c>
    </row>
    <row r="162" spans="1:19" ht="15.75" customHeight="1">
      <c r="A162" s="7">
        <v>23</v>
      </c>
      <c r="B162" s="8" t="s">
        <v>23</v>
      </c>
      <c r="C162" s="8" t="s">
        <v>24</v>
      </c>
      <c r="D162" s="8" t="s">
        <v>25</v>
      </c>
      <c r="E162" s="7">
        <v>1201</v>
      </c>
      <c r="F162" s="7">
        <v>635</v>
      </c>
      <c r="G162" s="7">
        <v>3748</v>
      </c>
      <c r="H162" s="7">
        <v>459</v>
      </c>
      <c r="I162" s="7">
        <v>291</v>
      </c>
      <c r="J162" s="7">
        <v>56</v>
      </c>
      <c r="K162" s="7">
        <v>199</v>
      </c>
      <c r="L162" s="7">
        <v>100</v>
      </c>
      <c r="M162" s="7">
        <v>81</v>
      </c>
      <c r="N162" s="7">
        <v>290</v>
      </c>
      <c r="O162" s="7">
        <v>135</v>
      </c>
      <c r="P162" s="7">
        <v>131</v>
      </c>
      <c r="Q162" s="9" t="s">
        <v>22</v>
      </c>
      <c r="R162" s="10">
        <f t="shared" si="4"/>
        <v>5490</v>
      </c>
      <c r="S162" s="11">
        <f t="shared" si="5"/>
        <v>4.5711906744379682</v>
      </c>
    </row>
    <row r="163" spans="1:19" ht="15.75" customHeight="1">
      <c r="A163" s="12">
        <v>25</v>
      </c>
      <c r="B163" s="13" t="s">
        <v>19</v>
      </c>
      <c r="C163" s="13" t="s">
        <v>27</v>
      </c>
      <c r="D163" s="13" t="s">
        <v>28</v>
      </c>
      <c r="E163" s="12">
        <v>1189</v>
      </c>
      <c r="F163" s="12">
        <v>48</v>
      </c>
      <c r="G163" s="12">
        <v>5568</v>
      </c>
      <c r="H163" s="12">
        <v>815</v>
      </c>
      <c r="I163" s="12">
        <v>159</v>
      </c>
      <c r="J163" s="12">
        <v>79</v>
      </c>
      <c r="K163" s="12">
        <v>66</v>
      </c>
      <c r="L163" s="12">
        <v>113</v>
      </c>
      <c r="M163" s="12">
        <v>68</v>
      </c>
      <c r="N163" s="12">
        <v>91</v>
      </c>
      <c r="O163" s="12">
        <v>94</v>
      </c>
      <c r="P163" s="12">
        <v>37</v>
      </c>
      <c r="Q163" s="14" t="s">
        <v>26</v>
      </c>
      <c r="R163" s="10">
        <f t="shared" si="4"/>
        <v>7090</v>
      </c>
      <c r="S163" s="11">
        <f t="shared" si="5"/>
        <v>5.9629941126997474</v>
      </c>
    </row>
    <row r="164" spans="1:19" ht="15.75" customHeight="1">
      <c r="A164" s="7">
        <v>23</v>
      </c>
      <c r="B164" s="8" t="s">
        <v>23</v>
      </c>
      <c r="C164" s="8" t="s">
        <v>24</v>
      </c>
      <c r="D164" s="8" t="s">
        <v>25</v>
      </c>
      <c r="E164" s="7">
        <v>546</v>
      </c>
      <c r="F164" s="7">
        <v>387</v>
      </c>
      <c r="G164" s="7">
        <v>3890</v>
      </c>
      <c r="H164" s="7">
        <v>747</v>
      </c>
      <c r="I164" s="7">
        <v>282</v>
      </c>
      <c r="J164" s="7">
        <v>140</v>
      </c>
      <c r="K164" s="7">
        <v>53</v>
      </c>
      <c r="L164" s="7">
        <v>35</v>
      </c>
      <c r="M164" s="7">
        <v>38</v>
      </c>
      <c r="N164" s="7">
        <v>67</v>
      </c>
      <c r="O164" s="7">
        <v>75</v>
      </c>
      <c r="P164" s="7">
        <v>181</v>
      </c>
      <c r="Q164" s="9" t="s">
        <v>22</v>
      </c>
      <c r="R164" s="10">
        <f t="shared" si="4"/>
        <v>5508</v>
      </c>
      <c r="S164" s="11">
        <f t="shared" si="5"/>
        <v>10.087912087912088</v>
      </c>
    </row>
    <row r="165" spans="1:19" ht="15.75" customHeight="1">
      <c r="A165" s="12">
        <v>19</v>
      </c>
      <c r="B165" s="13" t="s">
        <v>19</v>
      </c>
      <c r="C165" s="13" t="s">
        <v>27</v>
      </c>
      <c r="D165" s="13" t="s">
        <v>33</v>
      </c>
      <c r="E165" s="12">
        <v>1181</v>
      </c>
      <c r="F165" s="12">
        <v>989</v>
      </c>
      <c r="G165" s="12">
        <v>3162</v>
      </c>
      <c r="H165" s="12">
        <v>559</v>
      </c>
      <c r="I165" s="12">
        <v>196</v>
      </c>
      <c r="J165" s="12">
        <v>137</v>
      </c>
      <c r="K165" s="12">
        <v>89</v>
      </c>
      <c r="L165" s="12">
        <v>46</v>
      </c>
      <c r="M165" s="12">
        <v>60</v>
      </c>
      <c r="N165" s="12">
        <v>249</v>
      </c>
      <c r="O165" s="12">
        <v>134</v>
      </c>
      <c r="P165" s="12">
        <v>200</v>
      </c>
      <c r="Q165" s="14" t="s">
        <v>26</v>
      </c>
      <c r="R165" s="10">
        <f t="shared" si="4"/>
        <v>4832</v>
      </c>
      <c r="S165" s="11">
        <f t="shared" si="5"/>
        <v>4.0914479254868752</v>
      </c>
    </row>
    <row r="166" spans="1:19" ht="15.75" customHeight="1">
      <c r="A166" s="7">
        <v>18</v>
      </c>
      <c r="B166" s="8" t="s">
        <v>23</v>
      </c>
      <c r="C166" s="8" t="s">
        <v>30</v>
      </c>
      <c r="D166" s="8" t="s">
        <v>25</v>
      </c>
      <c r="E166" s="7">
        <v>810</v>
      </c>
      <c r="F166" s="7">
        <v>292</v>
      </c>
      <c r="G166" s="7">
        <v>3953</v>
      </c>
      <c r="H166" s="7">
        <v>771</v>
      </c>
      <c r="I166" s="7">
        <v>340</v>
      </c>
      <c r="J166" s="7">
        <v>51</v>
      </c>
      <c r="K166" s="7">
        <v>98</v>
      </c>
      <c r="L166" s="7">
        <v>120</v>
      </c>
      <c r="M166" s="7">
        <v>88</v>
      </c>
      <c r="N166" s="7">
        <v>133</v>
      </c>
      <c r="O166" s="7">
        <v>58</v>
      </c>
      <c r="P166" s="7">
        <v>113</v>
      </c>
      <c r="Q166" s="9" t="s">
        <v>26</v>
      </c>
      <c r="R166" s="10">
        <f t="shared" si="4"/>
        <v>5725</v>
      </c>
      <c r="S166" s="11">
        <f t="shared" si="5"/>
        <v>7.0679012345679011</v>
      </c>
    </row>
    <row r="167" spans="1:19" ht="15.75" customHeight="1">
      <c r="A167" s="12">
        <v>19</v>
      </c>
      <c r="B167" s="13" t="s">
        <v>19</v>
      </c>
      <c r="C167" s="13" t="s">
        <v>20</v>
      </c>
      <c r="D167" s="13" t="s">
        <v>31</v>
      </c>
      <c r="E167" s="12">
        <v>855</v>
      </c>
      <c r="F167" s="12">
        <v>397</v>
      </c>
      <c r="G167" s="12">
        <v>4028</v>
      </c>
      <c r="H167" s="12">
        <v>633</v>
      </c>
      <c r="I167" s="12">
        <v>400</v>
      </c>
      <c r="J167" s="12">
        <v>146</v>
      </c>
      <c r="K167" s="12">
        <v>174</v>
      </c>
      <c r="L167" s="12">
        <v>148</v>
      </c>
      <c r="M167" s="12">
        <v>42</v>
      </c>
      <c r="N167" s="12">
        <v>77</v>
      </c>
      <c r="O167" s="12">
        <v>153</v>
      </c>
      <c r="P167" s="12">
        <v>122</v>
      </c>
      <c r="Q167" s="14" t="s">
        <v>26</v>
      </c>
      <c r="R167" s="10">
        <f t="shared" si="4"/>
        <v>5923</v>
      </c>
      <c r="S167" s="11">
        <f t="shared" si="5"/>
        <v>6.9274853801169591</v>
      </c>
    </row>
    <row r="168" spans="1:19" ht="15.75" customHeight="1">
      <c r="A168" s="7">
        <v>23</v>
      </c>
      <c r="B168" s="8" t="s">
        <v>32</v>
      </c>
      <c r="C168" s="8" t="s">
        <v>30</v>
      </c>
      <c r="D168" s="8" t="s">
        <v>33</v>
      </c>
      <c r="E168" s="7">
        <v>1354</v>
      </c>
      <c r="F168" s="7">
        <v>17</v>
      </c>
      <c r="G168" s="7">
        <v>5911</v>
      </c>
      <c r="H168" s="7">
        <v>631</v>
      </c>
      <c r="I168" s="7">
        <v>385</v>
      </c>
      <c r="J168" s="7">
        <v>160</v>
      </c>
      <c r="K168" s="7">
        <v>112</v>
      </c>
      <c r="L168" s="7">
        <v>34</v>
      </c>
      <c r="M168" s="7">
        <v>32</v>
      </c>
      <c r="N168" s="7">
        <v>225</v>
      </c>
      <c r="O168" s="7">
        <v>173</v>
      </c>
      <c r="P168" s="7">
        <v>60</v>
      </c>
      <c r="Q168" s="9" t="s">
        <v>26</v>
      </c>
      <c r="R168" s="10">
        <f t="shared" si="4"/>
        <v>7723</v>
      </c>
      <c r="S168" s="11">
        <f t="shared" si="5"/>
        <v>5.7038404726735594</v>
      </c>
    </row>
    <row r="169" spans="1:19" ht="15.75" customHeight="1">
      <c r="A169" s="12">
        <v>20</v>
      </c>
      <c r="B169" s="13" t="s">
        <v>32</v>
      </c>
      <c r="C169" s="13" t="s">
        <v>20</v>
      </c>
      <c r="D169" s="13" t="s">
        <v>21</v>
      </c>
      <c r="E169" s="12">
        <v>1056</v>
      </c>
      <c r="F169" s="12">
        <v>861</v>
      </c>
      <c r="G169" s="12">
        <v>5433</v>
      </c>
      <c r="H169" s="12">
        <v>405</v>
      </c>
      <c r="I169" s="12">
        <v>183</v>
      </c>
      <c r="J169" s="12">
        <v>194</v>
      </c>
      <c r="K169" s="12">
        <v>187</v>
      </c>
      <c r="L169" s="12">
        <v>61</v>
      </c>
      <c r="M169" s="12">
        <v>66</v>
      </c>
      <c r="N169" s="12">
        <v>144</v>
      </c>
      <c r="O169" s="12">
        <v>107</v>
      </c>
      <c r="P169" s="12">
        <v>22</v>
      </c>
      <c r="Q169" s="14" t="s">
        <v>26</v>
      </c>
      <c r="R169" s="10">
        <f t="shared" si="4"/>
        <v>6802</v>
      </c>
      <c r="S169" s="11">
        <f t="shared" si="5"/>
        <v>6.4412878787878789</v>
      </c>
    </row>
    <row r="170" spans="1:19" ht="15.75" customHeight="1">
      <c r="A170" s="7">
        <v>19</v>
      </c>
      <c r="B170" s="8" t="s">
        <v>32</v>
      </c>
      <c r="C170" s="8" t="s">
        <v>20</v>
      </c>
      <c r="D170" s="8" t="s">
        <v>25</v>
      </c>
      <c r="E170" s="7">
        <v>620</v>
      </c>
      <c r="F170" s="7">
        <v>215</v>
      </c>
      <c r="G170" s="7">
        <v>4981</v>
      </c>
      <c r="H170" s="7">
        <v>704</v>
      </c>
      <c r="I170" s="7">
        <v>243</v>
      </c>
      <c r="J170" s="7">
        <v>197</v>
      </c>
      <c r="K170" s="7">
        <v>285</v>
      </c>
      <c r="L170" s="7">
        <v>135</v>
      </c>
      <c r="M170" s="7">
        <v>83</v>
      </c>
      <c r="N170" s="7">
        <v>192</v>
      </c>
      <c r="O170" s="7">
        <v>36</v>
      </c>
      <c r="P170" s="7">
        <v>197</v>
      </c>
      <c r="Q170" s="9" t="s">
        <v>22</v>
      </c>
      <c r="R170" s="10">
        <f t="shared" si="4"/>
        <v>7053</v>
      </c>
      <c r="S170" s="11">
        <f t="shared" si="5"/>
        <v>11.375806451612902</v>
      </c>
    </row>
    <row r="171" spans="1:19" ht="15.75" customHeight="1">
      <c r="A171" s="12">
        <v>24</v>
      </c>
      <c r="B171" s="13" t="s">
        <v>23</v>
      </c>
      <c r="C171" s="13" t="s">
        <v>20</v>
      </c>
      <c r="D171" s="13" t="s">
        <v>25</v>
      </c>
      <c r="E171" s="12">
        <v>1207</v>
      </c>
      <c r="F171" s="12">
        <v>339</v>
      </c>
      <c r="G171" s="12">
        <v>4361</v>
      </c>
      <c r="H171" s="12">
        <v>638</v>
      </c>
      <c r="I171" s="12">
        <v>201</v>
      </c>
      <c r="J171" s="12">
        <v>143</v>
      </c>
      <c r="K171" s="12">
        <v>241</v>
      </c>
      <c r="L171" s="12">
        <v>112</v>
      </c>
      <c r="M171" s="12">
        <v>29</v>
      </c>
      <c r="N171" s="12">
        <v>86</v>
      </c>
      <c r="O171" s="12">
        <v>139</v>
      </c>
      <c r="P171" s="12">
        <v>110</v>
      </c>
      <c r="Q171" s="14" t="s">
        <v>26</v>
      </c>
      <c r="R171" s="10">
        <f t="shared" si="4"/>
        <v>6060</v>
      </c>
      <c r="S171" s="11">
        <f t="shared" si="5"/>
        <v>5.0207125103562555</v>
      </c>
    </row>
    <row r="172" spans="1:19" ht="15.75" customHeight="1">
      <c r="A172" s="7">
        <v>21</v>
      </c>
      <c r="B172" s="8" t="s">
        <v>19</v>
      </c>
      <c r="C172" s="8" t="s">
        <v>30</v>
      </c>
      <c r="D172" s="8" t="s">
        <v>21</v>
      </c>
      <c r="E172" s="7">
        <v>621</v>
      </c>
      <c r="F172" s="7">
        <v>456</v>
      </c>
      <c r="G172" s="7">
        <v>5893</v>
      </c>
      <c r="H172" s="7">
        <v>960</v>
      </c>
      <c r="I172" s="7">
        <v>199</v>
      </c>
      <c r="J172" s="7">
        <v>124</v>
      </c>
      <c r="K172" s="7">
        <v>278</v>
      </c>
      <c r="L172" s="7">
        <v>115</v>
      </c>
      <c r="M172" s="7">
        <v>48</v>
      </c>
      <c r="N172" s="7">
        <v>193</v>
      </c>
      <c r="O172" s="7">
        <v>178</v>
      </c>
      <c r="P172" s="7">
        <v>68</v>
      </c>
      <c r="Q172" s="9" t="s">
        <v>26</v>
      </c>
      <c r="R172" s="10">
        <f t="shared" si="4"/>
        <v>8056</v>
      </c>
      <c r="S172" s="11">
        <f t="shared" si="5"/>
        <v>12.972624798711756</v>
      </c>
    </row>
    <row r="173" spans="1:19" ht="15.75" customHeight="1">
      <c r="A173" s="12">
        <v>25</v>
      </c>
      <c r="B173" s="13" t="s">
        <v>23</v>
      </c>
      <c r="C173" s="13" t="s">
        <v>27</v>
      </c>
      <c r="D173" s="13" t="s">
        <v>31</v>
      </c>
      <c r="E173" s="12">
        <v>1033</v>
      </c>
      <c r="F173" s="12">
        <v>64</v>
      </c>
      <c r="G173" s="12">
        <v>4249</v>
      </c>
      <c r="H173" s="12">
        <v>517</v>
      </c>
      <c r="I173" s="12">
        <v>104</v>
      </c>
      <c r="J173" s="12">
        <v>64</v>
      </c>
      <c r="K173" s="12">
        <v>259</v>
      </c>
      <c r="L173" s="12">
        <v>131</v>
      </c>
      <c r="M173" s="12">
        <v>66</v>
      </c>
      <c r="N173" s="12">
        <v>234</v>
      </c>
      <c r="O173" s="12">
        <v>63</v>
      </c>
      <c r="P173" s="12">
        <v>104</v>
      </c>
      <c r="Q173" s="14" t="s">
        <v>29</v>
      </c>
      <c r="R173" s="10">
        <f t="shared" si="4"/>
        <v>5791</v>
      </c>
      <c r="S173" s="11">
        <f t="shared" si="5"/>
        <v>5.6060019361084219</v>
      </c>
    </row>
    <row r="174" spans="1:19" ht="15.75" customHeight="1">
      <c r="A174" s="7">
        <v>19</v>
      </c>
      <c r="B174" s="8" t="s">
        <v>19</v>
      </c>
      <c r="C174" s="8" t="s">
        <v>20</v>
      </c>
      <c r="D174" s="8" t="s">
        <v>21</v>
      </c>
      <c r="E174" s="7">
        <v>722</v>
      </c>
      <c r="F174" s="7">
        <v>2</v>
      </c>
      <c r="G174" s="7">
        <v>3701</v>
      </c>
      <c r="H174" s="7">
        <v>450</v>
      </c>
      <c r="I174" s="7">
        <v>102</v>
      </c>
      <c r="J174" s="7">
        <v>82</v>
      </c>
      <c r="K174" s="7">
        <v>267</v>
      </c>
      <c r="L174" s="7">
        <v>38</v>
      </c>
      <c r="M174" s="7">
        <v>65</v>
      </c>
      <c r="N174" s="7">
        <v>129</v>
      </c>
      <c r="O174" s="7">
        <v>186</v>
      </c>
      <c r="P174" s="7">
        <v>125</v>
      </c>
      <c r="Q174" s="9" t="s">
        <v>29</v>
      </c>
      <c r="R174" s="10">
        <f t="shared" si="4"/>
        <v>5145</v>
      </c>
      <c r="S174" s="11">
        <f t="shared" si="5"/>
        <v>7.1260387811634347</v>
      </c>
    </row>
    <row r="175" spans="1:19" ht="15.75" customHeight="1">
      <c r="A175" s="12">
        <v>20</v>
      </c>
      <c r="B175" s="13" t="s">
        <v>32</v>
      </c>
      <c r="C175" s="13" t="s">
        <v>20</v>
      </c>
      <c r="D175" s="13" t="s">
        <v>21</v>
      </c>
      <c r="E175" s="12">
        <v>1304</v>
      </c>
      <c r="F175" s="12">
        <v>76</v>
      </c>
      <c r="G175" s="12">
        <v>3564</v>
      </c>
      <c r="H175" s="12">
        <v>847</v>
      </c>
      <c r="I175" s="12">
        <v>180</v>
      </c>
      <c r="J175" s="12">
        <v>92</v>
      </c>
      <c r="K175" s="12">
        <v>300</v>
      </c>
      <c r="L175" s="12">
        <v>90</v>
      </c>
      <c r="M175" s="12">
        <v>64</v>
      </c>
      <c r="N175" s="12">
        <v>113</v>
      </c>
      <c r="O175" s="12">
        <v>34</v>
      </c>
      <c r="P175" s="12">
        <v>113</v>
      </c>
      <c r="Q175" s="14" t="s">
        <v>29</v>
      </c>
      <c r="R175" s="10">
        <f t="shared" si="4"/>
        <v>5397</v>
      </c>
      <c r="S175" s="11">
        <f t="shared" si="5"/>
        <v>4.1388036809815949</v>
      </c>
    </row>
    <row r="176" spans="1:19" ht="15.75" customHeight="1">
      <c r="A176" s="7">
        <v>21</v>
      </c>
      <c r="B176" s="8" t="s">
        <v>19</v>
      </c>
      <c r="C176" s="8" t="s">
        <v>24</v>
      </c>
      <c r="D176" s="8" t="s">
        <v>33</v>
      </c>
      <c r="E176" s="7">
        <v>912</v>
      </c>
      <c r="F176" s="7">
        <v>970</v>
      </c>
      <c r="G176" s="7">
        <v>3424</v>
      </c>
      <c r="H176" s="7">
        <v>991</v>
      </c>
      <c r="I176" s="7">
        <v>348</v>
      </c>
      <c r="J176" s="7">
        <v>181</v>
      </c>
      <c r="K176" s="7">
        <v>86</v>
      </c>
      <c r="L176" s="7">
        <v>134</v>
      </c>
      <c r="M176" s="7">
        <v>70</v>
      </c>
      <c r="N176" s="7">
        <v>175</v>
      </c>
      <c r="O176" s="7">
        <v>40</v>
      </c>
      <c r="P176" s="7">
        <v>184</v>
      </c>
      <c r="Q176" s="9" t="s">
        <v>22</v>
      </c>
      <c r="R176" s="10">
        <f t="shared" si="4"/>
        <v>5633</v>
      </c>
      <c r="S176" s="11">
        <f t="shared" si="5"/>
        <v>6.1765350877192979</v>
      </c>
    </row>
    <row r="177" spans="1:19" ht="15.75" customHeight="1">
      <c r="A177" s="12">
        <v>23</v>
      </c>
      <c r="B177" s="13" t="s">
        <v>32</v>
      </c>
      <c r="C177" s="13" t="s">
        <v>30</v>
      </c>
      <c r="D177" s="13" t="s">
        <v>33</v>
      </c>
      <c r="E177" s="12">
        <v>963</v>
      </c>
      <c r="F177" s="12">
        <v>871</v>
      </c>
      <c r="G177" s="12">
        <v>4951</v>
      </c>
      <c r="H177" s="12">
        <v>778</v>
      </c>
      <c r="I177" s="12">
        <v>253</v>
      </c>
      <c r="J177" s="12">
        <v>105</v>
      </c>
      <c r="K177" s="12">
        <v>135</v>
      </c>
      <c r="L177" s="12">
        <v>124</v>
      </c>
      <c r="M177" s="12">
        <v>46</v>
      </c>
      <c r="N177" s="12">
        <v>185</v>
      </c>
      <c r="O177" s="12">
        <v>164</v>
      </c>
      <c r="P177" s="12">
        <v>160</v>
      </c>
      <c r="Q177" s="14" t="s">
        <v>26</v>
      </c>
      <c r="R177" s="10">
        <f t="shared" si="4"/>
        <v>6901</v>
      </c>
      <c r="S177" s="11">
        <f t="shared" si="5"/>
        <v>7.1661474558670823</v>
      </c>
    </row>
    <row r="178" spans="1:19" ht="15.75" customHeight="1">
      <c r="A178" s="7">
        <v>18</v>
      </c>
      <c r="B178" s="8" t="s">
        <v>23</v>
      </c>
      <c r="C178" s="8" t="s">
        <v>24</v>
      </c>
      <c r="D178" s="8" t="s">
        <v>31</v>
      </c>
      <c r="E178" s="7">
        <v>1286</v>
      </c>
      <c r="F178" s="7">
        <v>618</v>
      </c>
      <c r="G178" s="7">
        <v>3015</v>
      </c>
      <c r="H178" s="7">
        <v>925</v>
      </c>
      <c r="I178" s="7">
        <v>103</v>
      </c>
      <c r="J178" s="7">
        <v>129</v>
      </c>
      <c r="K178" s="7">
        <v>56</v>
      </c>
      <c r="L178" s="7">
        <v>50</v>
      </c>
      <c r="M178" s="7">
        <v>93</v>
      </c>
      <c r="N178" s="7">
        <v>215</v>
      </c>
      <c r="O178" s="7">
        <v>43</v>
      </c>
      <c r="P178" s="7">
        <v>105</v>
      </c>
      <c r="Q178" s="9" t="s">
        <v>29</v>
      </c>
      <c r="R178" s="10">
        <f t="shared" si="4"/>
        <v>4734</v>
      </c>
      <c r="S178" s="11">
        <f t="shared" si="5"/>
        <v>3.6811819595645412</v>
      </c>
    </row>
    <row r="179" spans="1:19" ht="15.75" customHeight="1">
      <c r="A179" s="12">
        <v>18</v>
      </c>
      <c r="B179" s="13" t="s">
        <v>32</v>
      </c>
      <c r="C179" s="13" t="s">
        <v>20</v>
      </c>
      <c r="D179" s="13" t="s">
        <v>25</v>
      </c>
      <c r="E179" s="12">
        <v>1104</v>
      </c>
      <c r="F179" s="12">
        <v>180</v>
      </c>
      <c r="G179" s="12">
        <v>4653</v>
      </c>
      <c r="H179" s="12">
        <v>683</v>
      </c>
      <c r="I179" s="12">
        <v>362</v>
      </c>
      <c r="J179" s="12">
        <v>185</v>
      </c>
      <c r="K179" s="12">
        <v>90</v>
      </c>
      <c r="L179" s="12">
        <v>79</v>
      </c>
      <c r="M179" s="12">
        <v>91</v>
      </c>
      <c r="N179" s="12">
        <v>91</v>
      </c>
      <c r="O179" s="12">
        <v>99</v>
      </c>
      <c r="P179" s="12">
        <v>64</v>
      </c>
      <c r="Q179" s="14" t="s">
        <v>22</v>
      </c>
      <c r="R179" s="10">
        <f t="shared" si="4"/>
        <v>6397</v>
      </c>
      <c r="S179" s="11">
        <f t="shared" si="5"/>
        <v>5.7943840579710146</v>
      </c>
    </row>
    <row r="180" spans="1:19" ht="15.75" customHeight="1">
      <c r="A180" s="7">
        <v>23</v>
      </c>
      <c r="B180" s="8" t="s">
        <v>19</v>
      </c>
      <c r="C180" s="8" t="s">
        <v>27</v>
      </c>
      <c r="D180" s="8" t="s">
        <v>25</v>
      </c>
      <c r="E180" s="7">
        <v>697</v>
      </c>
      <c r="F180" s="7">
        <v>927</v>
      </c>
      <c r="G180" s="7">
        <v>3756</v>
      </c>
      <c r="H180" s="7">
        <v>734</v>
      </c>
      <c r="I180" s="7">
        <v>394</v>
      </c>
      <c r="J180" s="7">
        <v>192</v>
      </c>
      <c r="K180" s="7">
        <v>109</v>
      </c>
      <c r="L180" s="7">
        <v>80</v>
      </c>
      <c r="M180" s="7">
        <v>73</v>
      </c>
      <c r="N180" s="7">
        <v>247</v>
      </c>
      <c r="O180" s="7">
        <v>69</v>
      </c>
      <c r="P180" s="7">
        <v>195</v>
      </c>
      <c r="Q180" s="9" t="s">
        <v>26</v>
      </c>
      <c r="R180" s="10">
        <f t="shared" si="4"/>
        <v>5849</v>
      </c>
      <c r="S180" s="11">
        <f t="shared" si="5"/>
        <v>8.3916786226685804</v>
      </c>
    </row>
    <row r="181" spans="1:19" ht="15.75" customHeight="1">
      <c r="A181" s="12">
        <v>21</v>
      </c>
      <c r="B181" s="13" t="s">
        <v>32</v>
      </c>
      <c r="C181" s="13" t="s">
        <v>20</v>
      </c>
      <c r="D181" s="13" t="s">
        <v>31</v>
      </c>
      <c r="E181" s="12">
        <v>1230</v>
      </c>
      <c r="F181" s="12">
        <v>968</v>
      </c>
      <c r="G181" s="12">
        <v>4254</v>
      </c>
      <c r="H181" s="12">
        <v>540</v>
      </c>
      <c r="I181" s="12">
        <v>285</v>
      </c>
      <c r="J181" s="12">
        <v>99</v>
      </c>
      <c r="K181" s="12">
        <v>169</v>
      </c>
      <c r="L181" s="12">
        <v>101</v>
      </c>
      <c r="M181" s="12">
        <v>57</v>
      </c>
      <c r="N181" s="12">
        <v>77</v>
      </c>
      <c r="O181" s="12">
        <v>87</v>
      </c>
      <c r="P181" s="12">
        <v>43</v>
      </c>
      <c r="Q181" s="14" t="s">
        <v>26</v>
      </c>
      <c r="R181" s="10">
        <f t="shared" si="4"/>
        <v>5712</v>
      </c>
      <c r="S181" s="11">
        <f t="shared" si="5"/>
        <v>4.6439024390243899</v>
      </c>
    </row>
    <row r="182" spans="1:19" ht="15.75" customHeight="1">
      <c r="A182" s="7">
        <v>25</v>
      </c>
      <c r="B182" s="8" t="s">
        <v>23</v>
      </c>
      <c r="C182" s="8" t="s">
        <v>24</v>
      </c>
      <c r="D182" s="8" t="s">
        <v>31</v>
      </c>
      <c r="E182" s="7">
        <v>1345</v>
      </c>
      <c r="F182" s="7">
        <v>649</v>
      </c>
      <c r="G182" s="7">
        <v>3889</v>
      </c>
      <c r="H182" s="7">
        <v>919</v>
      </c>
      <c r="I182" s="7">
        <v>311</v>
      </c>
      <c r="J182" s="7">
        <v>133</v>
      </c>
      <c r="K182" s="7">
        <v>68</v>
      </c>
      <c r="L182" s="7">
        <v>149</v>
      </c>
      <c r="M182" s="7">
        <v>66</v>
      </c>
      <c r="N182" s="7">
        <v>69</v>
      </c>
      <c r="O182" s="7">
        <v>159</v>
      </c>
      <c r="P182" s="7">
        <v>162</v>
      </c>
      <c r="Q182" s="9" t="s">
        <v>29</v>
      </c>
      <c r="R182" s="10">
        <f t="shared" si="4"/>
        <v>5925</v>
      </c>
      <c r="S182" s="11">
        <f t="shared" si="5"/>
        <v>4.4052044609665426</v>
      </c>
    </row>
    <row r="183" spans="1:19" ht="15.75" customHeight="1">
      <c r="A183" s="12">
        <v>20</v>
      </c>
      <c r="B183" s="13" t="s">
        <v>23</v>
      </c>
      <c r="C183" s="13" t="s">
        <v>24</v>
      </c>
      <c r="D183" s="13" t="s">
        <v>33</v>
      </c>
      <c r="E183" s="12">
        <v>1411</v>
      </c>
      <c r="F183" s="12">
        <v>517</v>
      </c>
      <c r="G183" s="12">
        <v>3074</v>
      </c>
      <c r="H183" s="12">
        <v>874</v>
      </c>
      <c r="I183" s="12">
        <v>151</v>
      </c>
      <c r="J183" s="12">
        <v>77</v>
      </c>
      <c r="K183" s="12">
        <v>219</v>
      </c>
      <c r="L183" s="12">
        <v>21</v>
      </c>
      <c r="M183" s="12">
        <v>44</v>
      </c>
      <c r="N183" s="12">
        <v>280</v>
      </c>
      <c r="O183" s="12">
        <v>57</v>
      </c>
      <c r="P183" s="12">
        <v>176</v>
      </c>
      <c r="Q183" s="14" t="s">
        <v>29</v>
      </c>
      <c r="R183" s="10">
        <f t="shared" si="4"/>
        <v>4973</v>
      </c>
      <c r="S183" s="11">
        <f t="shared" si="5"/>
        <v>3.524450744153083</v>
      </c>
    </row>
    <row r="184" spans="1:19" ht="15.75" customHeight="1">
      <c r="A184" s="7">
        <v>24</v>
      </c>
      <c r="B184" s="8" t="s">
        <v>23</v>
      </c>
      <c r="C184" s="8" t="s">
        <v>20</v>
      </c>
      <c r="D184" s="8" t="s">
        <v>25</v>
      </c>
      <c r="E184" s="7">
        <v>1355</v>
      </c>
      <c r="F184" s="7">
        <v>282</v>
      </c>
      <c r="G184" s="7">
        <v>5998</v>
      </c>
      <c r="H184" s="7">
        <v>617</v>
      </c>
      <c r="I184" s="7">
        <v>311</v>
      </c>
      <c r="J184" s="7">
        <v>79</v>
      </c>
      <c r="K184" s="7">
        <v>264</v>
      </c>
      <c r="L184" s="7">
        <v>35</v>
      </c>
      <c r="M184" s="7">
        <v>73</v>
      </c>
      <c r="N184" s="7">
        <v>254</v>
      </c>
      <c r="O184" s="7">
        <v>131</v>
      </c>
      <c r="P184" s="7">
        <v>164</v>
      </c>
      <c r="Q184" s="9" t="s">
        <v>22</v>
      </c>
      <c r="R184" s="10">
        <f t="shared" si="4"/>
        <v>7926</v>
      </c>
      <c r="S184" s="11">
        <f t="shared" si="5"/>
        <v>5.8494464944649449</v>
      </c>
    </row>
    <row r="185" spans="1:19" ht="15.75" customHeight="1">
      <c r="A185" s="12">
        <v>24</v>
      </c>
      <c r="B185" s="13" t="s">
        <v>19</v>
      </c>
      <c r="C185" s="13" t="s">
        <v>24</v>
      </c>
      <c r="D185" s="13" t="s">
        <v>25</v>
      </c>
      <c r="E185" s="12">
        <v>608</v>
      </c>
      <c r="F185" s="12">
        <v>918</v>
      </c>
      <c r="G185" s="12">
        <v>4056</v>
      </c>
      <c r="H185" s="12">
        <v>568</v>
      </c>
      <c r="I185" s="12">
        <v>336</v>
      </c>
      <c r="J185" s="12">
        <v>186</v>
      </c>
      <c r="K185" s="12">
        <v>159</v>
      </c>
      <c r="L185" s="12">
        <v>82</v>
      </c>
      <c r="M185" s="12">
        <v>89</v>
      </c>
      <c r="N185" s="12">
        <v>251</v>
      </c>
      <c r="O185" s="12">
        <v>166</v>
      </c>
      <c r="P185" s="12">
        <v>142</v>
      </c>
      <c r="Q185" s="14" t="s">
        <v>29</v>
      </c>
      <c r="R185" s="10">
        <f t="shared" si="4"/>
        <v>6035</v>
      </c>
      <c r="S185" s="11">
        <f t="shared" si="5"/>
        <v>9.9259868421052637</v>
      </c>
    </row>
    <row r="186" spans="1:19" ht="15.75" customHeight="1">
      <c r="A186" s="7">
        <v>22</v>
      </c>
      <c r="B186" s="8" t="s">
        <v>23</v>
      </c>
      <c r="C186" s="8" t="s">
        <v>27</v>
      </c>
      <c r="D186" s="8" t="s">
        <v>33</v>
      </c>
      <c r="E186" s="7">
        <v>566</v>
      </c>
      <c r="F186" s="7">
        <v>480</v>
      </c>
      <c r="G186" s="7">
        <v>3542</v>
      </c>
      <c r="H186" s="7">
        <v>834</v>
      </c>
      <c r="I186" s="7">
        <v>360</v>
      </c>
      <c r="J186" s="7">
        <v>64</v>
      </c>
      <c r="K186" s="7">
        <v>289</v>
      </c>
      <c r="L186" s="7">
        <v>48</v>
      </c>
      <c r="M186" s="7">
        <v>86</v>
      </c>
      <c r="N186" s="7">
        <v>226</v>
      </c>
      <c r="O186" s="7">
        <v>132</v>
      </c>
      <c r="P186" s="7">
        <v>120</v>
      </c>
      <c r="Q186" s="9" t="s">
        <v>22</v>
      </c>
      <c r="R186" s="10">
        <f t="shared" si="4"/>
        <v>5701</v>
      </c>
      <c r="S186" s="11">
        <f t="shared" si="5"/>
        <v>10.07243816254417</v>
      </c>
    </row>
    <row r="187" spans="1:19" ht="15.75" customHeight="1">
      <c r="A187" s="12">
        <v>25</v>
      </c>
      <c r="B187" s="13" t="s">
        <v>23</v>
      </c>
      <c r="C187" s="13" t="s">
        <v>24</v>
      </c>
      <c r="D187" s="13" t="s">
        <v>25</v>
      </c>
      <c r="E187" s="12">
        <v>1310</v>
      </c>
      <c r="F187" s="12">
        <v>982</v>
      </c>
      <c r="G187" s="12">
        <v>4548</v>
      </c>
      <c r="H187" s="12">
        <v>837</v>
      </c>
      <c r="I187" s="12">
        <v>219</v>
      </c>
      <c r="J187" s="12">
        <v>60</v>
      </c>
      <c r="K187" s="12">
        <v>72</v>
      </c>
      <c r="L187" s="12">
        <v>82</v>
      </c>
      <c r="M187" s="12">
        <v>51</v>
      </c>
      <c r="N187" s="12">
        <v>260</v>
      </c>
      <c r="O187" s="12">
        <v>30</v>
      </c>
      <c r="P187" s="12">
        <v>171</v>
      </c>
      <c r="Q187" s="14" t="s">
        <v>29</v>
      </c>
      <c r="R187" s="10">
        <f t="shared" si="4"/>
        <v>6330</v>
      </c>
      <c r="S187" s="11">
        <f t="shared" si="5"/>
        <v>4.8320610687022905</v>
      </c>
    </row>
    <row r="188" spans="1:19" ht="15.75" customHeight="1">
      <c r="A188" s="7">
        <v>24</v>
      </c>
      <c r="B188" s="8" t="s">
        <v>23</v>
      </c>
      <c r="C188" s="8" t="s">
        <v>30</v>
      </c>
      <c r="D188" s="8" t="s">
        <v>33</v>
      </c>
      <c r="E188" s="7">
        <v>1354</v>
      </c>
      <c r="F188" s="7">
        <v>52</v>
      </c>
      <c r="G188" s="7">
        <v>3169</v>
      </c>
      <c r="H188" s="7">
        <v>849</v>
      </c>
      <c r="I188" s="7">
        <v>335</v>
      </c>
      <c r="J188" s="7">
        <v>60</v>
      </c>
      <c r="K188" s="7">
        <v>199</v>
      </c>
      <c r="L188" s="7">
        <v>77</v>
      </c>
      <c r="M188" s="7">
        <v>45</v>
      </c>
      <c r="N188" s="7">
        <v>101</v>
      </c>
      <c r="O188" s="7">
        <v>195</v>
      </c>
      <c r="P188" s="7">
        <v>125</v>
      </c>
      <c r="Q188" s="9" t="s">
        <v>22</v>
      </c>
      <c r="R188" s="10">
        <f t="shared" si="4"/>
        <v>5155</v>
      </c>
      <c r="S188" s="11">
        <f t="shared" si="5"/>
        <v>3.807237813884786</v>
      </c>
    </row>
    <row r="189" spans="1:19" ht="15.75" customHeight="1">
      <c r="A189" s="12">
        <v>23</v>
      </c>
      <c r="B189" s="13" t="s">
        <v>32</v>
      </c>
      <c r="C189" s="13" t="s">
        <v>30</v>
      </c>
      <c r="D189" s="13" t="s">
        <v>25</v>
      </c>
      <c r="E189" s="12">
        <v>1020</v>
      </c>
      <c r="F189" s="12">
        <v>17</v>
      </c>
      <c r="G189" s="12">
        <v>4645</v>
      </c>
      <c r="H189" s="12">
        <v>943</v>
      </c>
      <c r="I189" s="12">
        <v>305</v>
      </c>
      <c r="J189" s="12">
        <v>156</v>
      </c>
      <c r="K189" s="12">
        <v>240</v>
      </c>
      <c r="L189" s="12">
        <v>123</v>
      </c>
      <c r="M189" s="12">
        <v>53</v>
      </c>
      <c r="N189" s="12">
        <v>290</v>
      </c>
      <c r="O189" s="12">
        <v>77</v>
      </c>
      <c r="P189" s="12">
        <v>63</v>
      </c>
      <c r="Q189" s="14" t="s">
        <v>26</v>
      </c>
      <c r="R189" s="10">
        <f t="shared" si="4"/>
        <v>6895</v>
      </c>
      <c r="S189" s="11">
        <f t="shared" si="5"/>
        <v>6.7598039215686274</v>
      </c>
    </row>
    <row r="190" spans="1:19" ht="15.75" customHeight="1">
      <c r="A190" s="7">
        <v>24</v>
      </c>
      <c r="B190" s="8" t="s">
        <v>19</v>
      </c>
      <c r="C190" s="8" t="s">
        <v>27</v>
      </c>
      <c r="D190" s="8" t="s">
        <v>31</v>
      </c>
      <c r="E190" s="7">
        <v>1394</v>
      </c>
      <c r="F190" s="7">
        <v>871</v>
      </c>
      <c r="G190" s="7">
        <v>4450</v>
      </c>
      <c r="H190" s="7">
        <v>416</v>
      </c>
      <c r="I190" s="7">
        <v>268</v>
      </c>
      <c r="J190" s="7">
        <v>133</v>
      </c>
      <c r="K190" s="7">
        <v>146</v>
      </c>
      <c r="L190" s="7">
        <v>22</v>
      </c>
      <c r="M190" s="7">
        <v>68</v>
      </c>
      <c r="N190" s="7">
        <v>172</v>
      </c>
      <c r="O190" s="7">
        <v>126</v>
      </c>
      <c r="P190" s="7">
        <v>185</v>
      </c>
      <c r="Q190" s="9" t="s">
        <v>26</v>
      </c>
      <c r="R190" s="10">
        <f t="shared" si="4"/>
        <v>5986</v>
      </c>
      <c r="S190" s="11">
        <f t="shared" si="5"/>
        <v>4.2941176470588234</v>
      </c>
    </row>
    <row r="191" spans="1:19" ht="15.75" customHeight="1">
      <c r="A191" s="12">
        <v>22</v>
      </c>
      <c r="B191" s="13" t="s">
        <v>19</v>
      </c>
      <c r="C191" s="13" t="s">
        <v>30</v>
      </c>
      <c r="D191" s="13" t="s">
        <v>21</v>
      </c>
      <c r="E191" s="12">
        <v>954</v>
      </c>
      <c r="F191" s="12">
        <v>337</v>
      </c>
      <c r="G191" s="12">
        <v>5756</v>
      </c>
      <c r="H191" s="12">
        <v>717</v>
      </c>
      <c r="I191" s="12">
        <v>159</v>
      </c>
      <c r="J191" s="12">
        <v>195</v>
      </c>
      <c r="K191" s="12">
        <v>196</v>
      </c>
      <c r="L191" s="12">
        <v>138</v>
      </c>
      <c r="M191" s="12">
        <v>26</v>
      </c>
      <c r="N191" s="12">
        <v>154</v>
      </c>
      <c r="O191" s="12">
        <v>160</v>
      </c>
      <c r="P191" s="12">
        <v>85</v>
      </c>
      <c r="Q191" s="14" t="s">
        <v>22</v>
      </c>
      <c r="R191" s="10">
        <f t="shared" si="4"/>
        <v>7586</v>
      </c>
      <c r="S191" s="11">
        <f t="shared" si="5"/>
        <v>7.9517819706498951</v>
      </c>
    </row>
    <row r="192" spans="1:19" ht="15.75" customHeight="1">
      <c r="A192" s="7">
        <v>21</v>
      </c>
      <c r="B192" s="8" t="s">
        <v>32</v>
      </c>
      <c r="C192" s="8" t="s">
        <v>27</v>
      </c>
      <c r="D192" s="8" t="s">
        <v>33</v>
      </c>
      <c r="E192" s="7">
        <v>1448</v>
      </c>
      <c r="F192" s="7">
        <v>794</v>
      </c>
      <c r="G192" s="7">
        <v>3959</v>
      </c>
      <c r="H192" s="7">
        <v>624</v>
      </c>
      <c r="I192" s="7">
        <v>171</v>
      </c>
      <c r="J192" s="7">
        <v>172</v>
      </c>
      <c r="K192" s="7">
        <v>103</v>
      </c>
      <c r="L192" s="7">
        <v>59</v>
      </c>
      <c r="M192" s="7">
        <v>89</v>
      </c>
      <c r="N192" s="7">
        <v>206</v>
      </c>
      <c r="O192" s="7">
        <v>182</v>
      </c>
      <c r="P192" s="7">
        <v>158</v>
      </c>
      <c r="Q192" s="9" t="s">
        <v>29</v>
      </c>
      <c r="R192" s="10">
        <f t="shared" si="4"/>
        <v>5723</v>
      </c>
      <c r="S192" s="11">
        <f t="shared" si="5"/>
        <v>3.9523480662983426</v>
      </c>
    </row>
    <row r="193" spans="1:19" ht="15.75" customHeight="1">
      <c r="A193" s="12">
        <v>21</v>
      </c>
      <c r="B193" s="13" t="s">
        <v>19</v>
      </c>
      <c r="C193" s="13" t="s">
        <v>30</v>
      </c>
      <c r="D193" s="13" t="s">
        <v>33</v>
      </c>
      <c r="E193" s="12">
        <v>968</v>
      </c>
      <c r="F193" s="12">
        <v>8</v>
      </c>
      <c r="G193" s="12">
        <v>4078</v>
      </c>
      <c r="H193" s="12">
        <v>670</v>
      </c>
      <c r="I193" s="12">
        <v>108</v>
      </c>
      <c r="J193" s="12">
        <v>56</v>
      </c>
      <c r="K193" s="12">
        <v>129</v>
      </c>
      <c r="L193" s="12">
        <v>26</v>
      </c>
      <c r="M193" s="12">
        <v>66</v>
      </c>
      <c r="N193" s="12">
        <v>272</v>
      </c>
      <c r="O193" s="12">
        <v>64</v>
      </c>
      <c r="P193" s="12">
        <v>151</v>
      </c>
      <c r="Q193" s="14" t="s">
        <v>22</v>
      </c>
      <c r="R193" s="10">
        <f t="shared" si="4"/>
        <v>5620</v>
      </c>
      <c r="S193" s="11">
        <f t="shared" si="5"/>
        <v>5.8057851239669418</v>
      </c>
    </row>
    <row r="194" spans="1:19" ht="15.75" customHeight="1">
      <c r="A194" s="7">
        <v>19</v>
      </c>
      <c r="B194" s="8" t="s">
        <v>32</v>
      </c>
      <c r="C194" s="8" t="s">
        <v>20</v>
      </c>
      <c r="D194" s="8" t="s">
        <v>25</v>
      </c>
      <c r="E194" s="7">
        <v>1450</v>
      </c>
      <c r="F194" s="7">
        <v>809</v>
      </c>
      <c r="G194" s="7">
        <v>4103</v>
      </c>
      <c r="H194" s="7">
        <v>845</v>
      </c>
      <c r="I194" s="7">
        <v>255</v>
      </c>
      <c r="J194" s="7">
        <v>89</v>
      </c>
      <c r="K194" s="7">
        <v>136</v>
      </c>
      <c r="L194" s="7">
        <v>110</v>
      </c>
      <c r="M194" s="7">
        <v>85</v>
      </c>
      <c r="N194" s="7">
        <v>183</v>
      </c>
      <c r="O194" s="7">
        <v>85</v>
      </c>
      <c r="P194" s="7">
        <v>110</v>
      </c>
      <c r="Q194" s="9" t="s">
        <v>22</v>
      </c>
      <c r="R194" s="10">
        <f t="shared" ref="R194:R257" si="6">SUM(G194:P194)</f>
        <v>6001</v>
      </c>
      <c r="S194" s="11">
        <f t="shared" ref="S194:S257" si="7">R194/E194</f>
        <v>4.1386206896551725</v>
      </c>
    </row>
    <row r="195" spans="1:19" ht="15.75" customHeight="1">
      <c r="A195" s="12">
        <v>22</v>
      </c>
      <c r="B195" s="13" t="s">
        <v>23</v>
      </c>
      <c r="C195" s="13" t="s">
        <v>20</v>
      </c>
      <c r="D195" s="13" t="s">
        <v>28</v>
      </c>
      <c r="E195" s="12">
        <v>1316</v>
      </c>
      <c r="F195" s="12">
        <v>938</v>
      </c>
      <c r="G195" s="12">
        <v>4316</v>
      </c>
      <c r="H195" s="12">
        <v>953</v>
      </c>
      <c r="I195" s="12">
        <v>153</v>
      </c>
      <c r="J195" s="12">
        <v>179</v>
      </c>
      <c r="K195" s="12">
        <v>229</v>
      </c>
      <c r="L195" s="12">
        <v>105</v>
      </c>
      <c r="M195" s="12">
        <v>66</v>
      </c>
      <c r="N195" s="12">
        <v>184</v>
      </c>
      <c r="O195" s="12">
        <v>151</v>
      </c>
      <c r="P195" s="12">
        <v>137</v>
      </c>
      <c r="Q195" s="14" t="s">
        <v>22</v>
      </c>
      <c r="R195" s="10">
        <f t="shared" si="6"/>
        <v>6473</v>
      </c>
      <c r="S195" s="11">
        <f t="shared" si="7"/>
        <v>4.9186930091185408</v>
      </c>
    </row>
    <row r="196" spans="1:19" ht="15.75" customHeight="1">
      <c r="A196" s="7">
        <v>24</v>
      </c>
      <c r="B196" s="8" t="s">
        <v>32</v>
      </c>
      <c r="C196" s="8" t="s">
        <v>20</v>
      </c>
      <c r="D196" s="8" t="s">
        <v>28</v>
      </c>
      <c r="E196" s="7">
        <v>904</v>
      </c>
      <c r="F196" s="7">
        <v>955</v>
      </c>
      <c r="G196" s="7">
        <v>4075</v>
      </c>
      <c r="H196" s="7">
        <v>875</v>
      </c>
      <c r="I196" s="7">
        <v>310</v>
      </c>
      <c r="J196" s="7">
        <v>197</v>
      </c>
      <c r="K196" s="7">
        <v>201</v>
      </c>
      <c r="L196" s="7">
        <v>91</v>
      </c>
      <c r="M196" s="7">
        <v>83</v>
      </c>
      <c r="N196" s="7">
        <v>224</v>
      </c>
      <c r="O196" s="7">
        <v>186</v>
      </c>
      <c r="P196" s="7">
        <v>101</v>
      </c>
      <c r="Q196" s="9" t="s">
        <v>26</v>
      </c>
      <c r="R196" s="10">
        <f t="shared" si="6"/>
        <v>6343</v>
      </c>
      <c r="S196" s="11">
        <f t="shared" si="7"/>
        <v>7.0165929203539825</v>
      </c>
    </row>
    <row r="197" spans="1:19" ht="15.75" customHeight="1">
      <c r="A197" s="12">
        <v>23</v>
      </c>
      <c r="B197" s="13" t="s">
        <v>23</v>
      </c>
      <c r="C197" s="13" t="s">
        <v>24</v>
      </c>
      <c r="D197" s="13" t="s">
        <v>28</v>
      </c>
      <c r="E197" s="12">
        <v>1488</v>
      </c>
      <c r="F197" s="12">
        <v>77</v>
      </c>
      <c r="G197" s="12">
        <v>5418</v>
      </c>
      <c r="H197" s="12">
        <v>545</v>
      </c>
      <c r="I197" s="12">
        <v>112</v>
      </c>
      <c r="J197" s="12">
        <v>193</v>
      </c>
      <c r="K197" s="12">
        <v>158</v>
      </c>
      <c r="L197" s="12">
        <v>21</v>
      </c>
      <c r="M197" s="12">
        <v>64</v>
      </c>
      <c r="N197" s="12">
        <v>257</v>
      </c>
      <c r="O197" s="12">
        <v>168</v>
      </c>
      <c r="P197" s="12">
        <v>86</v>
      </c>
      <c r="Q197" s="14" t="s">
        <v>26</v>
      </c>
      <c r="R197" s="10">
        <f t="shared" si="6"/>
        <v>7022</v>
      </c>
      <c r="S197" s="11">
        <f t="shared" si="7"/>
        <v>4.719086021505376</v>
      </c>
    </row>
    <row r="198" spans="1:19" ht="15.75" customHeight="1">
      <c r="A198" s="7">
        <v>20</v>
      </c>
      <c r="B198" s="8" t="s">
        <v>23</v>
      </c>
      <c r="C198" s="8" t="s">
        <v>24</v>
      </c>
      <c r="D198" s="8" t="s">
        <v>21</v>
      </c>
      <c r="E198" s="7">
        <v>893</v>
      </c>
      <c r="F198" s="7">
        <v>258</v>
      </c>
      <c r="G198" s="7">
        <v>5877</v>
      </c>
      <c r="H198" s="7">
        <v>469</v>
      </c>
      <c r="I198" s="7">
        <v>131</v>
      </c>
      <c r="J198" s="7">
        <v>192</v>
      </c>
      <c r="K198" s="7">
        <v>222</v>
      </c>
      <c r="L198" s="7">
        <v>73</v>
      </c>
      <c r="M198" s="7">
        <v>84</v>
      </c>
      <c r="N198" s="7">
        <v>125</v>
      </c>
      <c r="O198" s="7">
        <v>176</v>
      </c>
      <c r="P198" s="7">
        <v>74</v>
      </c>
      <c r="Q198" s="9" t="s">
        <v>26</v>
      </c>
      <c r="R198" s="10">
        <f t="shared" si="6"/>
        <v>7423</v>
      </c>
      <c r="S198" s="11">
        <f t="shared" si="7"/>
        <v>8.3124300111982077</v>
      </c>
    </row>
    <row r="199" spans="1:19" ht="15.75" customHeight="1">
      <c r="A199" s="12">
        <v>21</v>
      </c>
      <c r="B199" s="13" t="s">
        <v>32</v>
      </c>
      <c r="C199" s="13" t="s">
        <v>20</v>
      </c>
      <c r="D199" s="13" t="s">
        <v>33</v>
      </c>
      <c r="E199" s="12">
        <v>527</v>
      </c>
      <c r="F199" s="12">
        <v>851</v>
      </c>
      <c r="G199" s="12">
        <v>4464</v>
      </c>
      <c r="H199" s="12">
        <v>683</v>
      </c>
      <c r="I199" s="12">
        <v>390</v>
      </c>
      <c r="J199" s="12">
        <v>194</v>
      </c>
      <c r="K199" s="12">
        <v>185</v>
      </c>
      <c r="L199" s="12">
        <v>127</v>
      </c>
      <c r="M199" s="12">
        <v>65</v>
      </c>
      <c r="N199" s="12">
        <v>188</v>
      </c>
      <c r="O199" s="12">
        <v>168</v>
      </c>
      <c r="P199" s="12">
        <v>193</v>
      </c>
      <c r="Q199" s="14" t="s">
        <v>22</v>
      </c>
      <c r="R199" s="10">
        <f t="shared" si="6"/>
        <v>6657</v>
      </c>
      <c r="S199" s="11">
        <f t="shared" si="7"/>
        <v>12.631878557874764</v>
      </c>
    </row>
    <row r="200" spans="1:19" ht="15.75" customHeight="1">
      <c r="A200" s="7">
        <v>24</v>
      </c>
      <c r="B200" s="8" t="s">
        <v>32</v>
      </c>
      <c r="C200" s="8" t="s">
        <v>27</v>
      </c>
      <c r="D200" s="8" t="s">
        <v>33</v>
      </c>
      <c r="E200" s="7">
        <v>804</v>
      </c>
      <c r="F200" s="7">
        <v>640</v>
      </c>
      <c r="G200" s="7">
        <v>3043</v>
      </c>
      <c r="H200" s="7">
        <v>927</v>
      </c>
      <c r="I200" s="7">
        <v>347</v>
      </c>
      <c r="J200" s="7">
        <v>167</v>
      </c>
      <c r="K200" s="7">
        <v>151</v>
      </c>
      <c r="L200" s="7">
        <v>114</v>
      </c>
      <c r="M200" s="7">
        <v>35</v>
      </c>
      <c r="N200" s="7">
        <v>206</v>
      </c>
      <c r="O200" s="7">
        <v>94</v>
      </c>
      <c r="P200" s="7">
        <v>169</v>
      </c>
      <c r="Q200" s="9" t="s">
        <v>22</v>
      </c>
      <c r="R200" s="10">
        <f t="shared" si="6"/>
        <v>5253</v>
      </c>
      <c r="S200" s="11">
        <f t="shared" si="7"/>
        <v>6.5335820895522385</v>
      </c>
    </row>
    <row r="201" spans="1:19" ht="15.75" customHeight="1">
      <c r="A201" s="12">
        <v>25</v>
      </c>
      <c r="B201" s="13" t="s">
        <v>23</v>
      </c>
      <c r="C201" s="13" t="s">
        <v>24</v>
      </c>
      <c r="D201" s="13" t="s">
        <v>31</v>
      </c>
      <c r="E201" s="12">
        <v>547</v>
      </c>
      <c r="F201" s="12">
        <v>233</v>
      </c>
      <c r="G201" s="12">
        <v>5070</v>
      </c>
      <c r="H201" s="12">
        <v>633</v>
      </c>
      <c r="I201" s="12">
        <v>164</v>
      </c>
      <c r="J201" s="12">
        <v>94</v>
      </c>
      <c r="K201" s="12">
        <v>147</v>
      </c>
      <c r="L201" s="12">
        <v>123</v>
      </c>
      <c r="M201" s="12">
        <v>25</v>
      </c>
      <c r="N201" s="12">
        <v>236</v>
      </c>
      <c r="O201" s="12">
        <v>116</v>
      </c>
      <c r="P201" s="12">
        <v>37</v>
      </c>
      <c r="Q201" s="14" t="s">
        <v>22</v>
      </c>
      <c r="R201" s="10">
        <f t="shared" si="6"/>
        <v>6645</v>
      </c>
      <c r="S201" s="11">
        <f t="shared" si="7"/>
        <v>12.148080438756855</v>
      </c>
    </row>
    <row r="202" spans="1:19" ht="15.75" customHeight="1">
      <c r="A202" s="7">
        <v>19</v>
      </c>
      <c r="B202" s="8" t="s">
        <v>19</v>
      </c>
      <c r="C202" s="8" t="s">
        <v>20</v>
      </c>
      <c r="D202" s="8" t="s">
        <v>28</v>
      </c>
      <c r="E202" s="7">
        <v>523</v>
      </c>
      <c r="F202" s="7">
        <v>892</v>
      </c>
      <c r="G202" s="7">
        <v>4683</v>
      </c>
      <c r="H202" s="7">
        <v>438</v>
      </c>
      <c r="I202" s="7">
        <v>180</v>
      </c>
      <c r="J202" s="7">
        <v>65</v>
      </c>
      <c r="K202" s="7">
        <v>208</v>
      </c>
      <c r="L202" s="7">
        <v>108</v>
      </c>
      <c r="M202" s="7">
        <v>59</v>
      </c>
      <c r="N202" s="7">
        <v>192</v>
      </c>
      <c r="O202" s="7">
        <v>92</v>
      </c>
      <c r="P202" s="7">
        <v>132</v>
      </c>
      <c r="Q202" s="9" t="s">
        <v>26</v>
      </c>
      <c r="R202" s="10">
        <f t="shared" si="6"/>
        <v>6157</v>
      </c>
      <c r="S202" s="11">
        <f t="shared" si="7"/>
        <v>11.772466539196941</v>
      </c>
    </row>
    <row r="203" spans="1:19" ht="15.75" customHeight="1">
      <c r="A203" s="12">
        <v>24</v>
      </c>
      <c r="B203" s="13" t="s">
        <v>23</v>
      </c>
      <c r="C203" s="13" t="s">
        <v>27</v>
      </c>
      <c r="D203" s="13" t="s">
        <v>25</v>
      </c>
      <c r="E203" s="12">
        <v>1040</v>
      </c>
      <c r="F203" s="12">
        <v>970</v>
      </c>
      <c r="G203" s="12">
        <v>5293</v>
      </c>
      <c r="H203" s="12">
        <v>701</v>
      </c>
      <c r="I203" s="12">
        <v>323</v>
      </c>
      <c r="J203" s="12">
        <v>97</v>
      </c>
      <c r="K203" s="12">
        <v>196</v>
      </c>
      <c r="L203" s="12">
        <v>93</v>
      </c>
      <c r="M203" s="12">
        <v>62</v>
      </c>
      <c r="N203" s="12">
        <v>170</v>
      </c>
      <c r="O203" s="12">
        <v>90</v>
      </c>
      <c r="P203" s="12">
        <v>64</v>
      </c>
      <c r="Q203" s="14" t="s">
        <v>22</v>
      </c>
      <c r="R203" s="10">
        <f t="shared" si="6"/>
        <v>7089</v>
      </c>
      <c r="S203" s="11">
        <f t="shared" si="7"/>
        <v>6.8163461538461538</v>
      </c>
    </row>
    <row r="204" spans="1:19" ht="15.75" customHeight="1">
      <c r="A204" s="7">
        <v>24</v>
      </c>
      <c r="B204" s="8" t="s">
        <v>32</v>
      </c>
      <c r="C204" s="8" t="s">
        <v>20</v>
      </c>
      <c r="D204" s="8" t="s">
        <v>28</v>
      </c>
      <c r="E204" s="7">
        <v>918</v>
      </c>
      <c r="F204" s="7">
        <v>273</v>
      </c>
      <c r="G204" s="7">
        <v>3012</v>
      </c>
      <c r="H204" s="7">
        <v>759</v>
      </c>
      <c r="I204" s="7">
        <v>113</v>
      </c>
      <c r="J204" s="7">
        <v>181</v>
      </c>
      <c r="K204" s="7">
        <v>62</v>
      </c>
      <c r="L204" s="7">
        <v>99</v>
      </c>
      <c r="M204" s="7">
        <v>81</v>
      </c>
      <c r="N204" s="7">
        <v>226</v>
      </c>
      <c r="O204" s="7">
        <v>155</v>
      </c>
      <c r="P204" s="7">
        <v>199</v>
      </c>
      <c r="Q204" s="9" t="s">
        <v>22</v>
      </c>
      <c r="R204" s="10">
        <f t="shared" si="6"/>
        <v>4887</v>
      </c>
      <c r="S204" s="11">
        <f t="shared" si="7"/>
        <v>5.3235294117647056</v>
      </c>
    </row>
    <row r="205" spans="1:19" ht="15.75" customHeight="1">
      <c r="A205" s="12">
        <v>23</v>
      </c>
      <c r="B205" s="13" t="s">
        <v>23</v>
      </c>
      <c r="C205" s="13" t="s">
        <v>24</v>
      </c>
      <c r="D205" s="13" t="s">
        <v>33</v>
      </c>
      <c r="E205" s="12">
        <v>504</v>
      </c>
      <c r="F205" s="12">
        <v>775</v>
      </c>
      <c r="G205" s="12">
        <v>4132</v>
      </c>
      <c r="H205" s="12">
        <v>997</v>
      </c>
      <c r="I205" s="12">
        <v>237</v>
      </c>
      <c r="J205" s="12">
        <v>69</v>
      </c>
      <c r="K205" s="12">
        <v>199</v>
      </c>
      <c r="L205" s="12">
        <v>111</v>
      </c>
      <c r="M205" s="12">
        <v>58</v>
      </c>
      <c r="N205" s="12">
        <v>62</v>
      </c>
      <c r="O205" s="12">
        <v>195</v>
      </c>
      <c r="P205" s="12">
        <v>195</v>
      </c>
      <c r="Q205" s="14" t="s">
        <v>22</v>
      </c>
      <c r="R205" s="10">
        <f t="shared" si="6"/>
        <v>6255</v>
      </c>
      <c r="S205" s="11">
        <f t="shared" si="7"/>
        <v>12.410714285714286</v>
      </c>
    </row>
    <row r="206" spans="1:19" ht="15.75" customHeight="1">
      <c r="A206" s="7">
        <v>24</v>
      </c>
      <c r="B206" s="8" t="s">
        <v>23</v>
      </c>
      <c r="C206" s="8" t="s">
        <v>27</v>
      </c>
      <c r="D206" s="8" t="s">
        <v>25</v>
      </c>
      <c r="E206" s="7">
        <v>1203</v>
      </c>
      <c r="F206" s="7">
        <v>115</v>
      </c>
      <c r="G206" s="7">
        <v>3234</v>
      </c>
      <c r="H206" s="7">
        <v>858</v>
      </c>
      <c r="I206" s="7">
        <v>249</v>
      </c>
      <c r="J206" s="7">
        <v>157</v>
      </c>
      <c r="K206" s="7">
        <v>292</v>
      </c>
      <c r="L206" s="7">
        <v>132</v>
      </c>
      <c r="M206" s="7">
        <v>94</v>
      </c>
      <c r="N206" s="7">
        <v>278</v>
      </c>
      <c r="O206" s="7">
        <v>66</v>
      </c>
      <c r="P206" s="7">
        <v>49</v>
      </c>
      <c r="Q206" s="9" t="s">
        <v>26</v>
      </c>
      <c r="R206" s="10">
        <f t="shared" si="6"/>
        <v>5409</v>
      </c>
      <c r="S206" s="11">
        <f t="shared" si="7"/>
        <v>4.4962593516209477</v>
      </c>
    </row>
    <row r="207" spans="1:19" ht="15.75" customHeight="1">
      <c r="A207" s="12">
        <v>20</v>
      </c>
      <c r="B207" s="13" t="s">
        <v>23</v>
      </c>
      <c r="C207" s="13" t="s">
        <v>27</v>
      </c>
      <c r="D207" s="13" t="s">
        <v>21</v>
      </c>
      <c r="E207" s="12">
        <v>951</v>
      </c>
      <c r="F207" s="12">
        <v>279</v>
      </c>
      <c r="G207" s="12">
        <v>4004</v>
      </c>
      <c r="H207" s="12">
        <v>453</v>
      </c>
      <c r="I207" s="12">
        <v>366</v>
      </c>
      <c r="J207" s="12">
        <v>121</v>
      </c>
      <c r="K207" s="12">
        <v>287</v>
      </c>
      <c r="L207" s="12">
        <v>71</v>
      </c>
      <c r="M207" s="12">
        <v>65</v>
      </c>
      <c r="N207" s="12">
        <v>207</v>
      </c>
      <c r="O207" s="12">
        <v>129</v>
      </c>
      <c r="P207" s="12">
        <v>122</v>
      </c>
      <c r="Q207" s="14" t="s">
        <v>29</v>
      </c>
      <c r="R207" s="10">
        <f t="shared" si="6"/>
        <v>5825</v>
      </c>
      <c r="S207" s="11">
        <f t="shared" si="7"/>
        <v>6.1251314405888539</v>
      </c>
    </row>
    <row r="208" spans="1:19" ht="15.75" customHeight="1">
      <c r="A208" s="7">
        <v>24</v>
      </c>
      <c r="B208" s="8" t="s">
        <v>19</v>
      </c>
      <c r="C208" s="8" t="s">
        <v>30</v>
      </c>
      <c r="D208" s="8" t="s">
        <v>21</v>
      </c>
      <c r="E208" s="7">
        <v>857</v>
      </c>
      <c r="F208" s="7">
        <v>583</v>
      </c>
      <c r="G208" s="7">
        <v>3939</v>
      </c>
      <c r="H208" s="7">
        <v>587</v>
      </c>
      <c r="I208" s="7">
        <v>147</v>
      </c>
      <c r="J208" s="7">
        <v>126</v>
      </c>
      <c r="K208" s="7">
        <v>160</v>
      </c>
      <c r="L208" s="7">
        <v>117</v>
      </c>
      <c r="M208" s="7">
        <v>85</v>
      </c>
      <c r="N208" s="7">
        <v>98</v>
      </c>
      <c r="O208" s="7">
        <v>69</v>
      </c>
      <c r="P208" s="7">
        <v>143</v>
      </c>
      <c r="Q208" s="9" t="s">
        <v>29</v>
      </c>
      <c r="R208" s="10">
        <f t="shared" si="6"/>
        <v>5471</v>
      </c>
      <c r="S208" s="11">
        <f t="shared" si="7"/>
        <v>6.38389731621937</v>
      </c>
    </row>
    <row r="209" spans="1:19" ht="15.75" customHeight="1">
      <c r="A209" s="12">
        <v>19</v>
      </c>
      <c r="B209" s="13" t="s">
        <v>32</v>
      </c>
      <c r="C209" s="13" t="s">
        <v>27</v>
      </c>
      <c r="D209" s="13" t="s">
        <v>21</v>
      </c>
      <c r="E209" s="12">
        <v>812</v>
      </c>
      <c r="F209" s="12">
        <v>539</v>
      </c>
      <c r="G209" s="12">
        <v>3191</v>
      </c>
      <c r="H209" s="12">
        <v>744</v>
      </c>
      <c r="I209" s="12">
        <v>108</v>
      </c>
      <c r="J209" s="12">
        <v>189</v>
      </c>
      <c r="K209" s="12">
        <v>296</v>
      </c>
      <c r="L209" s="12">
        <v>31</v>
      </c>
      <c r="M209" s="12">
        <v>81</v>
      </c>
      <c r="N209" s="12">
        <v>204</v>
      </c>
      <c r="O209" s="12">
        <v>87</v>
      </c>
      <c r="P209" s="12">
        <v>34</v>
      </c>
      <c r="Q209" s="14" t="s">
        <v>26</v>
      </c>
      <c r="R209" s="10">
        <f t="shared" si="6"/>
        <v>4965</v>
      </c>
      <c r="S209" s="11">
        <f t="shared" si="7"/>
        <v>6.1145320197044333</v>
      </c>
    </row>
    <row r="210" spans="1:19" ht="15.75" customHeight="1">
      <c r="A210" s="7">
        <v>18</v>
      </c>
      <c r="B210" s="8" t="s">
        <v>32</v>
      </c>
      <c r="C210" s="8" t="s">
        <v>30</v>
      </c>
      <c r="D210" s="8" t="s">
        <v>28</v>
      </c>
      <c r="E210" s="7">
        <v>540</v>
      </c>
      <c r="F210" s="7">
        <v>649</v>
      </c>
      <c r="G210" s="7">
        <v>5188</v>
      </c>
      <c r="H210" s="7">
        <v>746</v>
      </c>
      <c r="I210" s="7">
        <v>173</v>
      </c>
      <c r="J210" s="7">
        <v>147</v>
      </c>
      <c r="K210" s="7">
        <v>113</v>
      </c>
      <c r="L210" s="7">
        <v>139</v>
      </c>
      <c r="M210" s="7">
        <v>29</v>
      </c>
      <c r="N210" s="7">
        <v>103</v>
      </c>
      <c r="O210" s="7">
        <v>73</v>
      </c>
      <c r="P210" s="7">
        <v>118</v>
      </c>
      <c r="Q210" s="9" t="s">
        <v>22</v>
      </c>
      <c r="R210" s="10">
        <f t="shared" si="6"/>
        <v>6829</v>
      </c>
      <c r="S210" s="11">
        <f t="shared" si="7"/>
        <v>12.646296296296295</v>
      </c>
    </row>
    <row r="211" spans="1:19" ht="15.75" customHeight="1">
      <c r="A211" s="12">
        <v>19</v>
      </c>
      <c r="B211" s="13" t="s">
        <v>19</v>
      </c>
      <c r="C211" s="13" t="s">
        <v>24</v>
      </c>
      <c r="D211" s="13" t="s">
        <v>21</v>
      </c>
      <c r="E211" s="12">
        <v>889</v>
      </c>
      <c r="F211" s="12">
        <v>483</v>
      </c>
      <c r="G211" s="12">
        <v>3007</v>
      </c>
      <c r="H211" s="12">
        <v>673</v>
      </c>
      <c r="I211" s="12">
        <v>225</v>
      </c>
      <c r="J211" s="12">
        <v>113</v>
      </c>
      <c r="K211" s="12">
        <v>113</v>
      </c>
      <c r="L211" s="12">
        <v>148</v>
      </c>
      <c r="M211" s="12">
        <v>40</v>
      </c>
      <c r="N211" s="12">
        <v>256</v>
      </c>
      <c r="O211" s="12">
        <v>171</v>
      </c>
      <c r="P211" s="12">
        <v>175</v>
      </c>
      <c r="Q211" s="14" t="s">
        <v>26</v>
      </c>
      <c r="R211" s="10">
        <f t="shared" si="6"/>
        <v>4921</v>
      </c>
      <c r="S211" s="11">
        <f t="shared" si="7"/>
        <v>5.5354330708661417</v>
      </c>
    </row>
    <row r="212" spans="1:19" ht="15.75" customHeight="1">
      <c r="A212" s="7">
        <v>18</v>
      </c>
      <c r="B212" s="8" t="s">
        <v>19</v>
      </c>
      <c r="C212" s="8" t="s">
        <v>20</v>
      </c>
      <c r="D212" s="8" t="s">
        <v>21</v>
      </c>
      <c r="E212" s="7">
        <v>992</v>
      </c>
      <c r="F212" s="7">
        <v>680</v>
      </c>
      <c r="G212" s="7">
        <v>5718</v>
      </c>
      <c r="H212" s="7">
        <v>533</v>
      </c>
      <c r="I212" s="7">
        <v>241</v>
      </c>
      <c r="J212" s="7">
        <v>84</v>
      </c>
      <c r="K212" s="7">
        <v>276</v>
      </c>
      <c r="L212" s="7">
        <v>65</v>
      </c>
      <c r="M212" s="7">
        <v>81</v>
      </c>
      <c r="N212" s="7">
        <v>141</v>
      </c>
      <c r="O212" s="7">
        <v>171</v>
      </c>
      <c r="P212" s="7">
        <v>51</v>
      </c>
      <c r="Q212" s="9" t="s">
        <v>22</v>
      </c>
      <c r="R212" s="10">
        <f t="shared" si="6"/>
        <v>7361</v>
      </c>
      <c r="S212" s="11">
        <f t="shared" si="7"/>
        <v>7.4203629032258061</v>
      </c>
    </row>
    <row r="213" spans="1:19" ht="15.75" customHeight="1">
      <c r="A213" s="12">
        <v>21</v>
      </c>
      <c r="B213" s="13" t="s">
        <v>32</v>
      </c>
      <c r="C213" s="13" t="s">
        <v>24</v>
      </c>
      <c r="D213" s="13" t="s">
        <v>33</v>
      </c>
      <c r="E213" s="12">
        <v>760</v>
      </c>
      <c r="F213" s="12">
        <v>869</v>
      </c>
      <c r="G213" s="12">
        <v>3712</v>
      </c>
      <c r="H213" s="12">
        <v>567</v>
      </c>
      <c r="I213" s="12">
        <v>291</v>
      </c>
      <c r="J213" s="12">
        <v>94</v>
      </c>
      <c r="K213" s="12">
        <v>86</v>
      </c>
      <c r="L213" s="12">
        <v>141</v>
      </c>
      <c r="M213" s="12">
        <v>97</v>
      </c>
      <c r="N213" s="12">
        <v>55</v>
      </c>
      <c r="O213" s="12">
        <v>165</v>
      </c>
      <c r="P213" s="12">
        <v>44</v>
      </c>
      <c r="Q213" s="14" t="s">
        <v>29</v>
      </c>
      <c r="R213" s="10">
        <f t="shared" si="6"/>
        <v>5252</v>
      </c>
      <c r="S213" s="11">
        <f t="shared" si="7"/>
        <v>6.9105263157894736</v>
      </c>
    </row>
    <row r="214" spans="1:19" ht="15.75" customHeight="1">
      <c r="A214" s="7">
        <v>25</v>
      </c>
      <c r="B214" s="8" t="s">
        <v>32</v>
      </c>
      <c r="C214" s="8" t="s">
        <v>30</v>
      </c>
      <c r="D214" s="8" t="s">
        <v>33</v>
      </c>
      <c r="E214" s="7">
        <v>1199</v>
      </c>
      <c r="F214" s="7">
        <v>996</v>
      </c>
      <c r="G214" s="7">
        <v>4865</v>
      </c>
      <c r="H214" s="7">
        <v>533</v>
      </c>
      <c r="I214" s="7">
        <v>207</v>
      </c>
      <c r="J214" s="7">
        <v>123</v>
      </c>
      <c r="K214" s="7">
        <v>70</v>
      </c>
      <c r="L214" s="7">
        <v>104</v>
      </c>
      <c r="M214" s="7">
        <v>76</v>
      </c>
      <c r="N214" s="7">
        <v>256</v>
      </c>
      <c r="O214" s="7">
        <v>189</v>
      </c>
      <c r="P214" s="7">
        <v>192</v>
      </c>
      <c r="Q214" s="9" t="s">
        <v>22</v>
      </c>
      <c r="R214" s="10">
        <f t="shared" si="6"/>
        <v>6615</v>
      </c>
      <c r="S214" s="11">
        <f t="shared" si="7"/>
        <v>5.5170975813177652</v>
      </c>
    </row>
    <row r="215" spans="1:19" ht="15.75" customHeight="1">
      <c r="A215" s="12">
        <v>20</v>
      </c>
      <c r="B215" s="13" t="s">
        <v>23</v>
      </c>
      <c r="C215" s="13" t="s">
        <v>24</v>
      </c>
      <c r="D215" s="13" t="s">
        <v>33</v>
      </c>
      <c r="E215" s="12">
        <v>578</v>
      </c>
      <c r="F215" s="12">
        <v>460</v>
      </c>
      <c r="G215" s="12">
        <v>4893</v>
      </c>
      <c r="H215" s="12">
        <v>488</v>
      </c>
      <c r="I215" s="12">
        <v>139</v>
      </c>
      <c r="J215" s="12">
        <v>168</v>
      </c>
      <c r="K215" s="12">
        <v>58</v>
      </c>
      <c r="L215" s="12">
        <v>105</v>
      </c>
      <c r="M215" s="12">
        <v>92</v>
      </c>
      <c r="N215" s="12">
        <v>177</v>
      </c>
      <c r="O215" s="12">
        <v>183</v>
      </c>
      <c r="P215" s="12">
        <v>92</v>
      </c>
      <c r="Q215" s="14" t="s">
        <v>22</v>
      </c>
      <c r="R215" s="10">
        <f t="shared" si="6"/>
        <v>6395</v>
      </c>
      <c r="S215" s="11">
        <f t="shared" si="7"/>
        <v>11.06401384083045</v>
      </c>
    </row>
    <row r="216" spans="1:19" ht="15.75" customHeight="1">
      <c r="A216" s="7">
        <v>24</v>
      </c>
      <c r="B216" s="8" t="s">
        <v>23</v>
      </c>
      <c r="C216" s="8" t="s">
        <v>27</v>
      </c>
      <c r="D216" s="8" t="s">
        <v>25</v>
      </c>
      <c r="E216" s="7">
        <v>994</v>
      </c>
      <c r="F216" s="7">
        <v>940</v>
      </c>
      <c r="G216" s="7">
        <v>4885</v>
      </c>
      <c r="H216" s="7">
        <v>487</v>
      </c>
      <c r="I216" s="7">
        <v>143</v>
      </c>
      <c r="J216" s="7">
        <v>54</v>
      </c>
      <c r="K216" s="7">
        <v>79</v>
      </c>
      <c r="L216" s="7">
        <v>74</v>
      </c>
      <c r="M216" s="7">
        <v>53</v>
      </c>
      <c r="N216" s="7">
        <v>77</v>
      </c>
      <c r="O216" s="7">
        <v>66</v>
      </c>
      <c r="P216" s="7">
        <v>22</v>
      </c>
      <c r="Q216" s="9" t="s">
        <v>26</v>
      </c>
      <c r="R216" s="10">
        <f t="shared" si="6"/>
        <v>5940</v>
      </c>
      <c r="S216" s="11">
        <f t="shared" si="7"/>
        <v>5.9758551307847085</v>
      </c>
    </row>
    <row r="217" spans="1:19" ht="15.75" customHeight="1">
      <c r="A217" s="12">
        <v>18</v>
      </c>
      <c r="B217" s="13" t="s">
        <v>19</v>
      </c>
      <c r="C217" s="13" t="s">
        <v>24</v>
      </c>
      <c r="D217" s="13" t="s">
        <v>25</v>
      </c>
      <c r="E217" s="12">
        <v>552</v>
      </c>
      <c r="F217" s="12">
        <v>481</v>
      </c>
      <c r="G217" s="12">
        <v>5312</v>
      </c>
      <c r="H217" s="12">
        <v>937</v>
      </c>
      <c r="I217" s="12">
        <v>307</v>
      </c>
      <c r="J217" s="12">
        <v>77</v>
      </c>
      <c r="K217" s="12">
        <v>71</v>
      </c>
      <c r="L217" s="12">
        <v>21</v>
      </c>
      <c r="M217" s="12">
        <v>52</v>
      </c>
      <c r="N217" s="12">
        <v>127</v>
      </c>
      <c r="O217" s="12">
        <v>46</v>
      </c>
      <c r="P217" s="12">
        <v>77</v>
      </c>
      <c r="Q217" s="14" t="s">
        <v>29</v>
      </c>
      <c r="R217" s="10">
        <f t="shared" si="6"/>
        <v>7027</v>
      </c>
      <c r="S217" s="11">
        <f t="shared" si="7"/>
        <v>12.730072463768115</v>
      </c>
    </row>
    <row r="218" spans="1:19" ht="15.75" customHeight="1">
      <c r="A218" s="7">
        <v>21</v>
      </c>
      <c r="B218" s="8" t="s">
        <v>32</v>
      </c>
      <c r="C218" s="8" t="s">
        <v>24</v>
      </c>
      <c r="D218" s="8" t="s">
        <v>28</v>
      </c>
      <c r="E218" s="7">
        <v>1444</v>
      </c>
      <c r="F218" s="7">
        <v>792</v>
      </c>
      <c r="G218" s="7">
        <v>5866</v>
      </c>
      <c r="H218" s="7">
        <v>607</v>
      </c>
      <c r="I218" s="7">
        <v>396</v>
      </c>
      <c r="J218" s="7">
        <v>189</v>
      </c>
      <c r="K218" s="7">
        <v>125</v>
      </c>
      <c r="L218" s="7">
        <v>76</v>
      </c>
      <c r="M218" s="7">
        <v>80</v>
      </c>
      <c r="N218" s="7">
        <v>59</v>
      </c>
      <c r="O218" s="7">
        <v>79</v>
      </c>
      <c r="P218" s="7">
        <v>78</v>
      </c>
      <c r="Q218" s="9" t="s">
        <v>22</v>
      </c>
      <c r="R218" s="10">
        <f t="shared" si="6"/>
        <v>7555</v>
      </c>
      <c r="S218" s="11">
        <f t="shared" si="7"/>
        <v>5.2319944598337953</v>
      </c>
    </row>
    <row r="219" spans="1:19" ht="15.75" customHeight="1">
      <c r="A219" s="12">
        <v>19</v>
      </c>
      <c r="B219" s="13" t="s">
        <v>23</v>
      </c>
      <c r="C219" s="13" t="s">
        <v>24</v>
      </c>
      <c r="D219" s="13" t="s">
        <v>21</v>
      </c>
      <c r="E219" s="12">
        <v>1203</v>
      </c>
      <c r="F219" s="12">
        <v>550</v>
      </c>
      <c r="G219" s="12">
        <v>3282</v>
      </c>
      <c r="H219" s="12">
        <v>654</v>
      </c>
      <c r="I219" s="12">
        <v>182</v>
      </c>
      <c r="J219" s="12">
        <v>108</v>
      </c>
      <c r="K219" s="12">
        <v>288</v>
      </c>
      <c r="L219" s="12">
        <v>147</v>
      </c>
      <c r="M219" s="12">
        <v>38</v>
      </c>
      <c r="N219" s="12">
        <v>92</v>
      </c>
      <c r="O219" s="12">
        <v>182</v>
      </c>
      <c r="P219" s="12">
        <v>128</v>
      </c>
      <c r="Q219" s="14" t="s">
        <v>29</v>
      </c>
      <c r="R219" s="10">
        <f t="shared" si="6"/>
        <v>5101</v>
      </c>
      <c r="S219" s="11">
        <f t="shared" si="7"/>
        <v>4.2402327514546965</v>
      </c>
    </row>
    <row r="220" spans="1:19" ht="15.75" customHeight="1">
      <c r="A220" s="7">
        <v>25</v>
      </c>
      <c r="B220" s="8" t="s">
        <v>23</v>
      </c>
      <c r="C220" s="8" t="s">
        <v>30</v>
      </c>
      <c r="D220" s="8" t="s">
        <v>28</v>
      </c>
      <c r="E220" s="7">
        <v>1481</v>
      </c>
      <c r="F220" s="7">
        <v>50</v>
      </c>
      <c r="G220" s="7">
        <v>4898</v>
      </c>
      <c r="H220" s="7">
        <v>982</v>
      </c>
      <c r="I220" s="7">
        <v>157</v>
      </c>
      <c r="J220" s="7">
        <v>162</v>
      </c>
      <c r="K220" s="7">
        <v>159</v>
      </c>
      <c r="L220" s="7">
        <v>30</v>
      </c>
      <c r="M220" s="7">
        <v>76</v>
      </c>
      <c r="N220" s="7">
        <v>225</v>
      </c>
      <c r="O220" s="7">
        <v>99</v>
      </c>
      <c r="P220" s="7">
        <v>166</v>
      </c>
      <c r="Q220" s="9" t="s">
        <v>22</v>
      </c>
      <c r="R220" s="10">
        <f t="shared" si="6"/>
        <v>6954</v>
      </c>
      <c r="S220" s="11">
        <f t="shared" si="7"/>
        <v>4.6954760297096554</v>
      </c>
    </row>
    <row r="221" spans="1:19" ht="15.75" customHeight="1">
      <c r="A221" s="12">
        <v>25</v>
      </c>
      <c r="B221" s="13" t="s">
        <v>19</v>
      </c>
      <c r="C221" s="13" t="s">
        <v>30</v>
      </c>
      <c r="D221" s="13" t="s">
        <v>25</v>
      </c>
      <c r="E221" s="12">
        <v>700</v>
      </c>
      <c r="F221" s="12">
        <v>174</v>
      </c>
      <c r="G221" s="12">
        <v>5318</v>
      </c>
      <c r="H221" s="12">
        <v>846</v>
      </c>
      <c r="I221" s="12">
        <v>206</v>
      </c>
      <c r="J221" s="12">
        <v>108</v>
      </c>
      <c r="K221" s="12">
        <v>284</v>
      </c>
      <c r="L221" s="12">
        <v>70</v>
      </c>
      <c r="M221" s="12">
        <v>23</v>
      </c>
      <c r="N221" s="12">
        <v>220</v>
      </c>
      <c r="O221" s="12">
        <v>169</v>
      </c>
      <c r="P221" s="12">
        <v>142</v>
      </c>
      <c r="Q221" s="14" t="s">
        <v>22</v>
      </c>
      <c r="R221" s="10">
        <f t="shared" si="6"/>
        <v>7386</v>
      </c>
      <c r="S221" s="11">
        <f t="shared" si="7"/>
        <v>10.551428571428572</v>
      </c>
    </row>
    <row r="222" spans="1:19" ht="15.75" customHeight="1">
      <c r="A222" s="7">
        <v>25</v>
      </c>
      <c r="B222" s="8" t="s">
        <v>23</v>
      </c>
      <c r="C222" s="8" t="s">
        <v>24</v>
      </c>
      <c r="D222" s="8" t="s">
        <v>25</v>
      </c>
      <c r="E222" s="7">
        <v>1087</v>
      </c>
      <c r="F222" s="7">
        <v>415</v>
      </c>
      <c r="G222" s="7">
        <v>5282</v>
      </c>
      <c r="H222" s="7">
        <v>503</v>
      </c>
      <c r="I222" s="7">
        <v>155</v>
      </c>
      <c r="J222" s="7">
        <v>186</v>
      </c>
      <c r="K222" s="7">
        <v>116</v>
      </c>
      <c r="L222" s="7">
        <v>31</v>
      </c>
      <c r="M222" s="7">
        <v>31</v>
      </c>
      <c r="N222" s="7">
        <v>108</v>
      </c>
      <c r="O222" s="7">
        <v>141</v>
      </c>
      <c r="P222" s="7">
        <v>200</v>
      </c>
      <c r="Q222" s="9" t="s">
        <v>29</v>
      </c>
      <c r="R222" s="10">
        <f t="shared" si="6"/>
        <v>6753</v>
      </c>
      <c r="S222" s="11">
        <f t="shared" si="7"/>
        <v>6.2125114995400184</v>
      </c>
    </row>
    <row r="223" spans="1:19" ht="15.75" customHeight="1">
      <c r="A223" s="12">
        <v>23</v>
      </c>
      <c r="B223" s="13" t="s">
        <v>32</v>
      </c>
      <c r="C223" s="13" t="s">
        <v>27</v>
      </c>
      <c r="D223" s="13" t="s">
        <v>25</v>
      </c>
      <c r="E223" s="12">
        <v>672</v>
      </c>
      <c r="F223" s="12">
        <v>699</v>
      </c>
      <c r="G223" s="12">
        <v>4520</v>
      </c>
      <c r="H223" s="12">
        <v>435</v>
      </c>
      <c r="I223" s="12">
        <v>153</v>
      </c>
      <c r="J223" s="12">
        <v>180</v>
      </c>
      <c r="K223" s="12">
        <v>61</v>
      </c>
      <c r="L223" s="12">
        <v>75</v>
      </c>
      <c r="M223" s="12">
        <v>56</v>
      </c>
      <c r="N223" s="12">
        <v>248</v>
      </c>
      <c r="O223" s="12">
        <v>195</v>
      </c>
      <c r="P223" s="12">
        <v>82</v>
      </c>
      <c r="Q223" s="14" t="s">
        <v>29</v>
      </c>
      <c r="R223" s="10">
        <f t="shared" si="6"/>
        <v>6005</v>
      </c>
      <c r="S223" s="11">
        <f t="shared" si="7"/>
        <v>8.9360119047619051</v>
      </c>
    </row>
    <row r="224" spans="1:19" ht="15.75" customHeight="1">
      <c r="A224" s="7">
        <v>21</v>
      </c>
      <c r="B224" s="8" t="s">
        <v>32</v>
      </c>
      <c r="C224" s="8" t="s">
        <v>30</v>
      </c>
      <c r="D224" s="8" t="s">
        <v>28</v>
      </c>
      <c r="E224" s="7">
        <v>825</v>
      </c>
      <c r="F224" s="7">
        <v>882</v>
      </c>
      <c r="G224" s="7">
        <v>4307</v>
      </c>
      <c r="H224" s="7">
        <v>589</v>
      </c>
      <c r="I224" s="7">
        <v>181</v>
      </c>
      <c r="J224" s="7">
        <v>54</v>
      </c>
      <c r="K224" s="7">
        <v>89</v>
      </c>
      <c r="L224" s="7">
        <v>113</v>
      </c>
      <c r="M224" s="7">
        <v>55</v>
      </c>
      <c r="N224" s="7">
        <v>266</v>
      </c>
      <c r="O224" s="7">
        <v>34</v>
      </c>
      <c r="P224" s="7">
        <v>176</v>
      </c>
      <c r="Q224" s="9" t="s">
        <v>22</v>
      </c>
      <c r="R224" s="10">
        <f t="shared" si="6"/>
        <v>5864</v>
      </c>
      <c r="S224" s="11">
        <f t="shared" si="7"/>
        <v>7.1078787878787875</v>
      </c>
    </row>
    <row r="225" spans="1:19" ht="15.75" customHeight="1">
      <c r="A225" s="12">
        <v>24</v>
      </c>
      <c r="B225" s="13" t="s">
        <v>32</v>
      </c>
      <c r="C225" s="13" t="s">
        <v>30</v>
      </c>
      <c r="D225" s="13" t="s">
        <v>28</v>
      </c>
      <c r="E225" s="12">
        <v>1033</v>
      </c>
      <c r="F225" s="12">
        <v>267</v>
      </c>
      <c r="G225" s="12">
        <v>5997</v>
      </c>
      <c r="H225" s="12">
        <v>806</v>
      </c>
      <c r="I225" s="12">
        <v>374</v>
      </c>
      <c r="J225" s="12">
        <v>86</v>
      </c>
      <c r="K225" s="12">
        <v>229</v>
      </c>
      <c r="L225" s="12">
        <v>78</v>
      </c>
      <c r="M225" s="12">
        <v>31</v>
      </c>
      <c r="N225" s="12">
        <v>139</v>
      </c>
      <c r="O225" s="12">
        <v>153</v>
      </c>
      <c r="P225" s="12">
        <v>77</v>
      </c>
      <c r="Q225" s="14" t="s">
        <v>26</v>
      </c>
      <c r="R225" s="10">
        <f t="shared" si="6"/>
        <v>7970</v>
      </c>
      <c r="S225" s="11">
        <f t="shared" si="7"/>
        <v>7.7153920619554697</v>
      </c>
    </row>
    <row r="226" spans="1:19" ht="15.75" customHeight="1">
      <c r="A226" s="7">
        <v>25</v>
      </c>
      <c r="B226" s="8" t="s">
        <v>19</v>
      </c>
      <c r="C226" s="8" t="s">
        <v>20</v>
      </c>
      <c r="D226" s="8" t="s">
        <v>31</v>
      </c>
      <c r="E226" s="7">
        <v>774</v>
      </c>
      <c r="F226" s="7">
        <v>250</v>
      </c>
      <c r="G226" s="7">
        <v>5306</v>
      </c>
      <c r="H226" s="7">
        <v>942</v>
      </c>
      <c r="I226" s="7">
        <v>324</v>
      </c>
      <c r="J226" s="7">
        <v>73</v>
      </c>
      <c r="K226" s="7">
        <v>271</v>
      </c>
      <c r="L226" s="7">
        <v>107</v>
      </c>
      <c r="M226" s="7">
        <v>77</v>
      </c>
      <c r="N226" s="7">
        <v>92</v>
      </c>
      <c r="O226" s="7">
        <v>80</v>
      </c>
      <c r="P226" s="7">
        <v>66</v>
      </c>
      <c r="Q226" s="9" t="s">
        <v>22</v>
      </c>
      <c r="R226" s="10">
        <f t="shared" si="6"/>
        <v>7338</v>
      </c>
      <c r="S226" s="11">
        <f t="shared" si="7"/>
        <v>9.4806201550387605</v>
      </c>
    </row>
    <row r="227" spans="1:19" ht="15.75" customHeight="1">
      <c r="A227" s="12">
        <v>23</v>
      </c>
      <c r="B227" s="13" t="s">
        <v>32</v>
      </c>
      <c r="C227" s="13" t="s">
        <v>24</v>
      </c>
      <c r="D227" s="13" t="s">
        <v>31</v>
      </c>
      <c r="E227" s="12">
        <v>1365</v>
      </c>
      <c r="F227" s="12">
        <v>744</v>
      </c>
      <c r="G227" s="12">
        <v>3066</v>
      </c>
      <c r="H227" s="12">
        <v>936</v>
      </c>
      <c r="I227" s="12">
        <v>265</v>
      </c>
      <c r="J227" s="12">
        <v>52</v>
      </c>
      <c r="K227" s="12">
        <v>121</v>
      </c>
      <c r="L227" s="12">
        <v>46</v>
      </c>
      <c r="M227" s="12">
        <v>85</v>
      </c>
      <c r="N227" s="12">
        <v>292</v>
      </c>
      <c r="O227" s="12">
        <v>128</v>
      </c>
      <c r="P227" s="12">
        <v>115</v>
      </c>
      <c r="Q227" s="14" t="s">
        <v>22</v>
      </c>
      <c r="R227" s="10">
        <f t="shared" si="6"/>
        <v>5106</v>
      </c>
      <c r="S227" s="11">
        <f t="shared" si="7"/>
        <v>3.7406593406593407</v>
      </c>
    </row>
    <row r="228" spans="1:19" ht="15.75" customHeight="1">
      <c r="A228" s="7">
        <v>25</v>
      </c>
      <c r="B228" s="8" t="s">
        <v>19</v>
      </c>
      <c r="C228" s="8" t="s">
        <v>30</v>
      </c>
      <c r="D228" s="8" t="s">
        <v>25</v>
      </c>
      <c r="E228" s="7">
        <v>810</v>
      </c>
      <c r="F228" s="7">
        <v>826</v>
      </c>
      <c r="G228" s="7">
        <v>3709</v>
      </c>
      <c r="H228" s="7">
        <v>938</v>
      </c>
      <c r="I228" s="7">
        <v>206</v>
      </c>
      <c r="J228" s="7">
        <v>180</v>
      </c>
      <c r="K228" s="7">
        <v>112</v>
      </c>
      <c r="L228" s="7">
        <v>82</v>
      </c>
      <c r="M228" s="7">
        <v>45</v>
      </c>
      <c r="N228" s="7">
        <v>165</v>
      </c>
      <c r="O228" s="7">
        <v>110</v>
      </c>
      <c r="P228" s="7">
        <v>98</v>
      </c>
      <c r="Q228" s="9" t="s">
        <v>29</v>
      </c>
      <c r="R228" s="10">
        <f t="shared" si="6"/>
        <v>5645</v>
      </c>
      <c r="S228" s="11">
        <f t="shared" si="7"/>
        <v>6.9691358024691361</v>
      </c>
    </row>
    <row r="229" spans="1:19" ht="15.75" customHeight="1">
      <c r="A229" s="12">
        <v>22</v>
      </c>
      <c r="B229" s="13" t="s">
        <v>32</v>
      </c>
      <c r="C229" s="13" t="s">
        <v>30</v>
      </c>
      <c r="D229" s="13" t="s">
        <v>25</v>
      </c>
      <c r="E229" s="12">
        <v>856</v>
      </c>
      <c r="F229" s="12">
        <v>33</v>
      </c>
      <c r="G229" s="12">
        <v>5420</v>
      </c>
      <c r="H229" s="12">
        <v>967</v>
      </c>
      <c r="I229" s="12">
        <v>391</v>
      </c>
      <c r="J229" s="12">
        <v>112</v>
      </c>
      <c r="K229" s="12">
        <v>196</v>
      </c>
      <c r="L229" s="12">
        <v>43</v>
      </c>
      <c r="M229" s="12">
        <v>71</v>
      </c>
      <c r="N229" s="12">
        <v>294</v>
      </c>
      <c r="O229" s="12">
        <v>91</v>
      </c>
      <c r="P229" s="12">
        <v>139</v>
      </c>
      <c r="Q229" s="14" t="s">
        <v>29</v>
      </c>
      <c r="R229" s="10">
        <f t="shared" si="6"/>
        <v>7724</v>
      </c>
      <c r="S229" s="11">
        <f t="shared" si="7"/>
        <v>9.0233644859813076</v>
      </c>
    </row>
    <row r="230" spans="1:19" ht="15.75" customHeight="1">
      <c r="A230" s="7">
        <v>21</v>
      </c>
      <c r="B230" s="8" t="s">
        <v>23</v>
      </c>
      <c r="C230" s="8" t="s">
        <v>27</v>
      </c>
      <c r="D230" s="8" t="s">
        <v>21</v>
      </c>
      <c r="E230" s="7">
        <v>985</v>
      </c>
      <c r="F230" s="7">
        <v>586</v>
      </c>
      <c r="G230" s="7">
        <v>4345</v>
      </c>
      <c r="H230" s="7">
        <v>481</v>
      </c>
      <c r="I230" s="7">
        <v>110</v>
      </c>
      <c r="J230" s="7">
        <v>141</v>
      </c>
      <c r="K230" s="7">
        <v>135</v>
      </c>
      <c r="L230" s="7">
        <v>103</v>
      </c>
      <c r="M230" s="7">
        <v>42</v>
      </c>
      <c r="N230" s="7">
        <v>270</v>
      </c>
      <c r="O230" s="7">
        <v>194</v>
      </c>
      <c r="P230" s="7">
        <v>196</v>
      </c>
      <c r="Q230" s="9" t="s">
        <v>22</v>
      </c>
      <c r="R230" s="10">
        <f t="shared" si="6"/>
        <v>6017</v>
      </c>
      <c r="S230" s="11">
        <f t="shared" si="7"/>
        <v>6.1086294416243652</v>
      </c>
    </row>
    <row r="231" spans="1:19" ht="15.75" customHeight="1">
      <c r="A231" s="12">
        <v>22</v>
      </c>
      <c r="B231" s="13" t="s">
        <v>19</v>
      </c>
      <c r="C231" s="13" t="s">
        <v>24</v>
      </c>
      <c r="D231" s="13" t="s">
        <v>33</v>
      </c>
      <c r="E231" s="12">
        <v>919</v>
      </c>
      <c r="F231" s="12">
        <v>369</v>
      </c>
      <c r="G231" s="12">
        <v>4599</v>
      </c>
      <c r="H231" s="12">
        <v>788</v>
      </c>
      <c r="I231" s="12">
        <v>119</v>
      </c>
      <c r="J231" s="12">
        <v>170</v>
      </c>
      <c r="K231" s="12">
        <v>58</v>
      </c>
      <c r="L231" s="12">
        <v>124</v>
      </c>
      <c r="M231" s="12">
        <v>34</v>
      </c>
      <c r="N231" s="12">
        <v>97</v>
      </c>
      <c r="O231" s="12">
        <v>64</v>
      </c>
      <c r="P231" s="12">
        <v>185</v>
      </c>
      <c r="Q231" s="14" t="s">
        <v>22</v>
      </c>
      <c r="R231" s="10">
        <f t="shared" si="6"/>
        <v>6238</v>
      </c>
      <c r="S231" s="11">
        <f t="shared" si="7"/>
        <v>6.7878128400435251</v>
      </c>
    </row>
    <row r="232" spans="1:19" ht="15.75" customHeight="1">
      <c r="A232" s="7">
        <v>18</v>
      </c>
      <c r="B232" s="8" t="s">
        <v>23</v>
      </c>
      <c r="C232" s="8" t="s">
        <v>30</v>
      </c>
      <c r="D232" s="8" t="s">
        <v>33</v>
      </c>
      <c r="E232" s="7">
        <v>637</v>
      </c>
      <c r="F232" s="7">
        <v>130</v>
      </c>
      <c r="G232" s="7">
        <v>5152</v>
      </c>
      <c r="H232" s="7">
        <v>559</v>
      </c>
      <c r="I232" s="7">
        <v>340</v>
      </c>
      <c r="J232" s="7">
        <v>62</v>
      </c>
      <c r="K232" s="7">
        <v>226</v>
      </c>
      <c r="L232" s="7">
        <v>42</v>
      </c>
      <c r="M232" s="7">
        <v>72</v>
      </c>
      <c r="N232" s="7">
        <v>244</v>
      </c>
      <c r="O232" s="7">
        <v>197</v>
      </c>
      <c r="P232" s="7">
        <v>42</v>
      </c>
      <c r="Q232" s="9" t="s">
        <v>26</v>
      </c>
      <c r="R232" s="10">
        <f t="shared" si="6"/>
        <v>6936</v>
      </c>
      <c r="S232" s="11">
        <f t="shared" si="7"/>
        <v>10.888540031397174</v>
      </c>
    </row>
    <row r="233" spans="1:19" ht="15.75" customHeight="1">
      <c r="A233" s="12">
        <v>20</v>
      </c>
      <c r="B233" s="13" t="s">
        <v>32</v>
      </c>
      <c r="C233" s="13" t="s">
        <v>20</v>
      </c>
      <c r="D233" s="13" t="s">
        <v>25</v>
      </c>
      <c r="E233" s="12">
        <v>894</v>
      </c>
      <c r="F233" s="12">
        <v>327</v>
      </c>
      <c r="G233" s="12">
        <v>3535</v>
      </c>
      <c r="H233" s="12">
        <v>689</v>
      </c>
      <c r="I233" s="12">
        <v>213</v>
      </c>
      <c r="J233" s="12">
        <v>127</v>
      </c>
      <c r="K233" s="12">
        <v>69</v>
      </c>
      <c r="L233" s="12">
        <v>116</v>
      </c>
      <c r="M233" s="12">
        <v>50</v>
      </c>
      <c r="N233" s="12">
        <v>143</v>
      </c>
      <c r="O233" s="12">
        <v>81</v>
      </c>
      <c r="P233" s="12">
        <v>51</v>
      </c>
      <c r="Q233" s="14" t="s">
        <v>22</v>
      </c>
      <c r="R233" s="10">
        <f t="shared" si="6"/>
        <v>5074</v>
      </c>
      <c r="S233" s="11">
        <f t="shared" si="7"/>
        <v>5.6756152125279646</v>
      </c>
    </row>
    <row r="234" spans="1:19" ht="15.75" customHeight="1">
      <c r="A234" s="7">
        <v>22</v>
      </c>
      <c r="B234" s="8" t="s">
        <v>23</v>
      </c>
      <c r="C234" s="8" t="s">
        <v>27</v>
      </c>
      <c r="D234" s="8" t="s">
        <v>25</v>
      </c>
      <c r="E234" s="7">
        <v>874</v>
      </c>
      <c r="F234" s="7">
        <v>561</v>
      </c>
      <c r="G234" s="7">
        <v>3452</v>
      </c>
      <c r="H234" s="7">
        <v>504</v>
      </c>
      <c r="I234" s="7">
        <v>299</v>
      </c>
      <c r="J234" s="7">
        <v>111</v>
      </c>
      <c r="K234" s="7">
        <v>237</v>
      </c>
      <c r="L234" s="7">
        <v>113</v>
      </c>
      <c r="M234" s="7">
        <v>71</v>
      </c>
      <c r="N234" s="7">
        <v>104</v>
      </c>
      <c r="O234" s="7">
        <v>45</v>
      </c>
      <c r="P234" s="7">
        <v>62</v>
      </c>
      <c r="Q234" s="9" t="s">
        <v>26</v>
      </c>
      <c r="R234" s="10">
        <f t="shared" si="6"/>
        <v>4998</v>
      </c>
      <c r="S234" s="11">
        <f t="shared" si="7"/>
        <v>5.7185354691075512</v>
      </c>
    </row>
    <row r="235" spans="1:19" ht="15.75" customHeight="1">
      <c r="A235" s="12">
        <v>22</v>
      </c>
      <c r="B235" s="13" t="s">
        <v>23</v>
      </c>
      <c r="C235" s="13" t="s">
        <v>24</v>
      </c>
      <c r="D235" s="13" t="s">
        <v>28</v>
      </c>
      <c r="E235" s="12">
        <v>850</v>
      </c>
      <c r="F235" s="12">
        <v>699</v>
      </c>
      <c r="G235" s="12">
        <v>3180</v>
      </c>
      <c r="H235" s="12">
        <v>777</v>
      </c>
      <c r="I235" s="12">
        <v>196</v>
      </c>
      <c r="J235" s="12">
        <v>102</v>
      </c>
      <c r="K235" s="12">
        <v>212</v>
      </c>
      <c r="L235" s="12">
        <v>98</v>
      </c>
      <c r="M235" s="12">
        <v>75</v>
      </c>
      <c r="N235" s="12">
        <v>192</v>
      </c>
      <c r="O235" s="12">
        <v>48</v>
      </c>
      <c r="P235" s="12">
        <v>106</v>
      </c>
      <c r="Q235" s="14" t="s">
        <v>22</v>
      </c>
      <c r="R235" s="10">
        <f t="shared" si="6"/>
        <v>4986</v>
      </c>
      <c r="S235" s="11">
        <f t="shared" si="7"/>
        <v>5.8658823529411768</v>
      </c>
    </row>
    <row r="236" spans="1:19" ht="15.75" customHeight="1">
      <c r="A236" s="7">
        <v>24</v>
      </c>
      <c r="B236" s="8" t="s">
        <v>19</v>
      </c>
      <c r="C236" s="8" t="s">
        <v>24</v>
      </c>
      <c r="D236" s="8" t="s">
        <v>31</v>
      </c>
      <c r="E236" s="7">
        <v>879</v>
      </c>
      <c r="F236" s="7">
        <v>865</v>
      </c>
      <c r="G236" s="7">
        <v>5743</v>
      </c>
      <c r="H236" s="7">
        <v>921</v>
      </c>
      <c r="I236" s="7">
        <v>249</v>
      </c>
      <c r="J236" s="7">
        <v>189</v>
      </c>
      <c r="K236" s="7">
        <v>222</v>
      </c>
      <c r="L236" s="7">
        <v>111</v>
      </c>
      <c r="M236" s="7">
        <v>71</v>
      </c>
      <c r="N236" s="7">
        <v>112</v>
      </c>
      <c r="O236" s="7">
        <v>60</v>
      </c>
      <c r="P236" s="7">
        <v>133</v>
      </c>
      <c r="Q236" s="9" t="s">
        <v>22</v>
      </c>
      <c r="R236" s="10">
        <f t="shared" si="6"/>
        <v>7811</v>
      </c>
      <c r="S236" s="11">
        <f t="shared" si="7"/>
        <v>8.8862343572241187</v>
      </c>
    </row>
    <row r="237" spans="1:19" ht="15.75" customHeight="1">
      <c r="A237" s="12">
        <v>24</v>
      </c>
      <c r="B237" s="13" t="s">
        <v>23</v>
      </c>
      <c r="C237" s="13" t="s">
        <v>24</v>
      </c>
      <c r="D237" s="13" t="s">
        <v>25</v>
      </c>
      <c r="E237" s="12">
        <v>811</v>
      </c>
      <c r="F237" s="12">
        <v>346</v>
      </c>
      <c r="G237" s="12">
        <v>3527</v>
      </c>
      <c r="H237" s="12">
        <v>795</v>
      </c>
      <c r="I237" s="12">
        <v>308</v>
      </c>
      <c r="J237" s="12">
        <v>106</v>
      </c>
      <c r="K237" s="12">
        <v>74</v>
      </c>
      <c r="L237" s="12">
        <v>126</v>
      </c>
      <c r="M237" s="12">
        <v>23</v>
      </c>
      <c r="N237" s="12">
        <v>299</v>
      </c>
      <c r="O237" s="12">
        <v>111</v>
      </c>
      <c r="P237" s="12">
        <v>152</v>
      </c>
      <c r="Q237" s="14" t="s">
        <v>22</v>
      </c>
      <c r="R237" s="10">
        <f t="shared" si="6"/>
        <v>5521</v>
      </c>
      <c r="S237" s="11">
        <f t="shared" si="7"/>
        <v>6.8076448828606662</v>
      </c>
    </row>
    <row r="238" spans="1:19" ht="15.75" customHeight="1">
      <c r="A238" s="7">
        <v>21</v>
      </c>
      <c r="B238" s="8" t="s">
        <v>32</v>
      </c>
      <c r="C238" s="8" t="s">
        <v>30</v>
      </c>
      <c r="D238" s="8" t="s">
        <v>28</v>
      </c>
      <c r="E238" s="7">
        <v>809</v>
      </c>
      <c r="F238" s="7">
        <v>768</v>
      </c>
      <c r="G238" s="7">
        <v>4079</v>
      </c>
      <c r="H238" s="7">
        <v>505</v>
      </c>
      <c r="I238" s="7">
        <v>186</v>
      </c>
      <c r="J238" s="7">
        <v>176</v>
      </c>
      <c r="K238" s="7">
        <v>217</v>
      </c>
      <c r="L238" s="7">
        <v>70</v>
      </c>
      <c r="M238" s="7">
        <v>81</v>
      </c>
      <c r="N238" s="7">
        <v>194</v>
      </c>
      <c r="O238" s="7">
        <v>193</v>
      </c>
      <c r="P238" s="7">
        <v>91</v>
      </c>
      <c r="Q238" s="9" t="s">
        <v>26</v>
      </c>
      <c r="R238" s="10">
        <f t="shared" si="6"/>
        <v>5792</v>
      </c>
      <c r="S238" s="11">
        <f t="shared" si="7"/>
        <v>7.1594561186650187</v>
      </c>
    </row>
    <row r="239" spans="1:19" ht="15.75" customHeight="1">
      <c r="A239" s="12">
        <v>18</v>
      </c>
      <c r="B239" s="13" t="s">
        <v>19</v>
      </c>
      <c r="C239" s="13" t="s">
        <v>27</v>
      </c>
      <c r="D239" s="13" t="s">
        <v>21</v>
      </c>
      <c r="E239" s="12">
        <v>596</v>
      </c>
      <c r="F239" s="12">
        <v>316</v>
      </c>
      <c r="G239" s="12">
        <v>5494</v>
      </c>
      <c r="H239" s="12">
        <v>567</v>
      </c>
      <c r="I239" s="12">
        <v>308</v>
      </c>
      <c r="J239" s="12">
        <v>54</v>
      </c>
      <c r="K239" s="12">
        <v>126</v>
      </c>
      <c r="L239" s="12">
        <v>149</v>
      </c>
      <c r="M239" s="12">
        <v>46</v>
      </c>
      <c r="N239" s="12">
        <v>278</v>
      </c>
      <c r="O239" s="12">
        <v>134</v>
      </c>
      <c r="P239" s="12">
        <v>21</v>
      </c>
      <c r="Q239" s="14" t="s">
        <v>22</v>
      </c>
      <c r="R239" s="10">
        <f t="shared" si="6"/>
        <v>7177</v>
      </c>
      <c r="S239" s="11">
        <f t="shared" si="7"/>
        <v>12.041946308724832</v>
      </c>
    </row>
    <row r="240" spans="1:19" ht="15.75" customHeight="1">
      <c r="A240" s="7">
        <v>25</v>
      </c>
      <c r="B240" s="8" t="s">
        <v>32</v>
      </c>
      <c r="C240" s="8" t="s">
        <v>30</v>
      </c>
      <c r="D240" s="8" t="s">
        <v>25</v>
      </c>
      <c r="E240" s="7">
        <v>856</v>
      </c>
      <c r="F240" s="7">
        <v>102</v>
      </c>
      <c r="G240" s="7">
        <v>3647</v>
      </c>
      <c r="H240" s="7">
        <v>500</v>
      </c>
      <c r="I240" s="7">
        <v>341</v>
      </c>
      <c r="J240" s="7">
        <v>123</v>
      </c>
      <c r="K240" s="7">
        <v>198</v>
      </c>
      <c r="L240" s="7">
        <v>85</v>
      </c>
      <c r="M240" s="7">
        <v>73</v>
      </c>
      <c r="N240" s="7">
        <v>208</v>
      </c>
      <c r="O240" s="7">
        <v>58</v>
      </c>
      <c r="P240" s="7">
        <v>21</v>
      </c>
      <c r="Q240" s="9" t="s">
        <v>29</v>
      </c>
      <c r="R240" s="10">
        <f t="shared" si="6"/>
        <v>5254</v>
      </c>
      <c r="S240" s="11">
        <f t="shared" si="7"/>
        <v>6.1378504672897201</v>
      </c>
    </row>
    <row r="241" spans="1:19" ht="15.75" customHeight="1">
      <c r="A241" s="12">
        <v>25</v>
      </c>
      <c r="B241" s="13" t="s">
        <v>32</v>
      </c>
      <c r="C241" s="13" t="s">
        <v>27</v>
      </c>
      <c r="D241" s="13" t="s">
        <v>28</v>
      </c>
      <c r="E241" s="12">
        <v>886</v>
      </c>
      <c r="F241" s="12">
        <v>143</v>
      </c>
      <c r="G241" s="12">
        <v>3489</v>
      </c>
      <c r="H241" s="12">
        <v>676</v>
      </c>
      <c r="I241" s="12">
        <v>219</v>
      </c>
      <c r="J241" s="12">
        <v>61</v>
      </c>
      <c r="K241" s="12">
        <v>198</v>
      </c>
      <c r="L241" s="12">
        <v>99</v>
      </c>
      <c r="M241" s="12">
        <v>95</v>
      </c>
      <c r="N241" s="12">
        <v>178</v>
      </c>
      <c r="O241" s="12">
        <v>46</v>
      </c>
      <c r="P241" s="12">
        <v>188</v>
      </c>
      <c r="Q241" s="14" t="s">
        <v>29</v>
      </c>
      <c r="R241" s="10">
        <f t="shared" si="6"/>
        <v>5249</v>
      </c>
      <c r="S241" s="11">
        <f t="shared" si="7"/>
        <v>5.9243792325056432</v>
      </c>
    </row>
    <row r="242" spans="1:19" ht="15.75" customHeight="1">
      <c r="A242" s="7">
        <v>24</v>
      </c>
      <c r="B242" s="8" t="s">
        <v>23</v>
      </c>
      <c r="C242" s="8" t="s">
        <v>30</v>
      </c>
      <c r="D242" s="8" t="s">
        <v>21</v>
      </c>
      <c r="E242" s="7">
        <v>1205</v>
      </c>
      <c r="F242" s="7">
        <v>715</v>
      </c>
      <c r="G242" s="7">
        <v>5781</v>
      </c>
      <c r="H242" s="7">
        <v>428</v>
      </c>
      <c r="I242" s="7">
        <v>346</v>
      </c>
      <c r="J242" s="7">
        <v>190</v>
      </c>
      <c r="K242" s="7">
        <v>79</v>
      </c>
      <c r="L242" s="7">
        <v>37</v>
      </c>
      <c r="M242" s="7">
        <v>28</v>
      </c>
      <c r="N242" s="7">
        <v>57</v>
      </c>
      <c r="O242" s="7">
        <v>182</v>
      </c>
      <c r="P242" s="7">
        <v>133</v>
      </c>
      <c r="Q242" s="9" t="s">
        <v>29</v>
      </c>
      <c r="R242" s="10">
        <f t="shared" si="6"/>
        <v>7261</v>
      </c>
      <c r="S242" s="11">
        <f t="shared" si="7"/>
        <v>6.0257261410788381</v>
      </c>
    </row>
    <row r="243" spans="1:19" ht="15.75" customHeight="1">
      <c r="A243" s="12">
        <v>21</v>
      </c>
      <c r="B243" s="13" t="s">
        <v>19</v>
      </c>
      <c r="C243" s="13" t="s">
        <v>20</v>
      </c>
      <c r="D243" s="13" t="s">
        <v>33</v>
      </c>
      <c r="E243" s="12">
        <v>1353</v>
      </c>
      <c r="F243" s="12">
        <v>444</v>
      </c>
      <c r="G243" s="12">
        <v>4343</v>
      </c>
      <c r="H243" s="12">
        <v>622</v>
      </c>
      <c r="I243" s="12">
        <v>341</v>
      </c>
      <c r="J243" s="12">
        <v>198</v>
      </c>
      <c r="K243" s="12">
        <v>152</v>
      </c>
      <c r="L243" s="12">
        <v>106</v>
      </c>
      <c r="M243" s="12">
        <v>44</v>
      </c>
      <c r="N243" s="12">
        <v>236</v>
      </c>
      <c r="O243" s="12">
        <v>60</v>
      </c>
      <c r="P243" s="12">
        <v>171</v>
      </c>
      <c r="Q243" s="14" t="s">
        <v>26</v>
      </c>
      <c r="R243" s="10">
        <f t="shared" si="6"/>
        <v>6273</v>
      </c>
      <c r="S243" s="11">
        <f t="shared" si="7"/>
        <v>4.6363636363636367</v>
      </c>
    </row>
    <row r="244" spans="1:19" ht="15.75" customHeight="1">
      <c r="A244" s="7">
        <v>22</v>
      </c>
      <c r="B244" s="8" t="s">
        <v>32</v>
      </c>
      <c r="C244" s="8" t="s">
        <v>24</v>
      </c>
      <c r="D244" s="8" t="s">
        <v>28</v>
      </c>
      <c r="E244" s="7">
        <v>1268</v>
      </c>
      <c r="F244" s="7">
        <v>886</v>
      </c>
      <c r="G244" s="7">
        <v>4960</v>
      </c>
      <c r="H244" s="7">
        <v>917</v>
      </c>
      <c r="I244" s="7">
        <v>100</v>
      </c>
      <c r="J244" s="7">
        <v>53</v>
      </c>
      <c r="K244" s="7">
        <v>102</v>
      </c>
      <c r="L244" s="7">
        <v>98</v>
      </c>
      <c r="M244" s="7">
        <v>66</v>
      </c>
      <c r="N244" s="7">
        <v>228</v>
      </c>
      <c r="O244" s="7">
        <v>124</v>
      </c>
      <c r="P244" s="7">
        <v>176</v>
      </c>
      <c r="Q244" s="9" t="s">
        <v>26</v>
      </c>
      <c r="R244" s="10">
        <f t="shared" si="6"/>
        <v>6824</v>
      </c>
      <c r="S244" s="11">
        <f t="shared" si="7"/>
        <v>5.381703470031546</v>
      </c>
    </row>
    <row r="245" spans="1:19" ht="15.75" customHeight="1">
      <c r="A245" s="12">
        <v>23</v>
      </c>
      <c r="B245" s="13" t="s">
        <v>19</v>
      </c>
      <c r="C245" s="13" t="s">
        <v>30</v>
      </c>
      <c r="D245" s="13" t="s">
        <v>21</v>
      </c>
      <c r="E245" s="12">
        <v>1112</v>
      </c>
      <c r="F245" s="12">
        <v>5</v>
      </c>
      <c r="G245" s="12">
        <v>3873</v>
      </c>
      <c r="H245" s="12">
        <v>737</v>
      </c>
      <c r="I245" s="12">
        <v>188</v>
      </c>
      <c r="J245" s="12">
        <v>101</v>
      </c>
      <c r="K245" s="12">
        <v>266</v>
      </c>
      <c r="L245" s="12">
        <v>46</v>
      </c>
      <c r="M245" s="12">
        <v>76</v>
      </c>
      <c r="N245" s="12">
        <v>73</v>
      </c>
      <c r="O245" s="12">
        <v>190</v>
      </c>
      <c r="P245" s="12">
        <v>159</v>
      </c>
      <c r="Q245" s="14" t="s">
        <v>26</v>
      </c>
      <c r="R245" s="10">
        <f t="shared" si="6"/>
        <v>5709</v>
      </c>
      <c r="S245" s="11">
        <f t="shared" si="7"/>
        <v>5.1339928057553958</v>
      </c>
    </row>
    <row r="246" spans="1:19" ht="15.75" customHeight="1">
      <c r="A246" s="7">
        <v>20</v>
      </c>
      <c r="B246" s="8" t="s">
        <v>23</v>
      </c>
      <c r="C246" s="8" t="s">
        <v>24</v>
      </c>
      <c r="D246" s="8" t="s">
        <v>31</v>
      </c>
      <c r="E246" s="7">
        <v>1206</v>
      </c>
      <c r="F246" s="7">
        <v>639</v>
      </c>
      <c r="G246" s="7">
        <v>5211</v>
      </c>
      <c r="H246" s="7">
        <v>720</v>
      </c>
      <c r="I246" s="7">
        <v>363</v>
      </c>
      <c r="J246" s="7">
        <v>66</v>
      </c>
      <c r="K246" s="7">
        <v>120</v>
      </c>
      <c r="L246" s="7">
        <v>134</v>
      </c>
      <c r="M246" s="7">
        <v>85</v>
      </c>
      <c r="N246" s="7">
        <v>152</v>
      </c>
      <c r="O246" s="7">
        <v>52</v>
      </c>
      <c r="P246" s="7">
        <v>30</v>
      </c>
      <c r="Q246" s="9" t="s">
        <v>26</v>
      </c>
      <c r="R246" s="10">
        <f t="shared" si="6"/>
        <v>6933</v>
      </c>
      <c r="S246" s="11">
        <f t="shared" si="7"/>
        <v>5.7487562189054726</v>
      </c>
    </row>
    <row r="247" spans="1:19" ht="15.75" customHeight="1">
      <c r="A247" s="12">
        <v>24</v>
      </c>
      <c r="B247" s="13" t="s">
        <v>32</v>
      </c>
      <c r="C247" s="13" t="s">
        <v>24</v>
      </c>
      <c r="D247" s="13" t="s">
        <v>33</v>
      </c>
      <c r="E247" s="12">
        <v>1159</v>
      </c>
      <c r="F247" s="12">
        <v>465</v>
      </c>
      <c r="G247" s="12">
        <v>3153</v>
      </c>
      <c r="H247" s="12">
        <v>891</v>
      </c>
      <c r="I247" s="12">
        <v>226</v>
      </c>
      <c r="J247" s="12">
        <v>55</v>
      </c>
      <c r="K247" s="12">
        <v>95</v>
      </c>
      <c r="L247" s="12">
        <v>46</v>
      </c>
      <c r="M247" s="12">
        <v>58</v>
      </c>
      <c r="N247" s="12">
        <v>284</v>
      </c>
      <c r="O247" s="12">
        <v>41</v>
      </c>
      <c r="P247" s="12">
        <v>88</v>
      </c>
      <c r="Q247" s="14" t="s">
        <v>29</v>
      </c>
      <c r="R247" s="10">
        <f t="shared" si="6"/>
        <v>4937</v>
      </c>
      <c r="S247" s="11">
        <f t="shared" si="7"/>
        <v>4.2597066436583262</v>
      </c>
    </row>
    <row r="248" spans="1:19" ht="15.75" customHeight="1">
      <c r="A248" s="7">
        <v>19</v>
      </c>
      <c r="B248" s="8" t="s">
        <v>19</v>
      </c>
      <c r="C248" s="8" t="s">
        <v>30</v>
      </c>
      <c r="D248" s="8" t="s">
        <v>33</v>
      </c>
      <c r="E248" s="7">
        <v>1250</v>
      </c>
      <c r="F248" s="7">
        <v>113</v>
      </c>
      <c r="G248" s="7">
        <v>4859</v>
      </c>
      <c r="H248" s="7">
        <v>521</v>
      </c>
      <c r="I248" s="7">
        <v>305</v>
      </c>
      <c r="J248" s="7">
        <v>92</v>
      </c>
      <c r="K248" s="7">
        <v>133</v>
      </c>
      <c r="L248" s="7">
        <v>77</v>
      </c>
      <c r="M248" s="7">
        <v>92</v>
      </c>
      <c r="N248" s="7">
        <v>69</v>
      </c>
      <c r="O248" s="7">
        <v>108</v>
      </c>
      <c r="P248" s="7">
        <v>116</v>
      </c>
      <c r="Q248" s="9" t="s">
        <v>29</v>
      </c>
      <c r="R248" s="10">
        <f t="shared" si="6"/>
        <v>6372</v>
      </c>
      <c r="S248" s="11">
        <f t="shared" si="7"/>
        <v>5.0975999999999999</v>
      </c>
    </row>
    <row r="249" spans="1:19" ht="15.75" customHeight="1">
      <c r="A249" s="12">
        <v>20</v>
      </c>
      <c r="B249" s="13" t="s">
        <v>19</v>
      </c>
      <c r="C249" s="13" t="s">
        <v>20</v>
      </c>
      <c r="D249" s="13" t="s">
        <v>28</v>
      </c>
      <c r="E249" s="12">
        <v>1120</v>
      </c>
      <c r="F249" s="12">
        <v>327</v>
      </c>
      <c r="G249" s="12">
        <v>5509</v>
      </c>
      <c r="H249" s="12">
        <v>670</v>
      </c>
      <c r="I249" s="12">
        <v>120</v>
      </c>
      <c r="J249" s="12">
        <v>130</v>
      </c>
      <c r="K249" s="12">
        <v>178</v>
      </c>
      <c r="L249" s="12">
        <v>52</v>
      </c>
      <c r="M249" s="12">
        <v>71</v>
      </c>
      <c r="N249" s="12">
        <v>267</v>
      </c>
      <c r="O249" s="12">
        <v>38</v>
      </c>
      <c r="P249" s="12">
        <v>63</v>
      </c>
      <c r="Q249" s="14" t="s">
        <v>29</v>
      </c>
      <c r="R249" s="10">
        <f t="shared" si="6"/>
        <v>7098</v>
      </c>
      <c r="S249" s="11">
        <f t="shared" si="7"/>
        <v>6.3375000000000004</v>
      </c>
    </row>
    <row r="250" spans="1:19" ht="15.75" customHeight="1">
      <c r="A250" s="7">
        <v>24</v>
      </c>
      <c r="B250" s="8" t="s">
        <v>19</v>
      </c>
      <c r="C250" s="8" t="s">
        <v>27</v>
      </c>
      <c r="D250" s="8" t="s">
        <v>28</v>
      </c>
      <c r="E250" s="7">
        <v>1277</v>
      </c>
      <c r="F250" s="7">
        <v>520</v>
      </c>
      <c r="G250" s="7">
        <v>4706</v>
      </c>
      <c r="H250" s="7">
        <v>538</v>
      </c>
      <c r="I250" s="7">
        <v>374</v>
      </c>
      <c r="J250" s="7">
        <v>183</v>
      </c>
      <c r="K250" s="7">
        <v>243</v>
      </c>
      <c r="L250" s="7">
        <v>80</v>
      </c>
      <c r="M250" s="7">
        <v>74</v>
      </c>
      <c r="N250" s="7">
        <v>246</v>
      </c>
      <c r="O250" s="7">
        <v>152</v>
      </c>
      <c r="P250" s="7">
        <v>46</v>
      </c>
      <c r="Q250" s="9" t="s">
        <v>26</v>
      </c>
      <c r="R250" s="10">
        <f t="shared" si="6"/>
        <v>6642</v>
      </c>
      <c r="S250" s="11">
        <f t="shared" si="7"/>
        <v>5.2012529365700866</v>
      </c>
    </row>
    <row r="251" spans="1:19" ht="15.75" customHeight="1">
      <c r="A251" s="12">
        <v>19</v>
      </c>
      <c r="B251" s="13" t="s">
        <v>32</v>
      </c>
      <c r="C251" s="13" t="s">
        <v>20</v>
      </c>
      <c r="D251" s="13" t="s">
        <v>21</v>
      </c>
      <c r="E251" s="12">
        <v>1442</v>
      </c>
      <c r="F251" s="12">
        <v>463</v>
      </c>
      <c r="G251" s="12">
        <v>5284</v>
      </c>
      <c r="H251" s="12">
        <v>537</v>
      </c>
      <c r="I251" s="12">
        <v>307</v>
      </c>
      <c r="J251" s="12">
        <v>157</v>
      </c>
      <c r="K251" s="12">
        <v>113</v>
      </c>
      <c r="L251" s="12">
        <v>60</v>
      </c>
      <c r="M251" s="12">
        <v>39</v>
      </c>
      <c r="N251" s="12">
        <v>261</v>
      </c>
      <c r="O251" s="12">
        <v>178</v>
      </c>
      <c r="P251" s="12">
        <v>115</v>
      </c>
      <c r="Q251" s="14" t="s">
        <v>29</v>
      </c>
      <c r="R251" s="10">
        <f t="shared" si="6"/>
        <v>7051</v>
      </c>
      <c r="S251" s="11">
        <f t="shared" si="7"/>
        <v>4.8897364771151182</v>
      </c>
    </row>
    <row r="252" spans="1:19" ht="15.75" customHeight="1">
      <c r="A252" s="7">
        <v>24</v>
      </c>
      <c r="B252" s="8" t="s">
        <v>19</v>
      </c>
      <c r="C252" s="8" t="s">
        <v>24</v>
      </c>
      <c r="D252" s="8" t="s">
        <v>33</v>
      </c>
      <c r="E252" s="7">
        <v>776</v>
      </c>
      <c r="F252" s="7">
        <v>16</v>
      </c>
      <c r="G252" s="7">
        <v>4353</v>
      </c>
      <c r="H252" s="7">
        <v>460</v>
      </c>
      <c r="I252" s="7">
        <v>358</v>
      </c>
      <c r="J252" s="7">
        <v>95</v>
      </c>
      <c r="K252" s="7">
        <v>219</v>
      </c>
      <c r="L252" s="7">
        <v>27</v>
      </c>
      <c r="M252" s="7">
        <v>61</v>
      </c>
      <c r="N252" s="7">
        <v>178</v>
      </c>
      <c r="O252" s="7">
        <v>173</v>
      </c>
      <c r="P252" s="7">
        <v>168</v>
      </c>
      <c r="Q252" s="9" t="s">
        <v>26</v>
      </c>
      <c r="R252" s="10">
        <f t="shared" si="6"/>
        <v>6092</v>
      </c>
      <c r="S252" s="11">
        <f t="shared" si="7"/>
        <v>7.8505154639175254</v>
      </c>
    </row>
    <row r="253" spans="1:19" ht="15.75" customHeight="1">
      <c r="A253" s="12">
        <v>21</v>
      </c>
      <c r="B253" s="13" t="s">
        <v>23</v>
      </c>
      <c r="C253" s="13" t="s">
        <v>30</v>
      </c>
      <c r="D253" s="13" t="s">
        <v>33</v>
      </c>
      <c r="E253" s="12">
        <v>800</v>
      </c>
      <c r="F253" s="12">
        <v>311</v>
      </c>
      <c r="G253" s="12">
        <v>3641</v>
      </c>
      <c r="H253" s="12">
        <v>438</v>
      </c>
      <c r="I253" s="12">
        <v>331</v>
      </c>
      <c r="J253" s="12">
        <v>60</v>
      </c>
      <c r="K253" s="12">
        <v>125</v>
      </c>
      <c r="L253" s="12">
        <v>22</v>
      </c>
      <c r="M253" s="12">
        <v>41</v>
      </c>
      <c r="N253" s="12">
        <v>253</v>
      </c>
      <c r="O253" s="12">
        <v>45</v>
      </c>
      <c r="P253" s="12">
        <v>78</v>
      </c>
      <c r="Q253" s="14" t="s">
        <v>29</v>
      </c>
      <c r="R253" s="10">
        <f t="shared" si="6"/>
        <v>5034</v>
      </c>
      <c r="S253" s="11">
        <f t="shared" si="7"/>
        <v>6.2925000000000004</v>
      </c>
    </row>
    <row r="254" spans="1:19" ht="15.75" customHeight="1">
      <c r="A254" s="7">
        <v>18</v>
      </c>
      <c r="B254" s="8" t="s">
        <v>23</v>
      </c>
      <c r="C254" s="8" t="s">
        <v>24</v>
      </c>
      <c r="D254" s="8" t="s">
        <v>28</v>
      </c>
      <c r="E254" s="7">
        <v>1078</v>
      </c>
      <c r="F254" s="7">
        <v>910</v>
      </c>
      <c r="G254" s="7">
        <v>5416</v>
      </c>
      <c r="H254" s="7">
        <v>507</v>
      </c>
      <c r="I254" s="7">
        <v>232</v>
      </c>
      <c r="J254" s="7">
        <v>175</v>
      </c>
      <c r="K254" s="7">
        <v>64</v>
      </c>
      <c r="L254" s="7">
        <v>129</v>
      </c>
      <c r="M254" s="7">
        <v>55</v>
      </c>
      <c r="N254" s="7">
        <v>136</v>
      </c>
      <c r="O254" s="7">
        <v>156</v>
      </c>
      <c r="P254" s="7">
        <v>52</v>
      </c>
      <c r="Q254" s="9" t="s">
        <v>22</v>
      </c>
      <c r="R254" s="10">
        <f t="shared" si="6"/>
        <v>6922</v>
      </c>
      <c r="S254" s="11">
        <f t="shared" si="7"/>
        <v>6.4211502782931351</v>
      </c>
    </row>
    <row r="255" spans="1:19" ht="15.75" customHeight="1">
      <c r="A255" s="12">
        <v>20</v>
      </c>
      <c r="B255" s="13" t="s">
        <v>32</v>
      </c>
      <c r="C255" s="13" t="s">
        <v>24</v>
      </c>
      <c r="D255" s="13" t="s">
        <v>28</v>
      </c>
      <c r="E255" s="12">
        <v>1404</v>
      </c>
      <c r="F255" s="12">
        <v>747</v>
      </c>
      <c r="G255" s="12">
        <v>3920</v>
      </c>
      <c r="H255" s="12">
        <v>760</v>
      </c>
      <c r="I255" s="12">
        <v>237</v>
      </c>
      <c r="J255" s="12">
        <v>104</v>
      </c>
      <c r="K255" s="12">
        <v>122</v>
      </c>
      <c r="L255" s="12">
        <v>28</v>
      </c>
      <c r="M255" s="12">
        <v>82</v>
      </c>
      <c r="N255" s="12">
        <v>115</v>
      </c>
      <c r="O255" s="12">
        <v>75</v>
      </c>
      <c r="P255" s="12">
        <v>56</v>
      </c>
      <c r="Q255" s="14" t="s">
        <v>29</v>
      </c>
      <c r="R255" s="10">
        <f t="shared" si="6"/>
        <v>5499</v>
      </c>
      <c r="S255" s="11">
        <f t="shared" si="7"/>
        <v>3.9166666666666665</v>
      </c>
    </row>
    <row r="256" spans="1:19" ht="15.75" customHeight="1">
      <c r="A256" s="7">
        <v>21</v>
      </c>
      <c r="B256" s="8" t="s">
        <v>19</v>
      </c>
      <c r="C256" s="8" t="s">
        <v>24</v>
      </c>
      <c r="D256" s="8" t="s">
        <v>21</v>
      </c>
      <c r="E256" s="7">
        <v>1097</v>
      </c>
      <c r="F256" s="7">
        <v>70</v>
      </c>
      <c r="G256" s="7">
        <v>4255</v>
      </c>
      <c r="H256" s="7">
        <v>447</v>
      </c>
      <c r="I256" s="7">
        <v>101</v>
      </c>
      <c r="J256" s="7">
        <v>125</v>
      </c>
      <c r="K256" s="7">
        <v>267</v>
      </c>
      <c r="L256" s="7">
        <v>119</v>
      </c>
      <c r="M256" s="7">
        <v>58</v>
      </c>
      <c r="N256" s="7">
        <v>76</v>
      </c>
      <c r="O256" s="7">
        <v>37</v>
      </c>
      <c r="P256" s="7">
        <v>94</v>
      </c>
      <c r="Q256" s="9" t="s">
        <v>22</v>
      </c>
      <c r="R256" s="10">
        <f t="shared" si="6"/>
        <v>5579</v>
      </c>
      <c r="S256" s="11">
        <f t="shared" si="7"/>
        <v>5.0856882406563351</v>
      </c>
    </row>
    <row r="257" spans="1:19" ht="15.75" customHeight="1">
      <c r="A257" s="12">
        <v>22</v>
      </c>
      <c r="B257" s="13" t="s">
        <v>19</v>
      </c>
      <c r="C257" s="13" t="s">
        <v>20</v>
      </c>
      <c r="D257" s="13" t="s">
        <v>33</v>
      </c>
      <c r="E257" s="12">
        <v>835</v>
      </c>
      <c r="F257" s="12">
        <v>244</v>
      </c>
      <c r="G257" s="12">
        <v>3098</v>
      </c>
      <c r="H257" s="12">
        <v>834</v>
      </c>
      <c r="I257" s="12">
        <v>380</v>
      </c>
      <c r="J257" s="12">
        <v>95</v>
      </c>
      <c r="K257" s="12">
        <v>243</v>
      </c>
      <c r="L257" s="12">
        <v>39</v>
      </c>
      <c r="M257" s="12">
        <v>51</v>
      </c>
      <c r="N257" s="12">
        <v>178</v>
      </c>
      <c r="O257" s="12">
        <v>101</v>
      </c>
      <c r="P257" s="12">
        <v>110</v>
      </c>
      <c r="Q257" s="14" t="s">
        <v>22</v>
      </c>
      <c r="R257" s="10">
        <f t="shared" si="6"/>
        <v>5129</v>
      </c>
      <c r="S257" s="11">
        <f t="shared" si="7"/>
        <v>6.1425149700598807</v>
      </c>
    </row>
    <row r="258" spans="1:19" ht="15.75" customHeight="1">
      <c r="A258" s="7">
        <v>18</v>
      </c>
      <c r="B258" s="8" t="s">
        <v>19</v>
      </c>
      <c r="C258" s="8" t="s">
        <v>27</v>
      </c>
      <c r="D258" s="8" t="s">
        <v>25</v>
      </c>
      <c r="E258" s="7">
        <v>755</v>
      </c>
      <c r="F258" s="7">
        <v>757</v>
      </c>
      <c r="G258" s="7">
        <v>3221</v>
      </c>
      <c r="H258" s="7">
        <v>820</v>
      </c>
      <c r="I258" s="7">
        <v>301</v>
      </c>
      <c r="J258" s="7">
        <v>126</v>
      </c>
      <c r="K258" s="7">
        <v>231</v>
      </c>
      <c r="L258" s="7">
        <v>77</v>
      </c>
      <c r="M258" s="7">
        <v>71</v>
      </c>
      <c r="N258" s="7">
        <v>284</v>
      </c>
      <c r="O258" s="7">
        <v>99</v>
      </c>
      <c r="P258" s="7">
        <v>111</v>
      </c>
      <c r="Q258" s="9" t="s">
        <v>22</v>
      </c>
      <c r="R258" s="10">
        <f t="shared" ref="R258:R321" si="8">SUM(G258:P258)</f>
        <v>5341</v>
      </c>
      <c r="S258" s="11">
        <f t="shared" ref="S258:S321" si="9">R258/E258</f>
        <v>7.0741721854304638</v>
      </c>
    </row>
    <row r="259" spans="1:19" ht="15.75" customHeight="1">
      <c r="A259" s="12">
        <v>19</v>
      </c>
      <c r="B259" s="13" t="s">
        <v>32</v>
      </c>
      <c r="C259" s="13" t="s">
        <v>20</v>
      </c>
      <c r="D259" s="13" t="s">
        <v>31</v>
      </c>
      <c r="E259" s="12">
        <v>1087</v>
      </c>
      <c r="F259" s="12">
        <v>133</v>
      </c>
      <c r="G259" s="12">
        <v>5170</v>
      </c>
      <c r="H259" s="12">
        <v>872</v>
      </c>
      <c r="I259" s="12">
        <v>133</v>
      </c>
      <c r="J259" s="12">
        <v>86</v>
      </c>
      <c r="K259" s="12">
        <v>177</v>
      </c>
      <c r="L259" s="12">
        <v>73</v>
      </c>
      <c r="M259" s="12">
        <v>63</v>
      </c>
      <c r="N259" s="12">
        <v>198</v>
      </c>
      <c r="O259" s="12">
        <v>167</v>
      </c>
      <c r="P259" s="12">
        <v>32</v>
      </c>
      <c r="Q259" s="14" t="s">
        <v>22</v>
      </c>
      <c r="R259" s="10">
        <f t="shared" si="8"/>
        <v>6971</v>
      </c>
      <c r="S259" s="11">
        <f t="shared" si="9"/>
        <v>6.4130634774609012</v>
      </c>
    </row>
    <row r="260" spans="1:19" ht="15.75" customHeight="1">
      <c r="A260" s="7">
        <v>23</v>
      </c>
      <c r="B260" s="8" t="s">
        <v>32</v>
      </c>
      <c r="C260" s="8" t="s">
        <v>30</v>
      </c>
      <c r="D260" s="8" t="s">
        <v>28</v>
      </c>
      <c r="E260" s="7">
        <v>931</v>
      </c>
      <c r="F260" s="7">
        <v>950</v>
      </c>
      <c r="G260" s="7">
        <v>3012</v>
      </c>
      <c r="H260" s="7">
        <v>636</v>
      </c>
      <c r="I260" s="7">
        <v>329</v>
      </c>
      <c r="J260" s="7">
        <v>187</v>
      </c>
      <c r="K260" s="7">
        <v>96</v>
      </c>
      <c r="L260" s="7">
        <v>141</v>
      </c>
      <c r="M260" s="7">
        <v>96</v>
      </c>
      <c r="N260" s="7">
        <v>246</v>
      </c>
      <c r="O260" s="7">
        <v>193</v>
      </c>
      <c r="P260" s="7">
        <v>121</v>
      </c>
      <c r="Q260" s="9" t="s">
        <v>26</v>
      </c>
      <c r="R260" s="10">
        <f t="shared" si="8"/>
        <v>5057</v>
      </c>
      <c r="S260" s="11">
        <f t="shared" si="9"/>
        <v>5.4317937701396346</v>
      </c>
    </row>
    <row r="261" spans="1:19" ht="15.75" customHeight="1">
      <c r="A261" s="12">
        <v>20</v>
      </c>
      <c r="B261" s="13" t="s">
        <v>23</v>
      </c>
      <c r="C261" s="13" t="s">
        <v>30</v>
      </c>
      <c r="D261" s="13" t="s">
        <v>21</v>
      </c>
      <c r="E261" s="12">
        <v>983</v>
      </c>
      <c r="F261" s="12">
        <v>321</v>
      </c>
      <c r="G261" s="12">
        <v>4912</v>
      </c>
      <c r="H261" s="12">
        <v>761</v>
      </c>
      <c r="I261" s="12">
        <v>350</v>
      </c>
      <c r="J261" s="12">
        <v>177</v>
      </c>
      <c r="K261" s="12">
        <v>256</v>
      </c>
      <c r="L261" s="12">
        <v>61</v>
      </c>
      <c r="M261" s="12">
        <v>73</v>
      </c>
      <c r="N261" s="12">
        <v>206</v>
      </c>
      <c r="O261" s="12">
        <v>63</v>
      </c>
      <c r="P261" s="12">
        <v>179</v>
      </c>
      <c r="Q261" s="14" t="s">
        <v>22</v>
      </c>
      <c r="R261" s="10">
        <f t="shared" si="8"/>
        <v>7038</v>
      </c>
      <c r="S261" s="11">
        <f t="shared" si="9"/>
        <v>7.1597151576805693</v>
      </c>
    </row>
    <row r="262" spans="1:19" ht="15.75" customHeight="1">
      <c r="A262" s="7">
        <v>21</v>
      </c>
      <c r="B262" s="8" t="s">
        <v>19</v>
      </c>
      <c r="C262" s="8" t="s">
        <v>30</v>
      </c>
      <c r="D262" s="8" t="s">
        <v>31</v>
      </c>
      <c r="E262" s="7">
        <v>639</v>
      </c>
      <c r="F262" s="7">
        <v>854</v>
      </c>
      <c r="G262" s="7">
        <v>4160</v>
      </c>
      <c r="H262" s="7">
        <v>676</v>
      </c>
      <c r="I262" s="7">
        <v>174</v>
      </c>
      <c r="J262" s="7">
        <v>107</v>
      </c>
      <c r="K262" s="7">
        <v>208</v>
      </c>
      <c r="L262" s="7">
        <v>71</v>
      </c>
      <c r="M262" s="7">
        <v>48</v>
      </c>
      <c r="N262" s="7">
        <v>231</v>
      </c>
      <c r="O262" s="7">
        <v>192</v>
      </c>
      <c r="P262" s="7">
        <v>169</v>
      </c>
      <c r="Q262" s="9" t="s">
        <v>29</v>
      </c>
      <c r="R262" s="10">
        <f t="shared" si="8"/>
        <v>6036</v>
      </c>
      <c r="S262" s="11">
        <f t="shared" si="9"/>
        <v>9.4460093896713619</v>
      </c>
    </row>
    <row r="263" spans="1:19" ht="15.75" customHeight="1">
      <c r="A263" s="12">
        <v>20</v>
      </c>
      <c r="B263" s="13" t="s">
        <v>32</v>
      </c>
      <c r="C263" s="13" t="s">
        <v>24</v>
      </c>
      <c r="D263" s="13" t="s">
        <v>31</v>
      </c>
      <c r="E263" s="12">
        <v>527</v>
      </c>
      <c r="F263" s="12">
        <v>438</v>
      </c>
      <c r="G263" s="12">
        <v>4231</v>
      </c>
      <c r="H263" s="12">
        <v>961</v>
      </c>
      <c r="I263" s="12">
        <v>212</v>
      </c>
      <c r="J263" s="12">
        <v>60</v>
      </c>
      <c r="K263" s="12">
        <v>287</v>
      </c>
      <c r="L263" s="12">
        <v>57</v>
      </c>
      <c r="M263" s="12">
        <v>31</v>
      </c>
      <c r="N263" s="12">
        <v>80</v>
      </c>
      <c r="O263" s="12">
        <v>162</v>
      </c>
      <c r="P263" s="12">
        <v>40</v>
      </c>
      <c r="Q263" s="14" t="s">
        <v>29</v>
      </c>
      <c r="R263" s="10">
        <f t="shared" si="8"/>
        <v>6121</v>
      </c>
      <c r="S263" s="11">
        <f t="shared" si="9"/>
        <v>11.614800759013283</v>
      </c>
    </row>
    <row r="264" spans="1:19" ht="15.75" customHeight="1">
      <c r="A264" s="7">
        <v>24</v>
      </c>
      <c r="B264" s="8" t="s">
        <v>32</v>
      </c>
      <c r="C264" s="8" t="s">
        <v>24</v>
      </c>
      <c r="D264" s="8" t="s">
        <v>28</v>
      </c>
      <c r="E264" s="7">
        <v>744</v>
      </c>
      <c r="F264" s="7">
        <v>666</v>
      </c>
      <c r="G264" s="7">
        <v>4930</v>
      </c>
      <c r="H264" s="7">
        <v>853</v>
      </c>
      <c r="I264" s="7">
        <v>134</v>
      </c>
      <c r="J264" s="7">
        <v>115</v>
      </c>
      <c r="K264" s="7">
        <v>197</v>
      </c>
      <c r="L264" s="7">
        <v>107</v>
      </c>
      <c r="M264" s="7">
        <v>73</v>
      </c>
      <c r="N264" s="7">
        <v>256</v>
      </c>
      <c r="O264" s="7">
        <v>117</v>
      </c>
      <c r="P264" s="7">
        <v>34</v>
      </c>
      <c r="Q264" s="9" t="s">
        <v>29</v>
      </c>
      <c r="R264" s="10">
        <f t="shared" si="8"/>
        <v>6816</v>
      </c>
      <c r="S264" s="11">
        <f t="shared" si="9"/>
        <v>9.1612903225806459</v>
      </c>
    </row>
    <row r="265" spans="1:19" ht="15.75" customHeight="1">
      <c r="A265" s="12">
        <v>21</v>
      </c>
      <c r="B265" s="13" t="s">
        <v>32</v>
      </c>
      <c r="C265" s="13" t="s">
        <v>20</v>
      </c>
      <c r="D265" s="13" t="s">
        <v>25</v>
      </c>
      <c r="E265" s="12">
        <v>1118</v>
      </c>
      <c r="F265" s="12">
        <v>367</v>
      </c>
      <c r="G265" s="12">
        <v>3821</v>
      </c>
      <c r="H265" s="12">
        <v>956</v>
      </c>
      <c r="I265" s="12">
        <v>287</v>
      </c>
      <c r="J265" s="12">
        <v>112</v>
      </c>
      <c r="K265" s="12">
        <v>267</v>
      </c>
      <c r="L265" s="12">
        <v>65</v>
      </c>
      <c r="M265" s="12">
        <v>92</v>
      </c>
      <c r="N265" s="12">
        <v>147</v>
      </c>
      <c r="O265" s="12">
        <v>149</v>
      </c>
      <c r="P265" s="12">
        <v>50</v>
      </c>
      <c r="Q265" s="14" t="s">
        <v>29</v>
      </c>
      <c r="R265" s="10">
        <f t="shared" si="8"/>
        <v>5946</v>
      </c>
      <c r="S265" s="11">
        <f t="shared" si="9"/>
        <v>5.3184257602862255</v>
      </c>
    </row>
    <row r="266" spans="1:19" ht="15.75" customHeight="1">
      <c r="A266" s="7">
        <v>22</v>
      </c>
      <c r="B266" s="8" t="s">
        <v>32</v>
      </c>
      <c r="C266" s="8" t="s">
        <v>27</v>
      </c>
      <c r="D266" s="8" t="s">
        <v>31</v>
      </c>
      <c r="E266" s="7">
        <v>1276</v>
      </c>
      <c r="F266" s="7">
        <v>606</v>
      </c>
      <c r="G266" s="7">
        <v>3809</v>
      </c>
      <c r="H266" s="7">
        <v>970</v>
      </c>
      <c r="I266" s="7">
        <v>124</v>
      </c>
      <c r="J266" s="7">
        <v>97</v>
      </c>
      <c r="K266" s="7">
        <v>271</v>
      </c>
      <c r="L266" s="7">
        <v>96</v>
      </c>
      <c r="M266" s="7">
        <v>81</v>
      </c>
      <c r="N266" s="7">
        <v>110</v>
      </c>
      <c r="O266" s="7">
        <v>136</v>
      </c>
      <c r="P266" s="7">
        <v>42</v>
      </c>
      <c r="Q266" s="9" t="s">
        <v>22</v>
      </c>
      <c r="R266" s="10">
        <f t="shared" si="8"/>
        <v>5736</v>
      </c>
      <c r="S266" s="11">
        <f t="shared" si="9"/>
        <v>4.4952978056426334</v>
      </c>
    </row>
    <row r="267" spans="1:19" ht="15.75" customHeight="1">
      <c r="A267" s="12">
        <v>25</v>
      </c>
      <c r="B267" s="13" t="s">
        <v>23</v>
      </c>
      <c r="C267" s="13" t="s">
        <v>24</v>
      </c>
      <c r="D267" s="13" t="s">
        <v>31</v>
      </c>
      <c r="E267" s="12">
        <v>880</v>
      </c>
      <c r="F267" s="12">
        <v>863</v>
      </c>
      <c r="G267" s="12">
        <v>4771</v>
      </c>
      <c r="H267" s="12">
        <v>903</v>
      </c>
      <c r="I267" s="12">
        <v>291</v>
      </c>
      <c r="J267" s="12">
        <v>100</v>
      </c>
      <c r="K267" s="12">
        <v>292</v>
      </c>
      <c r="L267" s="12">
        <v>108</v>
      </c>
      <c r="M267" s="12">
        <v>55</v>
      </c>
      <c r="N267" s="12">
        <v>217</v>
      </c>
      <c r="O267" s="12">
        <v>164</v>
      </c>
      <c r="P267" s="12">
        <v>51</v>
      </c>
      <c r="Q267" s="14" t="s">
        <v>26</v>
      </c>
      <c r="R267" s="10">
        <f t="shared" si="8"/>
        <v>6952</v>
      </c>
      <c r="S267" s="11">
        <f t="shared" si="9"/>
        <v>7.9</v>
      </c>
    </row>
    <row r="268" spans="1:19" ht="15.75" customHeight="1">
      <c r="A268" s="7">
        <v>23</v>
      </c>
      <c r="B268" s="8" t="s">
        <v>32</v>
      </c>
      <c r="C268" s="8" t="s">
        <v>20</v>
      </c>
      <c r="D268" s="8" t="s">
        <v>31</v>
      </c>
      <c r="E268" s="7">
        <v>1424</v>
      </c>
      <c r="F268" s="7">
        <v>887</v>
      </c>
      <c r="G268" s="7">
        <v>4645</v>
      </c>
      <c r="H268" s="7">
        <v>854</v>
      </c>
      <c r="I268" s="7">
        <v>140</v>
      </c>
      <c r="J268" s="7">
        <v>145</v>
      </c>
      <c r="K268" s="7">
        <v>156</v>
      </c>
      <c r="L268" s="7">
        <v>35</v>
      </c>
      <c r="M268" s="7">
        <v>36</v>
      </c>
      <c r="N268" s="7">
        <v>50</v>
      </c>
      <c r="O268" s="7">
        <v>114</v>
      </c>
      <c r="P268" s="7">
        <v>153</v>
      </c>
      <c r="Q268" s="9" t="s">
        <v>29</v>
      </c>
      <c r="R268" s="10">
        <f t="shared" si="8"/>
        <v>6328</v>
      </c>
      <c r="S268" s="11">
        <f t="shared" si="9"/>
        <v>4.4438202247191008</v>
      </c>
    </row>
    <row r="269" spans="1:19" ht="15.75" customHeight="1">
      <c r="A269" s="12">
        <v>22</v>
      </c>
      <c r="B269" s="13" t="s">
        <v>23</v>
      </c>
      <c r="C269" s="13" t="s">
        <v>27</v>
      </c>
      <c r="D269" s="13" t="s">
        <v>21</v>
      </c>
      <c r="E269" s="12">
        <v>1276</v>
      </c>
      <c r="F269" s="12">
        <v>500</v>
      </c>
      <c r="G269" s="12">
        <v>3568</v>
      </c>
      <c r="H269" s="12">
        <v>785</v>
      </c>
      <c r="I269" s="12">
        <v>338</v>
      </c>
      <c r="J269" s="12">
        <v>144</v>
      </c>
      <c r="K269" s="12">
        <v>298</v>
      </c>
      <c r="L269" s="12">
        <v>91</v>
      </c>
      <c r="M269" s="12">
        <v>64</v>
      </c>
      <c r="N269" s="12">
        <v>173</v>
      </c>
      <c r="O269" s="12">
        <v>98</v>
      </c>
      <c r="P269" s="12">
        <v>109</v>
      </c>
      <c r="Q269" s="14" t="s">
        <v>29</v>
      </c>
      <c r="R269" s="10">
        <f t="shared" si="8"/>
        <v>5668</v>
      </c>
      <c r="S269" s="11">
        <f t="shared" si="9"/>
        <v>4.4420062695924765</v>
      </c>
    </row>
    <row r="270" spans="1:19" ht="15.75" customHeight="1">
      <c r="A270" s="7">
        <v>19</v>
      </c>
      <c r="B270" s="8" t="s">
        <v>19</v>
      </c>
      <c r="C270" s="8" t="s">
        <v>24</v>
      </c>
      <c r="D270" s="8" t="s">
        <v>28</v>
      </c>
      <c r="E270" s="7">
        <v>697</v>
      </c>
      <c r="F270" s="7">
        <v>943</v>
      </c>
      <c r="G270" s="7">
        <v>5958</v>
      </c>
      <c r="H270" s="7">
        <v>824</v>
      </c>
      <c r="I270" s="7">
        <v>274</v>
      </c>
      <c r="J270" s="7">
        <v>200</v>
      </c>
      <c r="K270" s="7">
        <v>89</v>
      </c>
      <c r="L270" s="7">
        <v>56</v>
      </c>
      <c r="M270" s="7">
        <v>31</v>
      </c>
      <c r="N270" s="7">
        <v>268</v>
      </c>
      <c r="O270" s="7">
        <v>175</v>
      </c>
      <c r="P270" s="7">
        <v>96</v>
      </c>
      <c r="Q270" s="9" t="s">
        <v>29</v>
      </c>
      <c r="R270" s="10">
        <f t="shared" si="8"/>
        <v>7971</v>
      </c>
      <c r="S270" s="11">
        <f t="shared" si="9"/>
        <v>11.436154949784791</v>
      </c>
    </row>
    <row r="271" spans="1:19" ht="15.75" customHeight="1">
      <c r="A271" s="12">
        <v>23</v>
      </c>
      <c r="B271" s="13" t="s">
        <v>19</v>
      </c>
      <c r="C271" s="13" t="s">
        <v>27</v>
      </c>
      <c r="D271" s="13" t="s">
        <v>28</v>
      </c>
      <c r="E271" s="12">
        <v>1379</v>
      </c>
      <c r="F271" s="12">
        <v>500</v>
      </c>
      <c r="G271" s="12">
        <v>3665</v>
      </c>
      <c r="H271" s="12">
        <v>946</v>
      </c>
      <c r="I271" s="12">
        <v>114</v>
      </c>
      <c r="J271" s="12">
        <v>143</v>
      </c>
      <c r="K271" s="12">
        <v>211</v>
      </c>
      <c r="L271" s="12">
        <v>92</v>
      </c>
      <c r="M271" s="12">
        <v>20</v>
      </c>
      <c r="N271" s="12">
        <v>83</v>
      </c>
      <c r="O271" s="12">
        <v>113</v>
      </c>
      <c r="P271" s="12">
        <v>110</v>
      </c>
      <c r="Q271" s="14" t="s">
        <v>29</v>
      </c>
      <c r="R271" s="10">
        <f t="shared" si="8"/>
        <v>5497</v>
      </c>
      <c r="S271" s="11">
        <f t="shared" si="9"/>
        <v>3.9862218999274837</v>
      </c>
    </row>
    <row r="272" spans="1:19" ht="15.75" customHeight="1">
      <c r="A272" s="7">
        <v>20</v>
      </c>
      <c r="B272" s="8" t="s">
        <v>23</v>
      </c>
      <c r="C272" s="8" t="s">
        <v>20</v>
      </c>
      <c r="D272" s="8" t="s">
        <v>28</v>
      </c>
      <c r="E272" s="7">
        <v>1466</v>
      </c>
      <c r="F272" s="7">
        <v>977</v>
      </c>
      <c r="G272" s="7">
        <v>5400</v>
      </c>
      <c r="H272" s="7">
        <v>698</v>
      </c>
      <c r="I272" s="7">
        <v>283</v>
      </c>
      <c r="J272" s="7">
        <v>135</v>
      </c>
      <c r="K272" s="7">
        <v>58</v>
      </c>
      <c r="L272" s="7">
        <v>135</v>
      </c>
      <c r="M272" s="7">
        <v>96</v>
      </c>
      <c r="N272" s="7">
        <v>171</v>
      </c>
      <c r="O272" s="7">
        <v>30</v>
      </c>
      <c r="P272" s="7">
        <v>85</v>
      </c>
      <c r="Q272" s="9" t="s">
        <v>22</v>
      </c>
      <c r="R272" s="10">
        <f t="shared" si="8"/>
        <v>7091</v>
      </c>
      <c r="S272" s="11">
        <f t="shared" si="9"/>
        <v>4.8369713506139158</v>
      </c>
    </row>
    <row r="273" spans="1:19" ht="15.75" customHeight="1">
      <c r="A273" s="12">
        <v>24</v>
      </c>
      <c r="B273" s="13" t="s">
        <v>32</v>
      </c>
      <c r="C273" s="13" t="s">
        <v>24</v>
      </c>
      <c r="D273" s="13" t="s">
        <v>33</v>
      </c>
      <c r="E273" s="12">
        <v>1126</v>
      </c>
      <c r="F273" s="12">
        <v>649</v>
      </c>
      <c r="G273" s="12">
        <v>3565</v>
      </c>
      <c r="H273" s="12">
        <v>483</v>
      </c>
      <c r="I273" s="12">
        <v>259</v>
      </c>
      <c r="J273" s="12">
        <v>63</v>
      </c>
      <c r="K273" s="12">
        <v>53</v>
      </c>
      <c r="L273" s="12">
        <v>57</v>
      </c>
      <c r="M273" s="12">
        <v>43</v>
      </c>
      <c r="N273" s="12">
        <v>65</v>
      </c>
      <c r="O273" s="12">
        <v>40</v>
      </c>
      <c r="P273" s="12">
        <v>86</v>
      </c>
      <c r="Q273" s="14" t="s">
        <v>26</v>
      </c>
      <c r="R273" s="10">
        <f t="shared" si="8"/>
        <v>4714</v>
      </c>
      <c r="S273" s="11">
        <f t="shared" si="9"/>
        <v>4.1865008880994674</v>
      </c>
    </row>
    <row r="274" spans="1:19" ht="15.75" customHeight="1">
      <c r="A274" s="7">
        <v>23</v>
      </c>
      <c r="B274" s="8" t="s">
        <v>19</v>
      </c>
      <c r="C274" s="8" t="s">
        <v>27</v>
      </c>
      <c r="D274" s="8" t="s">
        <v>33</v>
      </c>
      <c r="E274" s="7">
        <v>1126</v>
      </c>
      <c r="F274" s="7">
        <v>9</v>
      </c>
      <c r="G274" s="7">
        <v>5535</v>
      </c>
      <c r="H274" s="7">
        <v>1000</v>
      </c>
      <c r="I274" s="7">
        <v>206</v>
      </c>
      <c r="J274" s="7">
        <v>135</v>
      </c>
      <c r="K274" s="7">
        <v>84</v>
      </c>
      <c r="L274" s="7">
        <v>70</v>
      </c>
      <c r="M274" s="7">
        <v>95</v>
      </c>
      <c r="N274" s="7">
        <v>295</v>
      </c>
      <c r="O274" s="7">
        <v>120</v>
      </c>
      <c r="P274" s="7">
        <v>73</v>
      </c>
      <c r="Q274" s="9" t="s">
        <v>26</v>
      </c>
      <c r="R274" s="10">
        <f t="shared" si="8"/>
        <v>7613</v>
      </c>
      <c r="S274" s="11">
        <f t="shared" si="9"/>
        <v>6.7611012433392537</v>
      </c>
    </row>
    <row r="275" spans="1:19" ht="15.75" customHeight="1">
      <c r="A275" s="12">
        <v>21</v>
      </c>
      <c r="B275" s="13" t="s">
        <v>19</v>
      </c>
      <c r="C275" s="13" t="s">
        <v>27</v>
      </c>
      <c r="D275" s="13" t="s">
        <v>33</v>
      </c>
      <c r="E275" s="12">
        <v>618</v>
      </c>
      <c r="F275" s="12">
        <v>916</v>
      </c>
      <c r="G275" s="12">
        <v>4952</v>
      </c>
      <c r="H275" s="12">
        <v>459</v>
      </c>
      <c r="I275" s="12">
        <v>192</v>
      </c>
      <c r="J275" s="12">
        <v>145</v>
      </c>
      <c r="K275" s="12">
        <v>202</v>
      </c>
      <c r="L275" s="12">
        <v>86</v>
      </c>
      <c r="M275" s="12">
        <v>81</v>
      </c>
      <c r="N275" s="12">
        <v>122</v>
      </c>
      <c r="O275" s="12">
        <v>150</v>
      </c>
      <c r="P275" s="12">
        <v>113</v>
      </c>
      <c r="Q275" s="14" t="s">
        <v>26</v>
      </c>
      <c r="R275" s="10">
        <f t="shared" si="8"/>
        <v>6502</v>
      </c>
      <c r="S275" s="11">
        <f t="shared" si="9"/>
        <v>10.521035598705502</v>
      </c>
    </row>
    <row r="276" spans="1:19" ht="15.75" customHeight="1">
      <c r="A276" s="7">
        <v>22</v>
      </c>
      <c r="B276" s="8" t="s">
        <v>19</v>
      </c>
      <c r="C276" s="8" t="s">
        <v>24</v>
      </c>
      <c r="D276" s="8" t="s">
        <v>33</v>
      </c>
      <c r="E276" s="7">
        <v>785</v>
      </c>
      <c r="F276" s="7">
        <v>303</v>
      </c>
      <c r="G276" s="7">
        <v>3495</v>
      </c>
      <c r="H276" s="7">
        <v>407</v>
      </c>
      <c r="I276" s="7">
        <v>245</v>
      </c>
      <c r="J276" s="7">
        <v>64</v>
      </c>
      <c r="K276" s="7">
        <v>92</v>
      </c>
      <c r="L276" s="7">
        <v>47</v>
      </c>
      <c r="M276" s="7">
        <v>82</v>
      </c>
      <c r="N276" s="7">
        <v>94</v>
      </c>
      <c r="O276" s="7">
        <v>104</v>
      </c>
      <c r="P276" s="7">
        <v>184</v>
      </c>
      <c r="Q276" s="9" t="s">
        <v>29</v>
      </c>
      <c r="R276" s="10">
        <f t="shared" si="8"/>
        <v>4814</v>
      </c>
      <c r="S276" s="11">
        <f t="shared" si="9"/>
        <v>6.132484076433121</v>
      </c>
    </row>
    <row r="277" spans="1:19" ht="15.75" customHeight="1">
      <c r="A277" s="12">
        <v>18</v>
      </c>
      <c r="B277" s="13" t="s">
        <v>19</v>
      </c>
      <c r="C277" s="13" t="s">
        <v>27</v>
      </c>
      <c r="D277" s="13" t="s">
        <v>28</v>
      </c>
      <c r="E277" s="12">
        <v>770</v>
      </c>
      <c r="F277" s="12">
        <v>554</v>
      </c>
      <c r="G277" s="12">
        <v>3535</v>
      </c>
      <c r="H277" s="12">
        <v>468</v>
      </c>
      <c r="I277" s="12">
        <v>171</v>
      </c>
      <c r="J277" s="12">
        <v>104</v>
      </c>
      <c r="K277" s="12">
        <v>93</v>
      </c>
      <c r="L277" s="12">
        <v>75</v>
      </c>
      <c r="M277" s="12">
        <v>22</v>
      </c>
      <c r="N277" s="12">
        <v>74</v>
      </c>
      <c r="O277" s="12">
        <v>191</v>
      </c>
      <c r="P277" s="12">
        <v>182</v>
      </c>
      <c r="Q277" s="14" t="s">
        <v>26</v>
      </c>
      <c r="R277" s="10">
        <f t="shared" si="8"/>
        <v>4915</v>
      </c>
      <c r="S277" s="11">
        <f t="shared" si="9"/>
        <v>6.383116883116883</v>
      </c>
    </row>
    <row r="278" spans="1:19" ht="15.75" customHeight="1">
      <c r="A278" s="7">
        <v>25</v>
      </c>
      <c r="B278" s="8" t="s">
        <v>19</v>
      </c>
      <c r="C278" s="8" t="s">
        <v>30</v>
      </c>
      <c r="D278" s="8" t="s">
        <v>21</v>
      </c>
      <c r="E278" s="7">
        <v>1431</v>
      </c>
      <c r="F278" s="7">
        <v>856</v>
      </c>
      <c r="G278" s="7">
        <v>5216</v>
      </c>
      <c r="H278" s="7">
        <v>528</v>
      </c>
      <c r="I278" s="7">
        <v>377</v>
      </c>
      <c r="J278" s="7">
        <v>155</v>
      </c>
      <c r="K278" s="7">
        <v>191</v>
      </c>
      <c r="L278" s="7">
        <v>149</v>
      </c>
      <c r="M278" s="7">
        <v>56</v>
      </c>
      <c r="N278" s="7">
        <v>117</v>
      </c>
      <c r="O278" s="7">
        <v>124</v>
      </c>
      <c r="P278" s="7">
        <v>173</v>
      </c>
      <c r="Q278" s="9" t="s">
        <v>22</v>
      </c>
      <c r="R278" s="10">
        <f t="shared" si="8"/>
        <v>7086</v>
      </c>
      <c r="S278" s="11">
        <f t="shared" si="9"/>
        <v>4.9517819706498951</v>
      </c>
    </row>
    <row r="279" spans="1:19" ht="15.75" customHeight="1">
      <c r="A279" s="12">
        <v>18</v>
      </c>
      <c r="B279" s="13" t="s">
        <v>23</v>
      </c>
      <c r="C279" s="13" t="s">
        <v>20</v>
      </c>
      <c r="D279" s="13" t="s">
        <v>33</v>
      </c>
      <c r="E279" s="12">
        <v>1338</v>
      </c>
      <c r="F279" s="12">
        <v>491</v>
      </c>
      <c r="G279" s="12">
        <v>3955</v>
      </c>
      <c r="H279" s="12">
        <v>781</v>
      </c>
      <c r="I279" s="12">
        <v>100</v>
      </c>
      <c r="J279" s="12">
        <v>139</v>
      </c>
      <c r="K279" s="12">
        <v>175</v>
      </c>
      <c r="L279" s="12">
        <v>129</v>
      </c>
      <c r="M279" s="12">
        <v>24</v>
      </c>
      <c r="N279" s="12">
        <v>167</v>
      </c>
      <c r="O279" s="12">
        <v>149</v>
      </c>
      <c r="P279" s="12">
        <v>137</v>
      </c>
      <c r="Q279" s="14" t="s">
        <v>22</v>
      </c>
      <c r="R279" s="10">
        <f t="shared" si="8"/>
        <v>5756</v>
      </c>
      <c r="S279" s="11">
        <f t="shared" si="9"/>
        <v>4.3019431988041852</v>
      </c>
    </row>
    <row r="280" spans="1:19" ht="15.75" customHeight="1">
      <c r="A280" s="7">
        <v>25</v>
      </c>
      <c r="B280" s="8" t="s">
        <v>23</v>
      </c>
      <c r="C280" s="8" t="s">
        <v>30</v>
      </c>
      <c r="D280" s="8" t="s">
        <v>21</v>
      </c>
      <c r="E280" s="7">
        <v>1121</v>
      </c>
      <c r="F280" s="7">
        <v>794</v>
      </c>
      <c r="G280" s="7">
        <v>3517</v>
      </c>
      <c r="H280" s="7">
        <v>407</v>
      </c>
      <c r="I280" s="7">
        <v>363</v>
      </c>
      <c r="J280" s="7">
        <v>101</v>
      </c>
      <c r="K280" s="7">
        <v>170</v>
      </c>
      <c r="L280" s="7">
        <v>60</v>
      </c>
      <c r="M280" s="7">
        <v>30</v>
      </c>
      <c r="N280" s="7">
        <v>168</v>
      </c>
      <c r="O280" s="7">
        <v>101</v>
      </c>
      <c r="P280" s="7">
        <v>124</v>
      </c>
      <c r="Q280" s="9" t="s">
        <v>29</v>
      </c>
      <c r="R280" s="10">
        <f t="shared" si="8"/>
        <v>5041</v>
      </c>
      <c r="S280" s="11">
        <f t="shared" si="9"/>
        <v>4.4968777876895629</v>
      </c>
    </row>
    <row r="281" spans="1:19" ht="15.75" customHeight="1">
      <c r="A281" s="12">
        <v>24</v>
      </c>
      <c r="B281" s="13" t="s">
        <v>23</v>
      </c>
      <c r="C281" s="13" t="s">
        <v>20</v>
      </c>
      <c r="D281" s="13" t="s">
        <v>31</v>
      </c>
      <c r="E281" s="12">
        <v>1245</v>
      </c>
      <c r="F281" s="12">
        <v>675</v>
      </c>
      <c r="G281" s="12">
        <v>5833</v>
      </c>
      <c r="H281" s="12">
        <v>944</v>
      </c>
      <c r="I281" s="12">
        <v>195</v>
      </c>
      <c r="J281" s="12">
        <v>107</v>
      </c>
      <c r="K281" s="12">
        <v>88</v>
      </c>
      <c r="L281" s="12">
        <v>79</v>
      </c>
      <c r="M281" s="12">
        <v>95</v>
      </c>
      <c r="N281" s="12">
        <v>166</v>
      </c>
      <c r="O281" s="12">
        <v>199</v>
      </c>
      <c r="P281" s="12">
        <v>122</v>
      </c>
      <c r="Q281" s="14" t="s">
        <v>22</v>
      </c>
      <c r="R281" s="10">
        <f t="shared" si="8"/>
        <v>7828</v>
      </c>
      <c r="S281" s="11">
        <f t="shared" si="9"/>
        <v>6.2875502008032127</v>
      </c>
    </row>
    <row r="282" spans="1:19" ht="15.75" customHeight="1">
      <c r="A282" s="7">
        <v>20</v>
      </c>
      <c r="B282" s="8" t="s">
        <v>23</v>
      </c>
      <c r="C282" s="8" t="s">
        <v>27</v>
      </c>
      <c r="D282" s="8" t="s">
        <v>28</v>
      </c>
      <c r="E282" s="7">
        <v>748</v>
      </c>
      <c r="F282" s="7">
        <v>223</v>
      </c>
      <c r="G282" s="7">
        <v>3343</v>
      </c>
      <c r="H282" s="7">
        <v>919</v>
      </c>
      <c r="I282" s="7">
        <v>100</v>
      </c>
      <c r="J282" s="7">
        <v>142</v>
      </c>
      <c r="K282" s="7">
        <v>266</v>
      </c>
      <c r="L282" s="7">
        <v>77</v>
      </c>
      <c r="M282" s="7">
        <v>60</v>
      </c>
      <c r="N282" s="7">
        <v>103</v>
      </c>
      <c r="O282" s="7">
        <v>199</v>
      </c>
      <c r="P282" s="7">
        <v>87</v>
      </c>
      <c r="Q282" s="9" t="s">
        <v>29</v>
      </c>
      <c r="R282" s="10">
        <f t="shared" si="8"/>
        <v>5296</v>
      </c>
      <c r="S282" s="11">
        <f t="shared" si="9"/>
        <v>7.0802139037433154</v>
      </c>
    </row>
    <row r="283" spans="1:19" ht="15.75" customHeight="1">
      <c r="A283" s="12">
        <v>20</v>
      </c>
      <c r="B283" s="13" t="s">
        <v>23</v>
      </c>
      <c r="C283" s="13" t="s">
        <v>24</v>
      </c>
      <c r="D283" s="13" t="s">
        <v>33</v>
      </c>
      <c r="E283" s="12">
        <v>1389</v>
      </c>
      <c r="F283" s="12">
        <v>477</v>
      </c>
      <c r="G283" s="12">
        <v>3610</v>
      </c>
      <c r="H283" s="12">
        <v>811</v>
      </c>
      <c r="I283" s="12">
        <v>152</v>
      </c>
      <c r="J283" s="12">
        <v>91</v>
      </c>
      <c r="K283" s="12">
        <v>234</v>
      </c>
      <c r="L283" s="12">
        <v>82</v>
      </c>
      <c r="M283" s="12">
        <v>33</v>
      </c>
      <c r="N283" s="12">
        <v>171</v>
      </c>
      <c r="O283" s="12">
        <v>96</v>
      </c>
      <c r="P283" s="12">
        <v>31</v>
      </c>
      <c r="Q283" s="14" t="s">
        <v>22</v>
      </c>
      <c r="R283" s="10">
        <f t="shared" si="8"/>
        <v>5311</v>
      </c>
      <c r="S283" s="11">
        <f t="shared" si="9"/>
        <v>3.8236141108711301</v>
      </c>
    </row>
    <row r="284" spans="1:19" ht="15.75" customHeight="1">
      <c r="A284" s="7">
        <v>19</v>
      </c>
      <c r="B284" s="8" t="s">
        <v>23</v>
      </c>
      <c r="C284" s="8" t="s">
        <v>24</v>
      </c>
      <c r="D284" s="8" t="s">
        <v>31</v>
      </c>
      <c r="E284" s="7">
        <v>1122</v>
      </c>
      <c r="F284" s="7">
        <v>790</v>
      </c>
      <c r="G284" s="7">
        <v>5969</v>
      </c>
      <c r="H284" s="7">
        <v>840</v>
      </c>
      <c r="I284" s="7">
        <v>365</v>
      </c>
      <c r="J284" s="7">
        <v>104</v>
      </c>
      <c r="K284" s="7">
        <v>134</v>
      </c>
      <c r="L284" s="7">
        <v>64</v>
      </c>
      <c r="M284" s="7">
        <v>98</v>
      </c>
      <c r="N284" s="7">
        <v>201</v>
      </c>
      <c r="O284" s="7">
        <v>57</v>
      </c>
      <c r="P284" s="7">
        <v>168</v>
      </c>
      <c r="Q284" s="9" t="s">
        <v>22</v>
      </c>
      <c r="R284" s="10">
        <f t="shared" si="8"/>
        <v>8000</v>
      </c>
      <c r="S284" s="11">
        <f t="shared" si="9"/>
        <v>7.1301247771836005</v>
      </c>
    </row>
    <row r="285" spans="1:19" ht="15.75" customHeight="1">
      <c r="A285" s="12">
        <v>23</v>
      </c>
      <c r="B285" s="13" t="s">
        <v>32</v>
      </c>
      <c r="C285" s="13" t="s">
        <v>27</v>
      </c>
      <c r="D285" s="13" t="s">
        <v>21</v>
      </c>
      <c r="E285" s="12">
        <v>1113</v>
      </c>
      <c r="F285" s="12">
        <v>955</v>
      </c>
      <c r="G285" s="12">
        <v>5456</v>
      </c>
      <c r="H285" s="12">
        <v>773</v>
      </c>
      <c r="I285" s="12">
        <v>349</v>
      </c>
      <c r="J285" s="12">
        <v>178</v>
      </c>
      <c r="K285" s="12">
        <v>79</v>
      </c>
      <c r="L285" s="12">
        <v>135</v>
      </c>
      <c r="M285" s="12">
        <v>78</v>
      </c>
      <c r="N285" s="12">
        <v>200</v>
      </c>
      <c r="O285" s="12">
        <v>135</v>
      </c>
      <c r="P285" s="12">
        <v>127</v>
      </c>
      <c r="Q285" s="14" t="s">
        <v>26</v>
      </c>
      <c r="R285" s="10">
        <f t="shared" si="8"/>
        <v>7510</v>
      </c>
      <c r="S285" s="11">
        <f t="shared" si="9"/>
        <v>6.7475292003593887</v>
      </c>
    </row>
    <row r="286" spans="1:19" ht="15.75" customHeight="1">
      <c r="A286" s="7">
        <v>20</v>
      </c>
      <c r="B286" s="8" t="s">
        <v>23</v>
      </c>
      <c r="C286" s="8" t="s">
        <v>30</v>
      </c>
      <c r="D286" s="8" t="s">
        <v>25</v>
      </c>
      <c r="E286" s="7">
        <v>879</v>
      </c>
      <c r="F286" s="7">
        <v>547</v>
      </c>
      <c r="G286" s="7">
        <v>5055</v>
      </c>
      <c r="H286" s="7">
        <v>407</v>
      </c>
      <c r="I286" s="7">
        <v>169</v>
      </c>
      <c r="J286" s="7">
        <v>105</v>
      </c>
      <c r="K286" s="7">
        <v>280</v>
      </c>
      <c r="L286" s="7">
        <v>90</v>
      </c>
      <c r="M286" s="7">
        <v>62</v>
      </c>
      <c r="N286" s="7">
        <v>238</v>
      </c>
      <c r="O286" s="7">
        <v>82</v>
      </c>
      <c r="P286" s="7">
        <v>172</v>
      </c>
      <c r="Q286" s="9" t="s">
        <v>26</v>
      </c>
      <c r="R286" s="10">
        <f t="shared" si="8"/>
        <v>6660</v>
      </c>
      <c r="S286" s="11">
        <f t="shared" si="9"/>
        <v>7.5767918088737201</v>
      </c>
    </row>
    <row r="287" spans="1:19" ht="15.75" customHeight="1">
      <c r="A287" s="12">
        <v>18</v>
      </c>
      <c r="B287" s="13" t="s">
        <v>19</v>
      </c>
      <c r="C287" s="13" t="s">
        <v>20</v>
      </c>
      <c r="D287" s="13" t="s">
        <v>25</v>
      </c>
      <c r="E287" s="12">
        <v>1489</v>
      </c>
      <c r="F287" s="12">
        <v>202</v>
      </c>
      <c r="G287" s="12">
        <v>4710</v>
      </c>
      <c r="H287" s="12">
        <v>921</v>
      </c>
      <c r="I287" s="12">
        <v>101</v>
      </c>
      <c r="J287" s="12">
        <v>187</v>
      </c>
      <c r="K287" s="12">
        <v>122</v>
      </c>
      <c r="L287" s="12">
        <v>130</v>
      </c>
      <c r="M287" s="12">
        <v>38</v>
      </c>
      <c r="N287" s="12">
        <v>246</v>
      </c>
      <c r="O287" s="12">
        <v>96</v>
      </c>
      <c r="P287" s="12">
        <v>193</v>
      </c>
      <c r="Q287" s="14" t="s">
        <v>29</v>
      </c>
      <c r="R287" s="10">
        <f t="shared" si="8"/>
        <v>6744</v>
      </c>
      <c r="S287" s="11">
        <f t="shared" si="9"/>
        <v>4.5292142377434521</v>
      </c>
    </row>
    <row r="288" spans="1:19" ht="15.75" customHeight="1">
      <c r="A288" s="7">
        <v>22</v>
      </c>
      <c r="B288" s="8" t="s">
        <v>23</v>
      </c>
      <c r="C288" s="8" t="s">
        <v>20</v>
      </c>
      <c r="D288" s="8" t="s">
        <v>33</v>
      </c>
      <c r="E288" s="7">
        <v>869</v>
      </c>
      <c r="F288" s="7">
        <v>85</v>
      </c>
      <c r="G288" s="7">
        <v>5866</v>
      </c>
      <c r="H288" s="7">
        <v>754</v>
      </c>
      <c r="I288" s="7">
        <v>379</v>
      </c>
      <c r="J288" s="7">
        <v>127</v>
      </c>
      <c r="K288" s="7">
        <v>214</v>
      </c>
      <c r="L288" s="7">
        <v>111</v>
      </c>
      <c r="M288" s="7">
        <v>64</v>
      </c>
      <c r="N288" s="7">
        <v>276</v>
      </c>
      <c r="O288" s="7">
        <v>37</v>
      </c>
      <c r="P288" s="7">
        <v>105</v>
      </c>
      <c r="Q288" s="9" t="s">
        <v>26</v>
      </c>
      <c r="R288" s="10">
        <f t="shared" si="8"/>
        <v>7933</v>
      </c>
      <c r="S288" s="11">
        <f t="shared" si="9"/>
        <v>9.1288837744533939</v>
      </c>
    </row>
    <row r="289" spans="1:19" ht="15.75" customHeight="1">
      <c r="A289" s="12">
        <v>23</v>
      </c>
      <c r="B289" s="13" t="s">
        <v>32</v>
      </c>
      <c r="C289" s="13" t="s">
        <v>24</v>
      </c>
      <c r="D289" s="13" t="s">
        <v>21</v>
      </c>
      <c r="E289" s="12">
        <v>1381</v>
      </c>
      <c r="F289" s="12">
        <v>520</v>
      </c>
      <c r="G289" s="12">
        <v>5066</v>
      </c>
      <c r="H289" s="12">
        <v>624</v>
      </c>
      <c r="I289" s="12">
        <v>356</v>
      </c>
      <c r="J289" s="12">
        <v>65</v>
      </c>
      <c r="K289" s="12">
        <v>97</v>
      </c>
      <c r="L289" s="12">
        <v>55</v>
      </c>
      <c r="M289" s="12">
        <v>84</v>
      </c>
      <c r="N289" s="12">
        <v>106</v>
      </c>
      <c r="O289" s="12">
        <v>65</v>
      </c>
      <c r="P289" s="12">
        <v>51</v>
      </c>
      <c r="Q289" s="14" t="s">
        <v>29</v>
      </c>
      <c r="R289" s="10">
        <f t="shared" si="8"/>
        <v>6569</v>
      </c>
      <c r="S289" s="11">
        <f t="shared" si="9"/>
        <v>4.7566980448950034</v>
      </c>
    </row>
    <row r="290" spans="1:19" ht="15.75" customHeight="1">
      <c r="A290" s="7">
        <v>21</v>
      </c>
      <c r="B290" s="8" t="s">
        <v>19</v>
      </c>
      <c r="C290" s="8" t="s">
        <v>30</v>
      </c>
      <c r="D290" s="8" t="s">
        <v>33</v>
      </c>
      <c r="E290" s="7">
        <v>1325</v>
      </c>
      <c r="F290" s="7">
        <v>735</v>
      </c>
      <c r="G290" s="7">
        <v>4012</v>
      </c>
      <c r="H290" s="7">
        <v>880</v>
      </c>
      <c r="I290" s="7">
        <v>270</v>
      </c>
      <c r="J290" s="7">
        <v>200</v>
      </c>
      <c r="K290" s="7">
        <v>230</v>
      </c>
      <c r="L290" s="7">
        <v>121</v>
      </c>
      <c r="M290" s="7">
        <v>97</v>
      </c>
      <c r="N290" s="7">
        <v>248</v>
      </c>
      <c r="O290" s="7">
        <v>102</v>
      </c>
      <c r="P290" s="7">
        <v>157</v>
      </c>
      <c r="Q290" s="9" t="s">
        <v>26</v>
      </c>
      <c r="R290" s="10">
        <f t="shared" si="8"/>
        <v>6317</v>
      </c>
      <c r="S290" s="11">
        <f t="shared" si="9"/>
        <v>4.767547169811321</v>
      </c>
    </row>
    <row r="291" spans="1:19" ht="15.75" customHeight="1">
      <c r="A291" s="12">
        <v>20</v>
      </c>
      <c r="B291" s="13" t="s">
        <v>32</v>
      </c>
      <c r="C291" s="13" t="s">
        <v>27</v>
      </c>
      <c r="D291" s="13" t="s">
        <v>21</v>
      </c>
      <c r="E291" s="12">
        <v>581</v>
      </c>
      <c r="F291" s="12">
        <v>492</v>
      </c>
      <c r="G291" s="12">
        <v>3705</v>
      </c>
      <c r="H291" s="12">
        <v>448</v>
      </c>
      <c r="I291" s="12">
        <v>318</v>
      </c>
      <c r="J291" s="12">
        <v>114</v>
      </c>
      <c r="K291" s="12">
        <v>186</v>
      </c>
      <c r="L291" s="12">
        <v>129</v>
      </c>
      <c r="M291" s="12">
        <v>85</v>
      </c>
      <c r="N291" s="12">
        <v>215</v>
      </c>
      <c r="O291" s="12">
        <v>188</v>
      </c>
      <c r="P291" s="12">
        <v>100</v>
      </c>
      <c r="Q291" s="14" t="s">
        <v>26</v>
      </c>
      <c r="R291" s="10">
        <f t="shared" si="8"/>
        <v>5488</v>
      </c>
      <c r="S291" s="11">
        <f t="shared" si="9"/>
        <v>9.4457831325301207</v>
      </c>
    </row>
    <row r="292" spans="1:19" ht="15.75" customHeight="1">
      <c r="A292" s="7">
        <v>22</v>
      </c>
      <c r="B292" s="8" t="s">
        <v>19</v>
      </c>
      <c r="C292" s="8" t="s">
        <v>27</v>
      </c>
      <c r="D292" s="8" t="s">
        <v>31</v>
      </c>
      <c r="E292" s="7">
        <v>694</v>
      </c>
      <c r="F292" s="7">
        <v>245</v>
      </c>
      <c r="G292" s="7">
        <v>4140</v>
      </c>
      <c r="H292" s="7">
        <v>692</v>
      </c>
      <c r="I292" s="7">
        <v>398</v>
      </c>
      <c r="J292" s="7">
        <v>92</v>
      </c>
      <c r="K292" s="7">
        <v>215</v>
      </c>
      <c r="L292" s="7">
        <v>25</v>
      </c>
      <c r="M292" s="7">
        <v>92</v>
      </c>
      <c r="N292" s="7">
        <v>247</v>
      </c>
      <c r="O292" s="7">
        <v>135</v>
      </c>
      <c r="P292" s="7">
        <v>28</v>
      </c>
      <c r="Q292" s="9" t="s">
        <v>29</v>
      </c>
      <c r="R292" s="10">
        <f t="shared" si="8"/>
        <v>6064</v>
      </c>
      <c r="S292" s="11">
        <f t="shared" si="9"/>
        <v>8.7377521613832858</v>
      </c>
    </row>
    <row r="293" spans="1:19" ht="15.75" customHeight="1">
      <c r="A293" s="12">
        <v>24</v>
      </c>
      <c r="B293" s="13" t="s">
        <v>23</v>
      </c>
      <c r="C293" s="13" t="s">
        <v>30</v>
      </c>
      <c r="D293" s="13" t="s">
        <v>25</v>
      </c>
      <c r="E293" s="12">
        <v>615</v>
      </c>
      <c r="F293" s="12">
        <v>563</v>
      </c>
      <c r="G293" s="12">
        <v>3389</v>
      </c>
      <c r="H293" s="12">
        <v>403</v>
      </c>
      <c r="I293" s="12">
        <v>200</v>
      </c>
      <c r="J293" s="12">
        <v>109</v>
      </c>
      <c r="K293" s="12">
        <v>63</v>
      </c>
      <c r="L293" s="12">
        <v>145</v>
      </c>
      <c r="M293" s="12">
        <v>79</v>
      </c>
      <c r="N293" s="12">
        <v>233</v>
      </c>
      <c r="O293" s="12">
        <v>64</v>
      </c>
      <c r="P293" s="12">
        <v>153</v>
      </c>
      <c r="Q293" s="14" t="s">
        <v>29</v>
      </c>
      <c r="R293" s="10">
        <f t="shared" si="8"/>
        <v>4838</v>
      </c>
      <c r="S293" s="11">
        <f t="shared" si="9"/>
        <v>7.8666666666666663</v>
      </c>
    </row>
    <row r="294" spans="1:19" ht="15.75" customHeight="1">
      <c r="A294" s="7">
        <v>25</v>
      </c>
      <c r="B294" s="8" t="s">
        <v>23</v>
      </c>
      <c r="C294" s="8" t="s">
        <v>30</v>
      </c>
      <c r="D294" s="8" t="s">
        <v>25</v>
      </c>
      <c r="E294" s="7">
        <v>1394</v>
      </c>
      <c r="F294" s="7">
        <v>519</v>
      </c>
      <c r="G294" s="7">
        <v>4998</v>
      </c>
      <c r="H294" s="7">
        <v>879</v>
      </c>
      <c r="I294" s="7">
        <v>222</v>
      </c>
      <c r="J294" s="7">
        <v>84</v>
      </c>
      <c r="K294" s="7">
        <v>141</v>
      </c>
      <c r="L294" s="7">
        <v>21</v>
      </c>
      <c r="M294" s="7">
        <v>67</v>
      </c>
      <c r="N294" s="7">
        <v>96</v>
      </c>
      <c r="O294" s="7">
        <v>101</v>
      </c>
      <c r="P294" s="7">
        <v>111</v>
      </c>
      <c r="Q294" s="9" t="s">
        <v>22</v>
      </c>
      <c r="R294" s="10">
        <f t="shared" si="8"/>
        <v>6720</v>
      </c>
      <c r="S294" s="11">
        <f t="shared" si="9"/>
        <v>4.8206599713055951</v>
      </c>
    </row>
    <row r="295" spans="1:19" ht="15.75" customHeight="1">
      <c r="A295" s="12">
        <v>25</v>
      </c>
      <c r="B295" s="13" t="s">
        <v>23</v>
      </c>
      <c r="C295" s="13" t="s">
        <v>20</v>
      </c>
      <c r="D295" s="13" t="s">
        <v>33</v>
      </c>
      <c r="E295" s="12">
        <v>800</v>
      </c>
      <c r="F295" s="12">
        <v>223</v>
      </c>
      <c r="G295" s="12">
        <v>5867</v>
      </c>
      <c r="H295" s="12">
        <v>828</v>
      </c>
      <c r="I295" s="12">
        <v>298</v>
      </c>
      <c r="J295" s="12">
        <v>94</v>
      </c>
      <c r="K295" s="12">
        <v>166</v>
      </c>
      <c r="L295" s="12">
        <v>127</v>
      </c>
      <c r="M295" s="12">
        <v>81</v>
      </c>
      <c r="N295" s="12">
        <v>229</v>
      </c>
      <c r="O295" s="12">
        <v>48</v>
      </c>
      <c r="P295" s="12">
        <v>71</v>
      </c>
      <c r="Q295" s="14" t="s">
        <v>22</v>
      </c>
      <c r="R295" s="10">
        <f t="shared" si="8"/>
        <v>7809</v>
      </c>
      <c r="S295" s="11">
        <f t="shared" si="9"/>
        <v>9.7612500000000004</v>
      </c>
    </row>
    <row r="296" spans="1:19" ht="15.75" customHeight="1">
      <c r="A296" s="7">
        <v>20</v>
      </c>
      <c r="B296" s="8" t="s">
        <v>32</v>
      </c>
      <c r="C296" s="8" t="s">
        <v>27</v>
      </c>
      <c r="D296" s="8" t="s">
        <v>21</v>
      </c>
      <c r="E296" s="7">
        <v>913</v>
      </c>
      <c r="F296" s="7">
        <v>634</v>
      </c>
      <c r="G296" s="7">
        <v>3541</v>
      </c>
      <c r="H296" s="7">
        <v>668</v>
      </c>
      <c r="I296" s="7">
        <v>375</v>
      </c>
      <c r="J296" s="7">
        <v>187</v>
      </c>
      <c r="K296" s="7">
        <v>171</v>
      </c>
      <c r="L296" s="7">
        <v>70</v>
      </c>
      <c r="M296" s="7">
        <v>91</v>
      </c>
      <c r="N296" s="7">
        <v>90</v>
      </c>
      <c r="O296" s="7">
        <v>133</v>
      </c>
      <c r="P296" s="7">
        <v>200</v>
      </c>
      <c r="Q296" s="9" t="s">
        <v>26</v>
      </c>
      <c r="R296" s="10">
        <f t="shared" si="8"/>
        <v>5526</v>
      </c>
      <c r="S296" s="11">
        <f t="shared" si="9"/>
        <v>6.0525739320920042</v>
      </c>
    </row>
    <row r="297" spans="1:19" ht="15.75" customHeight="1">
      <c r="A297" s="12">
        <v>19</v>
      </c>
      <c r="B297" s="13" t="s">
        <v>32</v>
      </c>
      <c r="C297" s="13" t="s">
        <v>30</v>
      </c>
      <c r="D297" s="13" t="s">
        <v>21</v>
      </c>
      <c r="E297" s="12">
        <v>1243</v>
      </c>
      <c r="F297" s="12">
        <v>882</v>
      </c>
      <c r="G297" s="12">
        <v>5570</v>
      </c>
      <c r="H297" s="12">
        <v>574</v>
      </c>
      <c r="I297" s="12">
        <v>106</v>
      </c>
      <c r="J297" s="12">
        <v>190</v>
      </c>
      <c r="K297" s="12">
        <v>73</v>
      </c>
      <c r="L297" s="12">
        <v>85</v>
      </c>
      <c r="M297" s="12">
        <v>97</v>
      </c>
      <c r="N297" s="12">
        <v>264</v>
      </c>
      <c r="O297" s="12">
        <v>94</v>
      </c>
      <c r="P297" s="12">
        <v>82</v>
      </c>
      <c r="Q297" s="14" t="s">
        <v>29</v>
      </c>
      <c r="R297" s="10">
        <f t="shared" si="8"/>
        <v>7135</v>
      </c>
      <c r="S297" s="11">
        <f t="shared" si="9"/>
        <v>5.7401448109412714</v>
      </c>
    </row>
    <row r="298" spans="1:19" ht="15.75" customHeight="1">
      <c r="A298" s="7">
        <v>20</v>
      </c>
      <c r="B298" s="8" t="s">
        <v>23</v>
      </c>
      <c r="C298" s="8" t="s">
        <v>30</v>
      </c>
      <c r="D298" s="8" t="s">
        <v>25</v>
      </c>
      <c r="E298" s="7">
        <v>655</v>
      </c>
      <c r="F298" s="7">
        <v>685</v>
      </c>
      <c r="G298" s="7">
        <v>3115</v>
      </c>
      <c r="H298" s="7">
        <v>481</v>
      </c>
      <c r="I298" s="7">
        <v>270</v>
      </c>
      <c r="J298" s="7">
        <v>157</v>
      </c>
      <c r="K298" s="7">
        <v>133</v>
      </c>
      <c r="L298" s="7">
        <v>97</v>
      </c>
      <c r="M298" s="7">
        <v>22</v>
      </c>
      <c r="N298" s="7">
        <v>112</v>
      </c>
      <c r="O298" s="7">
        <v>80</v>
      </c>
      <c r="P298" s="7">
        <v>98</v>
      </c>
      <c r="Q298" s="9" t="s">
        <v>22</v>
      </c>
      <c r="R298" s="10">
        <f t="shared" si="8"/>
        <v>4565</v>
      </c>
      <c r="S298" s="11">
        <f t="shared" si="9"/>
        <v>6.9694656488549622</v>
      </c>
    </row>
    <row r="299" spans="1:19" ht="15.75" customHeight="1">
      <c r="A299" s="12">
        <v>18</v>
      </c>
      <c r="B299" s="13" t="s">
        <v>32</v>
      </c>
      <c r="C299" s="13" t="s">
        <v>20</v>
      </c>
      <c r="D299" s="13" t="s">
        <v>33</v>
      </c>
      <c r="E299" s="12">
        <v>667</v>
      </c>
      <c r="F299" s="12">
        <v>647</v>
      </c>
      <c r="G299" s="12">
        <v>4637</v>
      </c>
      <c r="H299" s="12">
        <v>906</v>
      </c>
      <c r="I299" s="12">
        <v>225</v>
      </c>
      <c r="J299" s="12">
        <v>123</v>
      </c>
      <c r="K299" s="12">
        <v>204</v>
      </c>
      <c r="L299" s="12">
        <v>81</v>
      </c>
      <c r="M299" s="12">
        <v>36</v>
      </c>
      <c r="N299" s="12">
        <v>89</v>
      </c>
      <c r="O299" s="12">
        <v>33</v>
      </c>
      <c r="P299" s="12">
        <v>137</v>
      </c>
      <c r="Q299" s="14" t="s">
        <v>22</v>
      </c>
      <c r="R299" s="10">
        <f t="shared" si="8"/>
        <v>6471</v>
      </c>
      <c r="S299" s="11">
        <f t="shared" si="9"/>
        <v>9.7016491754122942</v>
      </c>
    </row>
    <row r="300" spans="1:19" ht="15.75" customHeight="1">
      <c r="A300" s="7">
        <v>24</v>
      </c>
      <c r="B300" s="8" t="s">
        <v>19</v>
      </c>
      <c r="C300" s="8" t="s">
        <v>27</v>
      </c>
      <c r="D300" s="8" t="s">
        <v>25</v>
      </c>
      <c r="E300" s="7">
        <v>1458</v>
      </c>
      <c r="F300" s="7">
        <v>7</v>
      </c>
      <c r="G300" s="7">
        <v>5143</v>
      </c>
      <c r="H300" s="7">
        <v>505</v>
      </c>
      <c r="I300" s="7">
        <v>329</v>
      </c>
      <c r="J300" s="7">
        <v>140</v>
      </c>
      <c r="K300" s="7">
        <v>265</v>
      </c>
      <c r="L300" s="7">
        <v>138</v>
      </c>
      <c r="M300" s="7">
        <v>65</v>
      </c>
      <c r="N300" s="7">
        <v>81</v>
      </c>
      <c r="O300" s="7">
        <v>49</v>
      </c>
      <c r="P300" s="7">
        <v>198</v>
      </c>
      <c r="Q300" s="9" t="s">
        <v>22</v>
      </c>
      <c r="R300" s="10">
        <f t="shared" si="8"/>
        <v>6913</v>
      </c>
      <c r="S300" s="11">
        <f t="shared" si="9"/>
        <v>4.7414266117969825</v>
      </c>
    </row>
    <row r="301" spans="1:19" ht="15.75" customHeight="1">
      <c r="A301" s="12">
        <v>22</v>
      </c>
      <c r="B301" s="13" t="s">
        <v>19</v>
      </c>
      <c r="C301" s="13" t="s">
        <v>30</v>
      </c>
      <c r="D301" s="13" t="s">
        <v>33</v>
      </c>
      <c r="E301" s="12">
        <v>925</v>
      </c>
      <c r="F301" s="12">
        <v>350</v>
      </c>
      <c r="G301" s="12">
        <v>4445</v>
      </c>
      <c r="H301" s="12">
        <v>529</v>
      </c>
      <c r="I301" s="12">
        <v>227</v>
      </c>
      <c r="J301" s="12">
        <v>51</v>
      </c>
      <c r="K301" s="12">
        <v>173</v>
      </c>
      <c r="L301" s="12">
        <v>132</v>
      </c>
      <c r="M301" s="12">
        <v>24</v>
      </c>
      <c r="N301" s="12">
        <v>58</v>
      </c>
      <c r="O301" s="12">
        <v>183</v>
      </c>
      <c r="P301" s="12">
        <v>74</v>
      </c>
      <c r="Q301" s="14" t="s">
        <v>29</v>
      </c>
      <c r="R301" s="10">
        <f t="shared" si="8"/>
        <v>5896</v>
      </c>
      <c r="S301" s="11">
        <f t="shared" si="9"/>
        <v>6.3740540540540538</v>
      </c>
    </row>
    <row r="302" spans="1:19" ht="15.75" customHeight="1">
      <c r="A302" s="7">
        <v>21</v>
      </c>
      <c r="B302" s="8" t="s">
        <v>19</v>
      </c>
      <c r="C302" s="8" t="s">
        <v>27</v>
      </c>
      <c r="D302" s="8" t="s">
        <v>25</v>
      </c>
      <c r="E302" s="7">
        <v>1105</v>
      </c>
      <c r="F302" s="7">
        <v>35</v>
      </c>
      <c r="G302" s="7">
        <v>4114</v>
      </c>
      <c r="H302" s="7">
        <v>417</v>
      </c>
      <c r="I302" s="7">
        <v>308</v>
      </c>
      <c r="J302" s="7">
        <v>178</v>
      </c>
      <c r="K302" s="7">
        <v>152</v>
      </c>
      <c r="L302" s="7">
        <v>142</v>
      </c>
      <c r="M302" s="7">
        <v>90</v>
      </c>
      <c r="N302" s="7">
        <v>286</v>
      </c>
      <c r="O302" s="7">
        <v>84</v>
      </c>
      <c r="P302" s="7">
        <v>139</v>
      </c>
      <c r="Q302" s="9" t="s">
        <v>22</v>
      </c>
      <c r="R302" s="10">
        <f t="shared" si="8"/>
        <v>5910</v>
      </c>
      <c r="S302" s="11">
        <f t="shared" si="9"/>
        <v>5.3484162895927598</v>
      </c>
    </row>
    <row r="303" spans="1:19" ht="15.75" customHeight="1">
      <c r="A303" s="12">
        <v>18</v>
      </c>
      <c r="B303" s="13" t="s">
        <v>32</v>
      </c>
      <c r="C303" s="13" t="s">
        <v>24</v>
      </c>
      <c r="D303" s="13" t="s">
        <v>33</v>
      </c>
      <c r="E303" s="12">
        <v>737</v>
      </c>
      <c r="F303" s="12">
        <v>490</v>
      </c>
      <c r="G303" s="12">
        <v>5522</v>
      </c>
      <c r="H303" s="12">
        <v>758</v>
      </c>
      <c r="I303" s="12">
        <v>135</v>
      </c>
      <c r="J303" s="12">
        <v>160</v>
      </c>
      <c r="K303" s="12">
        <v>105</v>
      </c>
      <c r="L303" s="12">
        <v>65</v>
      </c>
      <c r="M303" s="12">
        <v>80</v>
      </c>
      <c r="N303" s="12">
        <v>281</v>
      </c>
      <c r="O303" s="12">
        <v>148</v>
      </c>
      <c r="P303" s="12">
        <v>112</v>
      </c>
      <c r="Q303" s="14" t="s">
        <v>26</v>
      </c>
      <c r="R303" s="10">
        <f t="shared" si="8"/>
        <v>7366</v>
      </c>
      <c r="S303" s="11">
        <f t="shared" si="9"/>
        <v>9.9945725915875165</v>
      </c>
    </row>
    <row r="304" spans="1:19" ht="15.75" customHeight="1">
      <c r="A304" s="7">
        <v>25</v>
      </c>
      <c r="B304" s="8" t="s">
        <v>23</v>
      </c>
      <c r="C304" s="8" t="s">
        <v>20</v>
      </c>
      <c r="D304" s="8" t="s">
        <v>28</v>
      </c>
      <c r="E304" s="7">
        <v>1495</v>
      </c>
      <c r="F304" s="7">
        <v>892</v>
      </c>
      <c r="G304" s="7">
        <v>5525</v>
      </c>
      <c r="H304" s="7">
        <v>767</v>
      </c>
      <c r="I304" s="7">
        <v>182</v>
      </c>
      <c r="J304" s="7">
        <v>97</v>
      </c>
      <c r="K304" s="7">
        <v>213</v>
      </c>
      <c r="L304" s="7">
        <v>135</v>
      </c>
      <c r="M304" s="7">
        <v>30</v>
      </c>
      <c r="N304" s="7">
        <v>196</v>
      </c>
      <c r="O304" s="7">
        <v>54</v>
      </c>
      <c r="P304" s="7">
        <v>21</v>
      </c>
      <c r="Q304" s="9" t="s">
        <v>29</v>
      </c>
      <c r="R304" s="10">
        <f t="shared" si="8"/>
        <v>7220</v>
      </c>
      <c r="S304" s="11">
        <f t="shared" si="9"/>
        <v>4.8294314381270906</v>
      </c>
    </row>
    <row r="305" spans="1:19" ht="15.75" customHeight="1">
      <c r="A305" s="12">
        <v>20</v>
      </c>
      <c r="B305" s="13" t="s">
        <v>32</v>
      </c>
      <c r="C305" s="13" t="s">
        <v>27</v>
      </c>
      <c r="D305" s="13" t="s">
        <v>25</v>
      </c>
      <c r="E305" s="12">
        <v>1298</v>
      </c>
      <c r="F305" s="12">
        <v>971</v>
      </c>
      <c r="G305" s="12">
        <v>5002</v>
      </c>
      <c r="H305" s="12">
        <v>717</v>
      </c>
      <c r="I305" s="12">
        <v>249</v>
      </c>
      <c r="J305" s="12">
        <v>63</v>
      </c>
      <c r="K305" s="12">
        <v>214</v>
      </c>
      <c r="L305" s="12">
        <v>72</v>
      </c>
      <c r="M305" s="12">
        <v>40</v>
      </c>
      <c r="N305" s="12">
        <v>220</v>
      </c>
      <c r="O305" s="12">
        <v>80</v>
      </c>
      <c r="P305" s="12">
        <v>26</v>
      </c>
      <c r="Q305" s="14" t="s">
        <v>29</v>
      </c>
      <c r="R305" s="10">
        <f t="shared" si="8"/>
        <v>6683</v>
      </c>
      <c r="S305" s="11">
        <f t="shared" si="9"/>
        <v>5.1486902927580891</v>
      </c>
    </row>
    <row r="306" spans="1:19" ht="15.75" customHeight="1">
      <c r="A306" s="7">
        <v>21</v>
      </c>
      <c r="B306" s="8" t="s">
        <v>32</v>
      </c>
      <c r="C306" s="8" t="s">
        <v>30</v>
      </c>
      <c r="D306" s="8" t="s">
        <v>21</v>
      </c>
      <c r="E306" s="7">
        <v>1272</v>
      </c>
      <c r="F306" s="7">
        <v>784</v>
      </c>
      <c r="G306" s="7">
        <v>3708</v>
      </c>
      <c r="H306" s="7">
        <v>810</v>
      </c>
      <c r="I306" s="7">
        <v>364</v>
      </c>
      <c r="J306" s="7">
        <v>90</v>
      </c>
      <c r="K306" s="7">
        <v>119</v>
      </c>
      <c r="L306" s="7">
        <v>32</v>
      </c>
      <c r="M306" s="7">
        <v>67</v>
      </c>
      <c r="N306" s="7">
        <v>91</v>
      </c>
      <c r="O306" s="7">
        <v>146</v>
      </c>
      <c r="P306" s="7">
        <v>150</v>
      </c>
      <c r="Q306" s="9" t="s">
        <v>22</v>
      </c>
      <c r="R306" s="10">
        <f t="shared" si="8"/>
        <v>5577</v>
      </c>
      <c r="S306" s="11">
        <f t="shared" si="9"/>
        <v>4.3844339622641506</v>
      </c>
    </row>
    <row r="307" spans="1:19" ht="15.75" customHeight="1">
      <c r="A307" s="12">
        <v>19</v>
      </c>
      <c r="B307" s="13" t="s">
        <v>23</v>
      </c>
      <c r="C307" s="13" t="s">
        <v>27</v>
      </c>
      <c r="D307" s="13" t="s">
        <v>33</v>
      </c>
      <c r="E307" s="12">
        <v>511</v>
      </c>
      <c r="F307" s="12">
        <v>825</v>
      </c>
      <c r="G307" s="12">
        <v>5383</v>
      </c>
      <c r="H307" s="12">
        <v>917</v>
      </c>
      <c r="I307" s="12">
        <v>201</v>
      </c>
      <c r="J307" s="12">
        <v>152</v>
      </c>
      <c r="K307" s="12">
        <v>117</v>
      </c>
      <c r="L307" s="12">
        <v>147</v>
      </c>
      <c r="M307" s="12">
        <v>42</v>
      </c>
      <c r="N307" s="12">
        <v>244</v>
      </c>
      <c r="O307" s="12">
        <v>75</v>
      </c>
      <c r="P307" s="12">
        <v>126</v>
      </c>
      <c r="Q307" s="14" t="s">
        <v>22</v>
      </c>
      <c r="R307" s="10">
        <f t="shared" si="8"/>
        <v>7404</v>
      </c>
      <c r="S307" s="11">
        <f t="shared" si="9"/>
        <v>14.489236790606654</v>
      </c>
    </row>
    <row r="308" spans="1:19" ht="15.75" customHeight="1">
      <c r="A308" s="7">
        <v>21</v>
      </c>
      <c r="B308" s="8" t="s">
        <v>23</v>
      </c>
      <c r="C308" s="8" t="s">
        <v>30</v>
      </c>
      <c r="D308" s="8" t="s">
        <v>31</v>
      </c>
      <c r="E308" s="7">
        <v>1161</v>
      </c>
      <c r="F308" s="7">
        <v>566</v>
      </c>
      <c r="G308" s="7">
        <v>5178</v>
      </c>
      <c r="H308" s="7">
        <v>653</v>
      </c>
      <c r="I308" s="7">
        <v>381</v>
      </c>
      <c r="J308" s="7">
        <v>155</v>
      </c>
      <c r="K308" s="7">
        <v>213</v>
      </c>
      <c r="L308" s="7">
        <v>116</v>
      </c>
      <c r="M308" s="7">
        <v>45</v>
      </c>
      <c r="N308" s="7">
        <v>208</v>
      </c>
      <c r="O308" s="7">
        <v>139</v>
      </c>
      <c r="P308" s="7">
        <v>174</v>
      </c>
      <c r="Q308" s="9" t="s">
        <v>22</v>
      </c>
      <c r="R308" s="10">
        <f t="shared" si="8"/>
        <v>7262</v>
      </c>
      <c r="S308" s="11">
        <f t="shared" si="9"/>
        <v>6.2549526270456504</v>
      </c>
    </row>
    <row r="309" spans="1:19" ht="15.75" customHeight="1">
      <c r="A309" s="12">
        <v>21</v>
      </c>
      <c r="B309" s="13" t="s">
        <v>32</v>
      </c>
      <c r="C309" s="13" t="s">
        <v>27</v>
      </c>
      <c r="D309" s="13" t="s">
        <v>21</v>
      </c>
      <c r="E309" s="12">
        <v>1112</v>
      </c>
      <c r="F309" s="12">
        <v>943</v>
      </c>
      <c r="G309" s="12">
        <v>5832</v>
      </c>
      <c r="H309" s="12">
        <v>881</v>
      </c>
      <c r="I309" s="12">
        <v>292</v>
      </c>
      <c r="J309" s="12">
        <v>93</v>
      </c>
      <c r="K309" s="12">
        <v>288</v>
      </c>
      <c r="L309" s="12">
        <v>135</v>
      </c>
      <c r="M309" s="12">
        <v>82</v>
      </c>
      <c r="N309" s="12">
        <v>67</v>
      </c>
      <c r="O309" s="12">
        <v>102</v>
      </c>
      <c r="P309" s="12">
        <v>157</v>
      </c>
      <c r="Q309" s="14" t="s">
        <v>29</v>
      </c>
      <c r="R309" s="10">
        <f t="shared" si="8"/>
        <v>7929</v>
      </c>
      <c r="S309" s="11">
        <f t="shared" si="9"/>
        <v>7.1303956834532372</v>
      </c>
    </row>
    <row r="310" spans="1:19" ht="15.75" customHeight="1">
      <c r="A310" s="7">
        <v>25</v>
      </c>
      <c r="B310" s="8" t="s">
        <v>32</v>
      </c>
      <c r="C310" s="8" t="s">
        <v>24</v>
      </c>
      <c r="D310" s="8" t="s">
        <v>25</v>
      </c>
      <c r="E310" s="7">
        <v>958</v>
      </c>
      <c r="F310" s="7">
        <v>451</v>
      </c>
      <c r="G310" s="7">
        <v>5949</v>
      </c>
      <c r="H310" s="7">
        <v>655</v>
      </c>
      <c r="I310" s="7">
        <v>163</v>
      </c>
      <c r="J310" s="7">
        <v>78</v>
      </c>
      <c r="K310" s="7">
        <v>96</v>
      </c>
      <c r="L310" s="7">
        <v>150</v>
      </c>
      <c r="M310" s="7">
        <v>54</v>
      </c>
      <c r="N310" s="7">
        <v>78</v>
      </c>
      <c r="O310" s="7">
        <v>76</v>
      </c>
      <c r="P310" s="7">
        <v>176</v>
      </c>
      <c r="Q310" s="9" t="s">
        <v>26</v>
      </c>
      <c r="R310" s="10">
        <f t="shared" si="8"/>
        <v>7475</v>
      </c>
      <c r="S310" s="11">
        <f t="shared" si="9"/>
        <v>7.8027139874739042</v>
      </c>
    </row>
    <row r="311" spans="1:19" ht="15.75" customHeight="1">
      <c r="A311" s="12">
        <v>25</v>
      </c>
      <c r="B311" s="13" t="s">
        <v>19</v>
      </c>
      <c r="C311" s="13" t="s">
        <v>24</v>
      </c>
      <c r="D311" s="13" t="s">
        <v>31</v>
      </c>
      <c r="E311" s="12">
        <v>1176</v>
      </c>
      <c r="F311" s="12">
        <v>186</v>
      </c>
      <c r="G311" s="12">
        <v>4044</v>
      </c>
      <c r="H311" s="12">
        <v>615</v>
      </c>
      <c r="I311" s="12">
        <v>319</v>
      </c>
      <c r="J311" s="12">
        <v>93</v>
      </c>
      <c r="K311" s="12">
        <v>108</v>
      </c>
      <c r="L311" s="12">
        <v>46</v>
      </c>
      <c r="M311" s="12">
        <v>96</v>
      </c>
      <c r="N311" s="12">
        <v>184</v>
      </c>
      <c r="O311" s="12">
        <v>61</v>
      </c>
      <c r="P311" s="12">
        <v>37</v>
      </c>
      <c r="Q311" s="14" t="s">
        <v>22</v>
      </c>
      <c r="R311" s="10">
        <f t="shared" si="8"/>
        <v>5603</v>
      </c>
      <c r="S311" s="11">
        <f t="shared" si="9"/>
        <v>4.7644557823129254</v>
      </c>
    </row>
    <row r="312" spans="1:19" ht="15.75" customHeight="1">
      <c r="A312" s="7">
        <v>20</v>
      </c>
      <c r="B312" s="8" t="s">
        <v>19</v>
      </c>
      <c r="C312" s="8" t="s">
        <v>27</v>
      </c>
      <c r="D312" s="8" t="s">
        <v>31</v>
      </c>
      <c r="E312" s="7">
        <v>727</v>
      </c>
      <c r="F312" s="7">
        <v>451</v>
      </c>
      <c r="G312" s="7">
        <v>3325</v>
      </c>
      <c r="H312" s="7">
        <v>570</v>
      </c>
      <c r="I312" s="7">
        <v>253</v>
      </c>
      <c r="J312" s="7">
        <v>76</v>
      </c>
      <c r="K312" s="7">
        <v>98</v>
      </c>
      <c r="L312" s="7">
        <v>55</v>
      </c>
      <c r="M312" s="7">
        <v>49</v>
      </c>
      <c r="N312" s="7">
        <v>229</v>
      </c>
      <c r="O312" s="7">
        <v>96</v>
      </c>
      <c r="P312" s="7">
        <v>97</v>
      </c>
      <c r="Q312" s="9" t="s">
        <v>26</v>
      </c>
      <c r="R312" s="10">
        <f t="shared" si="8"/>
        <v>4848</v>
      </c>
      <c r="S312" s="11">
        <f t="shared" si="9"/>
        <v>6.6685006877579092</v>
      </c>
    </row>
    <row r="313" spans="1:19" ht="15.75" customHeight="1">
      <c r="A313" s="12">
        <v>25</v>
      </c>
      <c r="B313" s="13" t="s">
        <v>19</v>
      </c>
      <c r="C313" s="13" t="s">
        <v>27</v>
      </c>
      <c r="D313" s="13" t="s">
        <v>33</v>
      </c>
      <c r="E313" s="12">
        <v>1483</v>
      </c>
      <c r="F313" s="12">
        <v>826</v>
      </c>
      <c r="G313" s="12">
        <v>3048</v>
      </c>
      <c r="H313" s="12">
        <v>733</v>
      </c>
      <c r="I313" s="12">
        <v>136</v>
      </c>
      <c r="J313" s="12">
        <v>103</v>
      </c>
      <c r="K313" s="12">
        <v>278</v>
      </c>
      <c r="L313" s="12">
        <v>114</v>
      </c>
      <c r="M313" s="12">
        <v>22</v>
      </c>
      <c r="N313" s="12">
        <v>282</v>
      </c>
      <c r="O313" s="12">
        <v>110</v>
      </c>
      <c r="P313" s="12">
        <v>60</v>
      </c>
      <c r="Q313" s="14" t="s">
        <v>22</v>
      </c>
      <c r="R313" s="10">
        <f t="shared" si="8"/>
        <v>4886</v>
      </c>
      <c r="S313" s="11">
        <f t="shared" si="9"/>
        <v>3.2946729602157787</v>
      </c>
    </row>
    <row r="314" spans="1:19" ht="15.75" customHeight="1">
      <c r="A314" s="7">
        <v>24</v>
      </c>
      <c r="B314" s="8" t="s">
        <v>32</v>
      </c>
      <c r="C314" s="8" t="s">
        <v>24</v>
      </c>
      <c r="D314" s="8" t="s">
        <v>28</v>
      </c>
      <c r="E314" s="7">
        <v>881</v>
      </c>
      <c r="F314" s="7">
        <v>97</v>
      </c>
      <c r="G314" s="7">
        <v>4884</v>
      </c>
      <c r="H314" s="7">
        <v>857</v>
      </c>
      <c r="I314" s="7">
        <v>340</v>
      </c>
      <c r="J314" s="7">
        <v>166</v>
      </c>
      <c r="K314" s="7">
        <v>147</v>
      </c>
      <c r="L314" s="7">
        <v>34</v>
      </c>
      <c r="M314" s="7">
        <v>32</v>
      </c>
      <c r="N314" s="7">
        <v>298</v>
      </c>
      <c r="O314" s="7">
        <v>115</v>
      </c>
      <c r="P314" s="7">
        <v>38</v>
      </c>
      <c r="Q314" s="9" t="s">
        <v>22</v>
      </c>
      <c r="R314" s="10">
        <f t="shared" si="8"/>
        <v>6911</v>
      </c>
      <c r="S314" s="11">
        <f t="shared" si="9"/>
        <v>7.8444948921679911</v>
      </c>
    </row>
    <row r="315" spans="1:19" ht="15.75" customHeight="1">
      <c r="A315" s="12">
        <v>21</v>
      </c>
      <c r="B315" s="13" t="s">
        <v>32</v>
      </c>
      <c r="C315" s="13" t="s">
        <v>20</v>
      </c>
      <c r="D315" s="13" t="s">
        <v>31</v>
      </c>
      <c r="E315" s="12">
        <v>1347</v>
      </c>
      <c r="F315" s="12">
        <v>634</v>
      </c>
      <c r="G315" s="12">
        <v>5766</v>
      </c>
      <c r="H315" s="12">
        <v>562</v>
      </c>
      <c r="I315" s="12">
        <v>398</v>
      </c>
      <c r="J315" s="12">
        <v>134</v>
      </c>
      <c r="K315" s="12">
        <v>222</v>
      </c>
      <c r="L315" s="12">
        <v>43</v>
      </c>
      <c r="M315" s="12">
        <v>56</v>
      </c>
      <c r="N315" s="12">
        <v>108</v>
      </c>
      <c r="O315" s="12">
        <v>162</v>
      </c>
      <c r="P315" s="12">
        <v>34</v>
      </c>
      <c r="Q315" s="14" t="s">
        <v>29</v>
      </c>
      <c r="R315" s="10">
        <f t="shared" si="8"/>
        <v>7485</v>
      </c>
      <c r="S315" s="11">
        <f t="shared" si="9"/>
        <v>5.5567928730512248</v>
      </c>
    </row>
    <row r="316" spans="1:19" ht="15.75" customHeight="1">
      <c r="A316" s="7">
        <v>22</v>
      </c>
      <c r="B316" s="8" t="s">
        <v>23</v>
      </c>
      <c r="C316" s="8" t="s">
        <v>20</v>
      </c>
      <c r="D316" s="8" t="s">
        <v>21</v>
      </c>
      <c r="E316" s="7">
        <v>725</v>
      </c>
      <c r="F316" s="7">
        <v>132</v>
      </c>
      <c r="G316" s="7">
        <v>4477</v>
      </c>
      <c r="H316" s="7">
        <v>822</v>
      </c>
      <c r="I316" s="7">
        <v>150</v>
      </c>
      <c r="J316" s="7">
        <v>61</v>
      </c>
      <c r="K316" s="7">
        <v>192</v>
      </c>
      <c r="L316" s="7">
        <v>133</v>
      </c>
      <c r="M316" s="7">
        <v>89</v>
      </c>
      <c r="N316" s="7">
        <v>204</v>
      </c>
      <c r="O316" s="7">
        <v>133</v>
      </c>
      <c r="P316" s="7">
        <v>95</v>
      </c>
      <c r="Q316" s="9" t="s">
        <v>29</v>
      </c>
      <c r="R316" s="10">
        <f t="shared" si="8"/>
        <v>6356</v>
      </c>
      <c r="S316" s="11">
        <f t="shared" si="9"/>
        <v>8.7668965517241375</v>
      </c>
    </row>
    <row r="317" spans="1:19" ht="15.75" customHeight="1">
      <c r="A317" s="12">
        <v>18</v>
      </c>
      <c r="B317" s="13" t="s">
        <v>19</v>
      </c>
      <c r="C317" s="13" t="s">
        <v>30</v>
      </c>
      <c r="D317" s="13" t="s">
        <v>33</v>
      </c>
      <c r="E317" s="12">
        <v>1000</v>
      </c>
      <c r="F317" s="12">
        <v>270</v>
      </c>
      <c r="G317" s="12">
        <v>4171</v>
      </c>
      <c r="H317" s="12">
        <v>859</v>
      </c>
      <c r="I317" s="12">
        <v>194</v>
      </c>
      <c r="J317" s="12">
        <v>139</v>
      </c>
      <c r="K317" s="12">
        <v>246</v>
      </c>
      <c r="L317" s="12">
        <v>102</v>
      </c>
      <c r="M317" s="12">
        <v>65</v>
      </c>
      <c r="N317" s="12">
        <v>93</v>
      </c>
      <c r="O317" s="12">
        <v>185</v>
      </c>
      <c r="P317" s="12">
        <v>152</v>
      </c>
      <c r="Q317" s="14" t="s">
        <v>22</v>
      </c>
      <c r="R317" s="10">
        <f t="shared" si="8"/>
        <v>6206</v>
      </c>
      <c r="S317" s="11">
        <f t="shared" si="9"/>
        <v>6.2060000000000004</v>
      </c>
    </row>
    <row r="318" spans="1:19" ht="15.75" customHeight="1">
      <c r="A318" s="7">
        <v>24</v>
      </c>
      <c r="B318" s="8" t="s">
        <v>23</v>
      </c>
      <c r="C318" s="8" t="s">
        <v>30</v>
      </c>
      <c r="D318" s="8" t="s">
        <v>31</v>
      </c>
      <c r="E318" s="7">
        <v>795</v>
      </c>
      <c r="F318" s="7">
        <v>580</v>
      </c>
      <c r="G318" s="7">
        <v>4126</v>
      </c>
      <c r="H318" s="7">
        <v>454</v>
      </c>
      <c r="I318" s="7">
        <v>226</v>
      </c>
      <c r="J318" s="7">
        <v>132</v>
      </c>
      <c r="K318" s="7">
        <v>114</v>
      </c>
      <c r="L318" s="7">
        <v>117</v>
      </c>
      <c r="M318" s="7">
        <v>72</v>
      </c>
      <c r="N318" s="7">
        <v>158</v>
      </c>
      <c r="O318" s="7">
        <v>133</v>
      </c>
      <c r="P318" s="7">
        <v>132</v>
      </c>
      <c r="Q318" s="9" t="s">
        <v>22</v>
      </c>
      <c r="R318" s="10">
        <f t="shared" si="8"/>
        <v>5664</v>
      </c>
      <c r="S318" s="11">
        <f t="shared" si="9"/>
        <v>7.1245283018867926</v>
      </c>
    </row>
    <row r="319" spans="1:19" ht="15.75" customHeight="1">
      <c r="A319" s="12">
        <v>18</v>
      </c>
      <c r="B319" s="13" t="s">
        <v>32</v>
      </c>
      <c r="C319" s="13" t="s">
        <v>27</v>
      </c>
      <c r="D319" s="13" t="s">
        <v>25</v>
      </c>
      <c r="E319" s="12">
        <v>869</v>
      </c>
      <c r="F319" s="12">
        <v>447</v>
      </c>
      <c r="G319" s="12">
        <v>3962</v>
      </c>
      <c r="H319" s="12">
        <v>416</v>
      </c>
      <c r="I319" s="12">
        <v>369</v>
      </c>
      <c r="J319" s="12">
        <v>112</v>
      </c>
      <c r="K319" s="12">
        <v>71</v>
      </c>
      <c r="L319" s="12">
        <v>44</v>
      </c>
      <c r="M319" s="12">
        <v>51</v>
      </c>
      <c r="N319" s="12">
        <v>160</v>
      </c>
      <c r="O319" s="12">
        <v>74</v>
      </c>
      <c r="P319" s="12">
        <v>43</v>
      </c>
      <c r="Q319" s="14" t="s">
        <v>29</v>
      </c>
      <c r="R319" s="10">
        <f t="shared" si="8"/>
        <v>5302</v>
      </c>
      <c r="S319" s="11">
        <f t="shared" si="9"/>
        <v>6.1012658227848098</v>
      </c>
    </row>
    <row r="320" spans="1:19" ht="15.75" customHeight="1">
      <c r="A320" s="7">
        <v>24</v>
      </c>
      <c r="B320" s="8" t="s">
        <v>23</v>
      </c>
      <c r="C320" s="8" t="s">
        <v>20</v>
      </c>
      <c r="D320" s="8" t="s">
        <v>33</v>
      </c>
      <c r="E320" s="7">
        <v>543</v>
      </c>
      <c r="F320" s="7">
        <v>177</v>
      </c>
      <c r="G320" s="7">
        <v>4823</v>
      </c>
      <c r="H320" s="7">
        <v>976</v>
      </c>
      <c r="I320" s="7">
        <v>295</v>
      </c>
      <c r="J320" s="7">
        <v>153</v>
      </c>
      <c r="K320" s="7">
        <v>86</v>
      </c>
      <c r="L320" s="7">
        <v>107</v>
      </c>
      <c r="M320" s="7">
        <v>36</v>
      </c>
      <c r="N320" s="7">
        <v>143</v>
      </c>
      <c r="O320" s="7">
        <v>118</v>
      </c>
      <c r="P320" s="7">
        <v>172</v>
      </c>
      <c r="Q320" s="9" t="s">
        <v>22</v>
      </c>
      <c r="R320" s="10">
        <f t="shared" si="8"/>
        <v>6909</v>
      </c>
      <c r="S320" s="11">
        <f t="shared" si="9"/>
        <v>12.723756906077348</v>
      </c>
    </row>
    <row r="321" spans="1:19" ht="15.75" customHeight="1">
      <c r="A321" s="12">
        <v>25</v>
      </c>
      <c r="B321" s="13" t="s">
        <v>32</v>
      </c>
      <c r="C321" s="13" t="s">
        <v>30</v>
      </c>
      <c r="D321" s="13" t="s">
        <v>25</v>
      </c>
      <c r="E321" s="12">
        <v>1470</v>
      </c>
      <c r="F321" s="12">
        <v>403</v>
      </c>
      <c r="G321" s="12">
        <v>5561</v>
      </c>
      <c r="H321" s="12">
        <v>704</v>
      </c>
      <c r="I321" s="12">
        <v>178</v>
      </c>
      <c r="J321" s="12">
        <v>104</v>
      </c>
      <c r="K321" s="12">
        <v>173</v>
      </c>
      <c r="L321" s="12">
        <v>36</v>
      </c>
      <c r="M321" s="12">
        <v>50</v>
      </c>
      <c r="N321" s="12">
        <v>81</v>
      </c>
      <c r="O321" s="12">
        <v>140</v>
      </c>
      <c r="P321" s="12">
        <v>114</v>
      </c>
      <c r="Q321" s="14" t="s">
        <v>22</v>
      </c>
      <c r="R321" s="10">
        <f t="shared" si="8"/>
        <v>7141</v>
      </c>
      <c r="S321" s="11">
        <f t="shared" si="9"/>
        <v>4.8578231292517007</v>
      </c>
    </row>
    <row r="322" spans="1:19" ht="15.75" customHeight="1">
      <c r="A322" s="7">
        <v>19</v>
      </c>
      <c r="B322" s="8" t="s">
        <v>23</v>
      </c>
      <c r="C322" s="8" t="s">
        <v>20</v>
      </c>
      <c r="D322" s="8" t="s">
        <v>25</v>
      </c>
      <c r="E322" s="7">
        <v>734</v>
      </c>
      <c r="F322" s="7">
        <v>838</v>
      </c>
      <c r="G322" s="7">
        <v>4441</v>
      </c>
      <c r="H322" s="7">
        <v>437</v>
      </c>
      <c r="I322" s="7">
        <v>185</v>
      </c>
      <c r="J322" s="7">
        <v>79</v>
      </c>
      <c r="K322" s="7">
        <v>53</v>
      </c>
      <c r="L322" s="7">
        <v>129</v>
      </c>
      <c r="M322" s="7">
        <v>21</v>
      </c>
      <c r="N322" s="7">
        <v>149</v>
      </c>
      <c r="O322" s="7">
        <v>120</v>
      </c>
      <c r="P322" s="7">
        <v>53</v>
      </c>
      <c r="Q322" s="9" t="s">
        <v>26</v>
      </c>
      <c r="R322" s="10">
        <f t="shared" ref="R322:R385" si="10">SUM(G322:P322)</f>
        <v>5667</v>
      </c>
      <c r="S322" s="11">
        <f t="shared" ref="S322:S385" si="11">R322/E322</f>
        <v>7.7207084468664853</v>
      </c>
    </row>
    <row r="323" spans="1:19" ht="15.75" customHeight="1">
      <c r="A323" s="12">
        <v>20</v>
      </c>
      <c r="B323" s="13" t="s">
        <v>23</v>
      </c>
      <c r="C323" s="13" t="s">
        <v>20</v>
      </c>
      <c r="D323" s="13" t="s">
        <v>28</v>
      </c>
      <c r="E323" s="12">
        <v>669</v>
      </c>
      <c r="F323" s="12">
        <v>638</v>
      </c>
      <c r="G323" s="12">
        <v>5929</v>
      </c>
      <c r="H323" s="12">
        <v>588</v>
      </c>
      <c r="I323" s="12">
        <v>290</v>
      </c>
      <c r="J323" s="12">
        <v>176</v>
      </c>
      <c r="K323" s="12">
        <v>218</v>
      </c>
      <c r="L323" s="12">
        <v>74</v>
      </c>
      <c r="M323" s="12">
        <v>23</v>
      </c>
      <c r="N323" s="12">
        <v>199</v>
      </c>
      <c r="O323" s="12">
        <v>65</v>
      </c>
      <c r="P323" s="12">
        <v>149</v>
      </c>
      <c r="Q323" s="14" t="s">
        <v>29</v>
      </c>
      <c r="R323" s="10">
        <f t="shared" si="10"/>
        <v>7711</v>
      </c>
      <c r="S323" s="11">
        <f t="shared" si="11"/>
        <v>11.526158445440956</v>
      </c>
    </row>
    <row r="324" spans="1:19" ht="15.75" customHeight="1">
      <c r="A324" s="7">
        <v>19</v>
      </c>
      <c r="B324" s="8" t="s">
        <v>23</v>
      </c>
      <c r="C324" s="8" t="s">
        <v>24</v>
      </c>
      <c r="D324" s="8" t="s">
        <v>21</v>
      </c>
      <c r="E324" s="7">
        <v>1336</v>
      </c>
      <c r="F324" s="7">
        <v>417</v>
      </c>
      <c r="G324" s="7">
        <v>4533</v>
      </c>
      <c r="H324" s="7">
        <v>809</v>
      </c>
      <c r="I324" s="7">
        <v>268</v>
      </c>
      <c r="J324" s="7">
        <v>131</v>
      </c>
      <c r="K324" s="7">
        <v>237</v>
      </c>
      <c r="L324" s="7">
        <v>96</v>
      </c>
      <c r="M324" s="7">
        <v>88</v>
      </c>
      <c r="N324" s="7">
        <v>289</v>
      </c>
      <c r="O324" s="7">
        <v>113</v>
      </c>
      <c r="P324" s="7">
        <v>120</v>
      </c>
      <c r="Q324" s="9" t="s">
        <v>26</v>
      </c>
      <c r="R324" s="10">
        <f t="shared" si="10"/>
        <v>6684</v>
      </c>
      <c r="S324" s="11">
        <f t="shared" si="11"/>
        <v>5.0029940119760479</v>
      </c>
    </row>
    <row r="325" spans="1:19" ht="15.75" customHeight="1">
      <c r="A325" s="12">
        <v>21</v>
      </c>
      <c r="B325" s="13" t="s">
        <v>23</v>
      </c>
      <c r="C325" s="13" t="s">
        <v>30</v>
      </c>
      <c r="D325" s="13" t="s">
        <v>25</v>
      </c>
      <c r="E325" s="12">
        <v>1436</v>
      </c>
      <c r="F325" s="12">
        <v>435</v>
      </c>
      <c r="G325" s="12">
        <v>5414</v>
      </c>
      <c r="H325" s="12">
        <v>748</v>
      </c>
      <c r="I325" s="12">
        <v>274</v>
      </c>
      <c r="J325" s="12">
        <v>89</v>
      </c>
      <c r="K325" s="12">
        <v>220</v>
      </c>
      <c r="L325" s="12">
        <v>34</v>
      </c>
      <c r="M325" s="12">
        <v>79</v>
      </c>
      <c r="N325" s="12">
        <v>241</v>
      </c>
      <c r="O325" s="12">
        <v>118</v>
      </c>
      <c r="P325" s="12">
        <v>113</v>
      </c>
      <c r="Q325" s="14" t="s">
        <v>29</v>
      </c>
      <c r="R325" s="10">
        <f t="shared" si="10"/>
        <v>7330</v>
      </c>
      <c r="S325" s="11">
        <f t="shared" si="11"/>
        <v>5.1044568245125346</v>
      </c>
    </row>
    <row r="326" spans="1:19" ht="15.75" customHeight="1">
      <c r="A326" s="7">
        <v>21</v>
      </c>
      <c r="B326" s="8" t="s">
        <v>19</v>
      </c>
      <c r="C326" s="8" t="s">
        <v>20</v>
      </c>
      <c r="D326" s="8" t="s">
        <v>31</v>
      </c>
      <c r="E326" s="7">
        <v>1339</v>
      </c>
      <c r="F326" s="7">
        <v>777</v>
      </c>
      <c r="G326" s="7">
        <v>5292</v>
      </c>
      <c r="H326" s="7">
        <v>509</v>
      </c>
      <c r="I326" s="7">
        <v>245</v>
      </c>
      <c r="J326" s="7">
        <v>113</v>
      </c>
      <c r="K326" s="7">
        <v>70</v>
      </c>
      <c r="L326" s="7">
        <v>101</v>
      </c>
      <c r="M326" s="7">
        <v>47</v>
      </c>
      <c r="N326" s="7">
        <v>297</v>
      </c>
      <c r="O326" s="7">
        <v>156</v>
      </c>
      <c r="P326" s="7">
        <v>41</v>
      </c>
      <c r="Q326" s="9" t="s">
        <v>29</v>
      </c>
      <c r="R326" s="10">
        <f t="shared" si="10"/>
        <v>6871</v>
      </c>
      <c r="S326" s="11">
        <f t="shared" si="11"/>
        <v>5.131441374159821</v>
      </c>
    </row>
    <row r="327" spans="1:19" ht="15.75" customHeight="1">
      <c r="A327" s="12">
        <v>18</v>
      </c>
      <c r="B327" s="13" t="s">
        <v>23</v>
      </c>
      <c r="C327" s="13" t="s">
        <v>20</v>
      </c>
      <c r="D327" s="13" t="s">
        <v>33</v>
      </c>
      <c r="E327" s="12">
        <v>609</v>
      </c>
      <c r="F327" s="12">
        <v>201</v>
      </c>
      <c r="G327" s="12">
        <v>4477</v>
      </c>
      <c r="H327" s="12">
        <v>930</v>
      </c>
      <c r="I327" s="12">
        <v>260</v>
      </c>
      <c r="J327" s="12">
        <v>178</v>
      </c>
      <c r="K327" s="12">
        <v>272</v>
      </c>
      <c r="L327" s="12">
        <v>98</v>
      </c>
      <c r="M327" s="12">
        <v>83</v>
      </c>
      <c r="N327" s="12">
        <v>138</v>
      </c>
      <c r="O327" s="12">
        <v>129</v>
      </c>
      <c r="P327" s="12">
        <v>52</v>
      </c>
      <c r="Q327" s="14" t="s">
        <v>22</v>
      </c>
      <c r="R327" s="10">
        <f t="shared" si="10"/>
        <v>6617</v>
      </c>
      <c r="S327" s="11">
        <f t="shared" si="11"/>
        <v>10.86535303776683</v>
      </c>
    </row>
    <row r="328" spans="1:19" ht="15.75" customHeight="1">
      <c r="A328" s="7">
        <v>21</v>
      </c>
      <c r="B328" s="8" t="s">
        <v>19</v>
      </c>
      <c r="C328" s="8" t="s">
        <v>30</v>
      </c>
      <c r="D328" s="8" t="s">
        <v>25</v>
      </c>
      <c r="E328" s="7">
        <v>1036</v>
      </c>
      <c r="F328" s="7">
        <v>169</v>
      </c>
      <c r="G328" s="7">
        <v>4582</v>
      </c>
      <c r="H328" s="7">
        <v>426</v>
      </c>
      <c r="I328" s="7">
        <v>206</v>
      </c>
      <c r="J328" s="7">
        <v>189</v>
      </c>
      <c r="K328" s="7">
        <v>237</v>
      </c>
      <c r="L328" s="7">
        <v>140</v>
      </c>
      <c r="M328" s="7">
        <v>70</v>
      </c>
      <c r="N328" s="7">
        <v>59</v>
      </c>
      <c r="O328" s="7">
        <v>105</v>
      </c>
      <c r="P328" s="7">
        <v>123</v>
      </c>
      <c r="Q328" s="9" t="s">
        <v>29</v>
      </c>
      <c r="R328" s="10">
        <f t="shared" si="10"/>
        <v>6137</v>
      </c>
      <c r="S328" s="11">
        <f t="shared" si="11"/>
        <v>5.9237451737451741</v>
      </c>
    </row>
    <row r="329" spans="1:19" ht="15.75" customHeight="1">
      <c r="A329" s="12">
        <v>25</v>
      </c>
      <c r="B329" s="13" t="s">
        <v>23</v>
      </c>
      <c r="C329" s="13" t="s">
        <v>27</v>
      </c>
      <c r="D329" s="13" t="s">
        <v>31</v>
      </c>
      <c r="E329" s="12">
        <v>1309</v>
      </c>
      <c r="F329" s="12">
        <v>840</v>
      </c>
      <c r="G329" s="12">
        <v>5575</v>
      </c>
      <c r="H329" s="12">
        <v>923</v>
      </c>
      <c r="I329" s="12">
        <v>257</v>
      </c>
      <c r="J329" s="12">
        <v>115</v>
      </c>
      <c r="K329" s="12">
        <v>263</v>
      </c>
      <c r="L329" s="12">
        <v>78</v>
      </c>
      <c r="M329" s="12">
        <v>20</v>
      </c>
      <c r="N329" s="12">
        <v>236</v>
      </c>
      <c r="O329" s="12">
        <v>39</v>
      </c>
      <c r="P329" s="12">
        <v>78</v>
      </c>
      <c r="Q329" s="14" t="s">
        <v>29</v>
      </c>
      <c r="R329" s="10">
        <f t="shared" si="10"/>
        <v>7584</v>
      </c>
      <c r="S329" s="11">
        <f t="shared" si="11"/>
        <v>5.7937356760886169</v>
      </c>
    </row>
    <row r="330" spans="1:19" ht="15.75" customHeight="1">
      <c r="A330" s="7">
        <v>25</v>
      </c>
      <c r="B330" s="8" t="s">
        <v>32</v>
      </c>
      <c r="C330" s="8" t="s">
        <v>30</v>
      </c>
      <c r="D330" s="8" t="s">
        <v>31</v>
      </c>
      <c r="E330" s="7">
        <v>1471</v>
      </c>
      <c r="F330" s="7">
        <v>521</v>
      </c>
      <c r="G330" s="7">
        <v>4388</v>
      </c>
      <c r="H330" s="7">
        <v>504</v>
      </c>
      <c r="I330" s="7">
        <v>341</v>
      </c>
      <c r="J330" s="7">
        <v>113</v>
      </c>
      <c r="K330" s="7">
        <v>76</v>
      </c>
      <c r="L330" s="7">
        <v>34</v>
      </c>
      <c r="M330" s="7">
        <v>67</v>
      </c>
      <c r="N330" s="7">
        <v>216</v>
      </c>
      <c r="O330" s="7">
        <v>78</v>
      </c>
      <c r="P330" s="7">
        <v>36</v>
      </c>
      <c r="Q330" s="9" t="s">
        <v>26</v>
      </c>
      <c r="R330" s="10">
        <f t="shared" si="10"/>
        <v>5853</v>
      </c>
      <c r="S330" s="11">
        <f t="shared" si="11"/>
        <v>3.9789259007477904</v>
      </c>
    </row>
    <row r="331" spans="1:19" ht="15.75" customHeight="1">
      <c r="A331" s="12">
        <v>19</v>
      </c>
      <c r="B331" s="13" t="s">
        <v>32</v>
      </c>
      <c r="C331" s="13" t="s">
        <v>20</v>
      </c>
      <c r="D331" s="13" t="s">
        <v>31</v>
      </c>
      <c r="E331" s="12">
        <v>658</v>
      </c>
      <c r="F331" s="12">
        <v>487</v>
      </c>
      <c r="G331" s="12">
        <v>3579</v>
      </c>
      <c r="H331" s="12">
        <v>705</v>
      </c>
      <c r="I331" s="12">
        <v>292</v>
      </c>
      <c r="J331" s="12">
        <v>172</v>
      </c>
      <c r="K331" s="12">
        <v>198</v>
      </c>
      <c r="L331" s="12">
        <v>20</v>
      </c>
      <c r="M331" s="12">
        <v>50</v>
      </c>
      <c r="N331" s="12">
        <v>209</v>
      </c>
      <c r="O331" s="12">
        <v>68</v>
      </c>
      <c r="P331" s="12">
        <v>21</v>
      </c>
      <c r="Q331" s="14" t="s">
        <v>29</v>
      </c>
      <c r="R331" s="10">
        <f t="shared" si="10"/>
        <v>5314</v>
      </c>
      <c r="S331" s="11">
        <f t="shared" si="11"/>
        <v>8.0759878419452882</v>
      </c>
    </row>
    <row r="332" spans="1:19" ht="15.75" customHeight="1">
      <c r="A332" s="7">
        <v>19</v>
      </c>
      <c r="B332" s="8" t="s">
        <v>32</v>
      </c>
      <c r="C332" s="8" t="s">
        <v>24</v>
      </c>
      <c r="D332" s="8" t="s">
        <v>31</v>
      </c>
      <c r="E332" s="7">
        <v>684</v>
      </c>
      <c r="F332" s="7">
        <v>728</v>
      </c>
      <c r="G332" s="7">
        <v>5407</v>
      </c>
      <c r="H332" s="7">
        <v>953</v>
      </c>
      <c r="I332" s="7">
        <v>162</v>
      </c>
      <c r="J332" s="7">
        <v>107</v>
      </c>
      <c r="K332" s="7">
        <v>117</v>
      </c>
      <c r="L332" s="7">
        <v>64</v>
      </c>
      <c r="M332" s="7">
        <v>54</v>
      </c>
      <c r="N332" s="7">
        <v>260</v>
      </c>
      <c r="O332" s="7">
        <v>166</v>
      </c>
      <c r="P332" s="7">
        <v>168</v>
      </c>
      <c r="Q332" s="9" t="s">
        <v>29</v>
      </c>
      <c r="R332" s="10">
        <f t="shared" si="10"/>
        <v>7458</v>
      </c>
      <c r="S332" s="11">
        <f t="shared" si="11"/>
        <v>10.903508771929825</v>
      </c>
    </row>
    <row r="333" spans="1:19" ht="15.75" customHeight="1">
      <c r="A333" s="12">
        <v>20</v>
      </c>
      <c r="B333" s="13" t="s">
        <v>32</v>
      </c>
      <c r="C333" s="13" t="s">
        <v>30</v>
      </c>
      <c r="D333" s="13" t="s">
        <v>28</v>
      </c>
      <c r="E333" s="12">
        <v>907</v>
      </c>
      <c r="F333" s="12">
        <v>468</v>
      </c>
      <c r="G333" s="12">
        <v>3358</v>
      </c>
      <c r="H333" s="12">
        <v>877</v>
      </c>
      <c r="I333" s="12">
        <v>152</v>
      </c>
      <c r="J333" s="12">
        <v>170</v>
      </c>
      <c r="K333" s="12">
        <v>63</v>
      </c>
      <c r="L333" s="12">
        <v>44</v>
      </c>
      <c r="M333" s="12">
        <v>47</v>
      </c>
      <c r="N333" s="12">
        <v>176</v>
      </c>
      <c r="O333" s="12">
        <v>158</v>
      </c>
      <c r="P333" s="12">
        <v>187</v>
      </c>
      <c r="Q333" s="14" t="s">
        <v>22</v>
      </c>
      <c r="R333" s="10">
        <f t="shared" si="10"/>
        <v>5232</v>
      </c>
      <c r="S333" s="11">
        <f t="shared" si="11"/>
        <v>5.7684674751929439</v>
      </c>
    </row>
    <row r="334" spans="1:19" ht="15.75" customHeight="1">
      <c r="A334" s="7">
        <v>18</v>
      </c>
      <c r="B334" s="8" t="s">
        <v>32</v>
      </c>
      <c r="C334" s="8" t="s">
        <v>20</v>
      </c>
      <c r="D334" s="8" t="s">
        <v>28</v>
      </c>
      <c r="E334" s="7">
        <v>846</v>
      </c>
      <c r="F334" s="7">
        <v>671</v>
      </c>
      <c r="G334" s="7">
        <v>4827</v>
      </c>
      <c r="H334" s="7">
        <v>928</v>
      </c>
      <c r="I334" s="7">
        <v>256</v>
      </c>
      <c r="J334" s="7">
        <v>61</v>
      </c>
      <c r="K334" s="7">
        <v>114</v>
      </c>
      <c r="L334" s="7">
        <v>21</v>
      </c>
      <c r="M334" s="7">
        <v>77</v>
      </c>
      <c r="N334" s="7">
        <v>160</v>
      </c>
      <c r="O334" s="7">
        <v>133</v>
      </c>
      <c r="P334" s="7">
        <v>143</v>
      </c>
      <c r="Q334" s="9" t="s">
        <v>29</v>
      </c>
      <c r="R334" s="10">
        <f t="shared" si="10"/>
        <v>6720</v>
      </c>
      <c r="S334" s="11">
        <f t="shared" si="11"/>
        <v>7.9432624113475176</v>
      </c>
    </row>
    <row r="335" spans="1:19" ht="15.75" customHeight="1">
      <c r="A335" s="12">
        <v>18</v>
      </c>
      <c r="B335" s="13" t="s">
        <v>23</v>
      </c>
      <c r="C335" s="13" t="s">
        <v>30</v>
      </c>
      <c r="D335" s="13" t="s">
        <v>33</v>
      </c>
      <c r="E335" s="12">
        <v>1175</v>
      </c>
      <c r="F335" s="12">
        <v>963</v>
      </c>
      <c r="G335" s="12">
        <v>5461</v>
      </c>
      <c r="H335" s="12">
        <v>498</v>
      </c>
      <c r="I335" s="12">
        <v>218</v>
      </c>
      <c r="J335" s="12">
        <v>81</v>
      </c>
      <c r="K335" s="12">
        <v>182</v>
      </c>
      <c r="L335" s="12">
        <v>26</v>
      </c>
      <c r="M335" s="12">
        <v>60</v>
      </c>
      <c r="N335" s="12">
        <v>296</v>
      </c>
      <c r="O335" s="12">
        <v>143</v>
      </c>
      <c r="P335" s="12">
        <v>24</v>
      </c>
      <c r="Q335" s="14" t="s">
        <v>26</v>
      </c>
      <c r="R335" s="10">
        <f t="shared" si="10"/>
        <v>6989</v>
      </c>
      <c r="S335" s="11">
        <f t="shared" si="11"/>
        <v>5.9480851063829787</v>
      </c>
    </row>
    <row r="336" spans="1:19" ht="15.75" customHeight="1">
      <c r="A336" s="7">
        <v>25</v>
      </c>
      <c r="B336" s="8" t="s">
        <v>32</v>
      </c>
      <c r="C336" s="8" t="s">
        <v>20</v>
      </c>
      <c r="D336" s="8" t="s">
        <v>33</v>
      </c>
      <c r="E336" s="7">
        <v>659</v>
      </c>
      <c r="F336" s="7">
        <v>893</v>
      </c>
      <c r="G336" s="7">
        <v>5837</v>
      </c>
      <c r="H336" s="7">
        <v>867</v>
      </c>
      <c r="I336" s="7">
        <v>142</v>
      </c>
      <c r="J336" s="7">
        <v>77</v>
      </c>
      <c r="K336" s="7">
        <v>163</v>
      </c>
      <c r="L336" s="7">
        <v>105</v>
      </c>
      <c r="M336" s="7">
        <v>79</v>
      </c>
      <c r="N336" s="7">
        <v>184</v>
      </c>
      <c r="O336" s="7">
        <v>166</v>
      </c>
      <c r="P336" s="7">
        <v>140</v>
      </c>
      <c r="Q336" s="9" t="s">
        <v>22</v>
      </c>
      <c r="R336" s="10">
        <f t="shared" si="10"/>
        <v>7760</v>
      </c>
      <c r="S336" s="11">
        <f t="shared" si="11"/>
        <v>11.775417298937784</v>
      </c>
    </row>
    <row r="337" spans="1:19" ht="15.75" customHeight="1">
      <c r="A337" s="12">
        <v>18</v>
      </c>
      <c r="B337" s="13" t="s">
        <v>19</v>
      </c>
      <c r="C337" s="13" t="s">
        <v>30</v>
      </c>
      <c r="D337" s="13" t="s">
        <v>25</v>
      </c>
      <c r="E337" s="12">
        <v>1488</v>
      </c>
      <c r="F337" s="12">
        <v>492</v>
      </c>
      <c r="G337" s="12">
        <v>5185</v>
      </c>
      <c r="H337" s="12">
        <v>450</v>
      </c>
      <c r="I337" s="12">
        <v>152</v>
      </c>
      <c r="J337" s="12">
        <v>120</v>
      </c>
      <c r="K337" s="12">
        <v>218</v>
      </c>
      <c r="L337" s="12">
        <v>91</v>
      </c>
      <c r="M337" s="12">
        <v>81</v>
      </c>
      <c r="N337" s="12">
        <v>257</v>
      </c>
      <c r="O337" s="12">
        <v>50</v>
      </c>
      <c r="P337" s="12">
        <v>39</v>
      </c>
      <c r="Q337" s="14" t="s">
        <v>26</v>
      </c>
      <c r="R337" s="10">
        <f t="shared" si="10"/>
        <v>6643</v>
      </c>
      <c r="S337" s="11">
        <f t="shared" si="11"/>
        <v>4.4643817204301079</v>
      </c>
    </row>
    <row r="338" spans="1:19" ht="15.75" customHeight="1">
      <c r="A338" s="7">
        <v>22</v>
      </c>
      <c r="B338" s="8" t="s">
        <v>23</v>
      </c>
      <c r="C338" s="8" t="s">
        <v>27</v>
      </c>
      <c r="D338" s="8" t="s">
        <v>21</v>
      </c>
      <c r="E338" s="7">
        <v>1190</v>
      </c>
      <c r="F338" s="7">
        <v>194</v>
      </c>
      <c r="G338" s="7">
        <v>5107</v>
      </c>
      <c r="H338" s="7">
        <v>483</v>
      </c>
      <c r="I338" s="7">
        <v>299</v>
      </c>
      <c r="J338" s="7">
        <v>179</v>
      </c>
      <c r="K338" s="7">
        <v>173</v>
      </c>
      <c r="L338" s="7">
        <v>30</v>
      </c>
      <c r="M338" s="7">
        <v>68</v>
      </c>
      <c r="N338" s="7">
        <v>144</v>
      </c>
      <c r="O338" s="7">
        <v>170</v>
      </c>
      <c r="P338" s="7">
        <v>119</v>
      </c>
      <c r="Q338" s="9" t="s">
        <v>26</v>
      </c>
      <c r="R338" s="10">
        <f t="shared" si="10"/>
        <v>6772</v>
      </c>
      <c r="S338" s="11">
        <f t="shared" si="11"/>
        <v>5.6907563025210086</v>
      </c>
    </row>
    <row r="339" spans="1:19" ht="15.75" customHeight="1">
      <c r="A339" s="12">
        <v>19</v>
      </c>
      <c r="B339" s="13" t="s">
        <v>23</v>
      </c>
      <c r="C339" s="13" t="s">
        <v>24</v>
      </c>
      <c r="D339" s="13" t="s">
        <v>21</v>
      </c>
      <c r="E339" s="12">
        <v>742</v>
      </c>
      <c r="F339" s="12">
        <v>543</v>
      </c>
      <c r="G339" s="12">
        <v>5288</v>
      </c>
      <c r="H339" s="12">
        <v>772</v>
      </c>
      <c r="I339" s="12">
        <v>125</v>
      </c>
      <c r="J339" s="12">
        <v>162</v>
      </c>
      <c r="K339" s="12">
        <v>123</v>
      </c>
      <c r="L339" s="12">
        <v>126</v>
      </c>
      <c r="M339" s="12">
        <v>51</v>
      </c>
      <c r="N339" s="12">
        <v>94</v>
      </c>
      <c r="O339" s="12">
        <v>113</v>
      </c>
      <c r="P339" s="12">
        <v>71</v>
      </c>
      <c r="Q339" s="14" t="s">
        <v>22</v>
      </c>
      <c r="R339" s="10">
        <f t="shared" si="10"/>
        <v>6925</v>
      </c>
      <c r="S339" s="11">
        <f t="shared" si="11"/>
        <v>9.3328840970350413</v>
      </c>
    </row>
    <row r="340" spans="1:19" ht="15.75" customHeight="1">
      <c r="A340" s="7">
        <v>23</v>
      </c>
      <c r="B340" s="8" t="s">
        <v>19</v>
      </c>
      <c r="C340" s="8" t="s">
        <v>20</v>
      </c>
      <c r="D340" s="8" t="s">
        <v>21</v>
      </c>
      <c r="E340" s="7">
        <v>914</v>
      </c>
      <c r="F340" s="7">
        <v>663</v>
      </c>
      <c r="G340" s="7">
        <v>3265</v>
      </c>
      <c r="H340" s="7">
        <v>809</v>
      </c>
      <c r="I340" s="7">
        <v>175</v>
      </c>
      <c r="J340" s="7">
        <v>60</v>
      </c>
      <c r="K340" s="7">
        <v>125</v>
      </c>
      <c r="L340" s="7">
        <v>21</v>
      </c>
      <c r="M340" s="7">
        <v>81</v>
      </c>
      <c r="N340" s="7">
        <v>135</v>
      </c>
      <c r="O340" s="7">
        <v>194</v>
      </c>
      <c r="P340" s="7">
        <v>154</v>
      </c>
      <c r="Q340" s="9" t="s">
        <v>22</v>
      </c>
      <c r="R340" s="10">
        <f t="shared" si="10"/>
        <v>5019</v>
      </c>
      <c r="S340" s="11">
        <f t="shared" si="11"/>
        <v>5.4912472647702408</v>
      </c>
    </row>
    <row r="341" spans="1:19" ht="15.75" customHeight="1">
      <c r="A341" s="12">
        <v>19</v>
      </c>
      <c r="B341" s="13" t="s">
        <v>32</v>
      </c>
      <c r="C341" s="13" t="s">
        <v>20</v>
      </c>
      <c r="D341" s="13" t="s">
        <v>33</v>
      </c>
      <c r="E341" s="12">
        <v>1485</v>
      </c>
      <c r="F341" s="12">
        <v>53</v>
      </c>
      <c r="G341" s="12">
        <v>3659</v>
      </c>
      <c r="H341" s="12">
        <v>651</v>
      </c>
      <c r="I341" s="12">
        <v>221</v>
      </c>
      <c r="J341" s="12">
        <v>198</v>
      </c>
      <c r="K341" s="12">
        <v>124</v>
      </c>
      <c r="L341" s="12">
        <v>141</v>
      </c>
      <c r="M341" s="12">
        <v>85</v>
      </c>
      <c r="N341" s="12">
        <v>293</v>
      </c>
      <c r="O341" s="12">
        <v>57</v>
      </c>
      <c r="P341" s="12">
        <v>171</v>
      </c>
      <c r="Q341" s="14" t="s">
        <v>26</v>
      </c>
      <c r="R341" s="10">
        <f t="shared" si="10"/>
        <v>5600</v>
      </c>
      <c r="S341" s="11">
        <f t="shared" si="11"/>
        <v>3.7710437710437712</v>
      </c>
    </row>
    <row r="342" spans="1:19" ht="15.75" customHeight="1">
      <c r="A342" s="7">
        <v>20</v>
      </c>
      <c r="B342" s="8" t="s">
        <v>23</v>
      </c>
      <c r="C342" s="8" t="s">
        <v>24</v>
      </c>
      <c r="D342" s="8" t="s">
        <v>33</v>
      </c>
      <c r="E342" s="7">
        <v>582</v>
      </c>
      <c r="F342" s="7">
        <v>678</v>
      </c>
      <c r="G342" s="7">
        <v>4190</v>
      </c>
      <c r="H342" s="7">
        <v>722</v>
      </c>
      <c r="I342" s="7">
        <v>112</v>
      </c>
      <c r="J342" s="7">
        <v>188</v>
      </c>
      <c r="K342" s="7">
        <v>97</v>
      </c>
      <c r="L342" s="7">
        <v>133</v>
      </c>
      <c r="M342" s="7">
        <v>66</v>
      </c>
      <c r="N342" s="7">
        <v>69</v>
      </c>
      <c r="O342" s="7">
        <v>131</v>
      </c>
      <c r="P342" s="7">
        <v>147</v>
      </c>
      <c r="Q342" s="9" t="s">
        <v>22</v>
      </c>
      <c r="R342" s="10">
        <f t="shared" si="10"/>
        <v>5855</v>
      </c>
      <c r="S342" s="11">
        <f t="shared" si="11"/>
        <v>10.060137457044673</v>
      </c>
    </row>
    <row r="343" spans="1:19" ht="15.75" customHeight="1">
      <c r="A343" s="12">
        <v>19</v>
      </c>
      <c r="B343" s="13" t="s">
        <v>19</v>
      </c>
      <c r="C343" s="13" t="s">
        <v>24</v>
      </c>
      <c r="D343" s="13" t="s">
        <v>31</v>
      </c>
      <c r="E343" s="12">
        <v>1468</v>
      </c>
      <c r="F343" s="12">
        <v>415</v>
      </c>
      <c r="G343" s="12">
        <v>4764</v>
      </c>
      <c r="H343" s="12">
        <v>613</v>
      </c>
      <c r="I343" s="12">
        <v>115</v>
      </c>
      <c r="J343" s="12">
        <v>157</v>
      </c>
      <c r="K343" s="12">
        <v>121</v>
      </c>
      <c r="L343" s="12">
        <v>31</v>
      </c>
      <c r="M343" s="12">
        <v>88</v>
      </c>
      <c r="N343" s="12">
        <v>77</v>
      </c>
      <c r="O343" s="12">
        <v>56</v>
      </c>
      <c r="P343" s="12">
        <v>117</v>
      </c>
      <c r="Q343" s="14" t="s">
        <v>22</v>
      </c>
      <c r="R343" s="10">
        <f t="shared" si="10"/>
        <v>6139</v>
      </c>
      <c r="S343" s="11">
        <f t="shared" si="11"/>
        <v>4.1818801089918258</v>
      </c>
    </row>
    <row r="344" spans="1:19" ht="15.75" customHeight="1">
      <c r="A344" s="7">
        <v>25</v>
      </c>
      <c r="B344" s="8" t="s">
        <v>23</v>
      </c>
      <c r="C344" s="8" t="s">
        <v>30</v>
      </c>
      <c r="D344" s="8" t="s">
        <v>28</v>
      </c>
      <c r="E344" s="7">
        <v>1021</v>
      </c>
      <c r="F344" s="7">
        <v>93</v>
      </c>
      <c r="G344" s="7">
        <v>3755</v>
      </c>
      <c r="H344" s="7">
        <v>512</v>
      </c>
      <c r="I344" s="7">
        <v>104</v>
      </c>
      <c r="J344" s="7">
        <v>188</v>
      </c>
      <c r="K344" s="7">
        <v>146</v>
      </c>
      <c r="L344" s="7">
        <v>103</v>
      </c>
      <c r="M344" s="7">
        <v>63</v>
      </c>
      <c r="N344" s="7">
        <v>183</v>
      </c>
      <c r="O344" s="7">
        <v>128</v>
      </c>
      <c r="P344" s="7">
        <v>34</v>
      </c>
      <c r="Q344" s="9" t="s">
        <v>26</v>
      </c>
      <c r="R344" s="10">
        <f t="shared" si="10"/>
        <v>5216</v>
      </c>
      <c r="S344" s="11">
        <f t="shared" si="11"/>
        <v>5.1087169441723796</v>
      </c>
    </row>
    <row r="345" spans="1:19" ht="15.75" customHeight="1">
      <c r="A345" s="12">
        <v>24</v>
      </c>
      <c r="B345" s="13" t="s">
        <v>32</v>
      </c>
      <c r="C345" s="13" t="s">
        <v>20</v>
      </c>
      <c r="D345" s="13" t="s">
        <v>28</v>
      </c>
      <c r="E345" s="12">
        <v>760</v>
      </c>
      <c r="F345" s="12">
        <v>281</v>
      </c>
      <c r="G345" s="12">
        <v>4727</v>
      </c>
      <c r="H345" s="12">
        <v>822</v>
      </c>
      <c r="I345" s="12">
        <v>394</v>
      </c>
      <c r="J345" s="12">
        <v>88</v>
      </c>
      <c r="K345" s="12">
        <v>191</v>
      </c>
      <c r="L345" s="12">
        <v>50</v>
      </c>
      <c r="M345" s="12">
        <v>48</v>
      </c>
      <c r="N345" s="12">
        <v>160</v>
      </c>
      <c r="O345" s="12">
        <v>188</v>
      </c>
      <c r="P345" s="12">
        <v>81</v>
      </c>
      <c r="Q345" s="14" t="s">
        <v>29</v>
      </c>
      <c r="R345" s="10">
        <f t="shared" si="10"/>
        <v>6749</v>
      </c>
      <c r="S345" s="11">
        <f t="shared" si="11"/>
        <v>8.8802631578947366</v>
      </c>
    </row>
    <row r="346" spans="1:19" ht="15.75" customHeight="1">
      <c r="A346" s="7">
        <v>24</v>
      </c>
      <c r="B346" s="8" t="s">
        <v>19</v>
      </c>
      <c r="C346" s="8" t="s">
        <v>20</v>
      </c>
      <c r="D346" s="8" t="s">
        <v>25</v>
      </c>
      <c r="E346" s="7">
        <v>969</v>
      </c>
      <c r="F346" s="7">
        <v>371</v>
      </c>
      <c r="G346" s="7">
        <v>3771</v>
      </c>
      <c r="H346" s="7">
        <v>889</v>
      </c>
      <c r="I346" s="7">
        <v>336</v>
      </c>
      <c r="J346" s="7">
        <v>59</v>
      </c>
      <c r="K346" s="7">
        <v>298</v>
      </c>
      <c r="L346" s="7">
        <v>35</v>
      </c>
      <c r="M346" s="7">
        <v>89</v>
      </c>
      <c r="N346" s="7">
        <v>201</v>
      </c>
      <c r="O346" s="7">
        <v>74</v>
      </c>
      <c r="P346" s="7">
        <v>75</v>
      </c>
      <c r="Q346" s="9" t="s">
        <v>26</v>
      </c>
      <c r="R346" s="10">
        <f t="shared" si="10"/>
        <v>5827</v>
      </c>
      <c r="S346" s="11">
        <f t="shared" si="11"/>
        <v>6.0134158926728585</v>
      </c>
    </row>
    <row r="347" spans="1:19" ht="15.75" customHeight="1">
      <c r="A347" s="12">
        <v>23</v>
      </c>
      <c r="B347" s="13" t="s">
        <v>23</v>
      </c>
      <c r="C347" s="13" t="s">
        <v>27</v>
      </c>
      <c r="D347" s="13" t="s">
        <v>33</v>
      </c>
      <c r="E347" s="12">
        <v>990</v>
      </c>
      <c r="F347" s="12">
        <v>431</v>
      </c>
      <c r="G347" s="12">
        <v>3846</v>
      </c>
      <c r="H347" s="12">
        <v>594</v>
      </c>
      <c r="I347" s="12">
        <v>330</v>
      </c>
      <c r="J347" s="12">
        <v>89</v>
      </c>
      <c r="K347" s="12">
        <v>114</v>
      </c>
      <c r="L347" s="12">
        <v>54</v>
      </c>
      <c r="M347" s="12">
        <v>72</v>
      </c>
      <c r="N347" s="12">
        <v>82</v>
      </c>
      <c r="O347" s="12">
        <v>132</v>
      </c>
      <c r="P347" s="12">
        <v>125</v>
      </c>
      <c r="Q347" s="14" t="s">
        <v>29</v>
      </c>
      <c r="R347" s="10">
        <f t="shared" si="10"/>
        <v>5438</v>
      </c>
      <c r="S347" s="11">
        <f t="shared" si="11"/>
        <v>5.4929292929292926</v>
      </c>
    </row>
    <row r="348" spans="1:19" ht="15.75" customHeight="1">
      <c r="A348" s="7">
        <v>23</v>
      </c>
      <c r="B348" s="8" t="s">
        <v>19</v>
      </c>
      <c r="C348" s="8" t="s">
        <v>30</v>
      </c>
      <c r="D348" s="8" t="s">
        <v>31</v>
      </c>
      <c r="E348" s="7">
        <v>1304</v>
      </c>
      <c r="F348" s="7">
        <v>457</v>
      </c>
      <c r="G348" s="7">
        <v>4240</v>
      </c>
      <c r="H348" s="7">
        <v>878</v>
      </c>
      <c r="I348" s="7">
        <v>111</v>
      </c>
      <c r="J348" s="7">
        <v>165</v>
      </c>
      <c r="K348" s="7">
        <v>86</v>
      </c>
      <c r="L348" s="7">
        <v>123</v>
      </c>
      <c r="M348" s="7">
        <v>41</v>
      </c>
      <c r="N348" s="7">
        <v>120</v>
      </c>
      <c r="O348" s="7">
        <v>124</v>
      </c>
      <c r="P348" s="7">
        <v>27</v>
      </c>
      <c r="Q348" s="9" t="s">
        <v>26</v>
      </c>
      <c r="R348" s="10">
        <f t="shared" si="10"/>
        <v>5915</v>
      </c>
      <c r="S348" s="11">
        <f t="shared" si="11"/>
        <v>4.5360429447852759</v>
      </c>
    </row>
    <row r="349" spans="1:19" ht="15.75" customHeight="1">
      <c r="A349" s="12">
        <v>23</v>
      </c>
      <c r="B349" s="13" t="s">
        <v>32</v>
      </c>
      <c r="C349" s="13" t="s">
        <v>30</v>
      </c>
      <c r="D349" s="13" t="s">
        <v>33</v>
      </c>
      <c r="E349" s="12">
        <v>805</v>
      </c>
      <c r="F349" s="12">
        <v>0</v>
      </c>
      <c r="G349" s="12">
        <v>4759</v>
      </c>
      <c r="H349" s="12">
        <v>409</v>
      </c>
      <c r="I349" s="12">
        <v>255</v>
      </c>
      <c r="J349" s="12">
        <v>101</v>
      </c>
      <c r="K349" s="12">
        <v>285</v>
      </c>
      <c r="L349" s="12">
        <v>49</v>
      </c>
      <c r="M349" s="12">
        <v>45</v>
      </c>
      <c r="N349" s="12">
        <v>89</v>
      </c>
      <c r="O349" s="12">
        <v>115</v>
      </c>
      <c r="P349" s="12">
        <v>129</v>
      </c>
      <c r="Q349" s="14" t="s">
        <v>22</v>
      </c>
      <c r="R349" s="10">
        <f t="shared" si="10"/>
        <v>6236</v>
      </c>
      <c r="S349" s="11">
        <f t="shared" si="11"/>
        <v>7.7465838509316773</v>
      </c>
    </row>
    <row r="350" spans="1:19" ht="15.75" customHeight="1">
      <c r="A350" s="7">
        <v>25</v>
      </c>
      <c r="B350" s="8" t="s">
        <v>32</v>
      </c>
      <c r="C350" s="8" t="s">
        <v>27</v>
      </c>
      <c r="D350" s="8" t="s">
        <v>31</v>
      </c>
      <c r="E350" s="7">
        <v>1179</v>
      </c>
      <c r="F350" s="7">
        <v>223</v>
      </c>
      <c r="G350" s="7">
        <v>4058</v>
      </c>
      <c r="H350" s="7">
        <v>952</v>
      </c>
      <c r="I350" s="7">
        <v>340</v>
      </c>
      <c r="J350" s="7">
        <v>118</v>
      </c>
      <c r="K350" s="7">
        <v>65</v>
      </c>
      <c r="L350" s="7">
        <v>121</v>
      </c>
      <c r="M350" s="7">
        <v>51</v>
      </c>
      <c r="N350" s="7">
        <v>174</v>
      </c>
      <c r="O350" s="7">
        <v>41</v>
      </c>
      <c r="P350" s="7">
        <v>177</v>
      </c>
      <c r="Q350" s="9" t="s">
        <v>22</v>
      </c>
      <c r="R350" s="10">
        <f t="shared" si="10"/>
        <v>6097</v>
      </c>
      <c r="S350" s="11">
        <f t="shared" si="11"/>
        <v>5.1713316369804918</v>
      </c>
    </row>
    <row r="351" spans="1:19" ht="15.75" customHeight="1">
      <c r="A351" s="12">
        <v>18</v>
      </c>
      <c r="B351" s="13" t="s">
        <v>19</v>
      </c>
      <c r="C351" s="13" t="s">
        <v>27</v>
      </c>
      <c r="D351" s="13" t="s">
        <v>28</v>
      </c>
      <c r="E351" s="12">
        <v>573</v>
      </c>
      <c r="F351" s="12">
        <v>299</v>
      </c>
      <c r="G351" s="12">
        <v>3003</v>
      </c>
      <c r="H351" s="12">
        <v>878</v>
      </c>
      <c r="I351" s="12">
        <v>229</v>
      </c>
      <c r="J351" s="12">
        <v>131</v>
      </c>
      <c r="K351" s="12">
        <v>157</v>
      </c>
      <c r="L351" s="12">
        <v>58</v>
      </c>
      <c r="M351" s="12">
        <v>88</v>
      </c>
      <c r="N351" s="12">
        <v>53</v>
      </c>
      <c r="O351" s="12">
        <v>182</v>
      </c>
      <c r="P351" s="12">
        <v>190</v>
      </c>
      <c r="Q351" s="14" t="s">
        <v>29</v>
      </c>
      <c r="R351" s="10">
        <f t="shared" si="10"/>
        <v>4969</v>
      </c>
      <c r="S351" s="11">
        <f t="shared" si="11"/>
        <v>8.671902268760908</v>
      </c>
    </row>
    <row r="352" spans="1:19" ht="15.75" customHeight="1">
      <c r="A352" s="7">
        <v>25</v>
      </c>
      <c r="B352" s="8" t="s">
        <v>23</v>
      </c>
      <c r="C352" s="8" t="s">
        <v>27</v>
      </c>
      <c r="D352" s="8" t="s">
        <v>21</v>
      </c>
      <c r="E352" s="7">
        <v>843</v>
      </c>
      <c r="F352" s="7">
        <v>4</v>
      </c>
      <c r="G352" s="7">
        <v>4906</v>
      </c>
      <c r="H352" s="7">
        <v>869</v>
      </c>
      <c r="I352" s="7">
        <v>226</v>
      </c>
      <c r="J352" s="7">
        <v>196</v>
      </c>
      <c r="K352" s="7">
        <v>66</v>
      </c>
      <c r="L352" s="7">
        <v>82</v>
      </c>
      <c r="M352" s="7">
        <v>98</v>
      </c>
      <c r="N352" s="7">
        <v>289</v>
      </c>
      <c r="O352" s="7">
        <v>58</v>
      </c>
      <c r="P352" s="7">
        <v>148</v>
      </c>
      <c r="Q352" s="9" t="s">
        <v>29</v>
      </c>
      <c r="R352" s="10">
        <f t="shared" si="10"/>
        <v>6938</v>
      </c>
      <c r="S352" s="11">
        <f t="shared" si="11"/>
        <v>8.2301304863582452</v>
      </c>
    </row>
    <row r="353" spans="1:19" ht="15.75" customHeight="1">
      <c r="A353" s="12">
        <v>23</v>
      </c>
      <c r="B353" s="13" t="s">
        <v>19</v>
      </c>
      <c r="C353" s="13" t="s">
        <v>24</v>
      </c>
      <c r="D353" s="13" t="s">
        <v>33</v>
      </c>
      <c r="E353" s="12">
        <v>1085</v>
      </c>
      <c r="F353" s="12">
        <v>795</v>
      </c>
      <c r="G353" s="12">
        <v>3056</v>
      </c>
      <c r="H353" s="12">
        <v>501</v>
      </c>
      <c r="I353" s="12">
        <v>170</v>
      </c>
      <c r="J353" s="12">
        <v>136</v>
      </c>
      <c r="K353" s="12">
        <v>155</v>
      </c>
      <c r="L353" s="12">
        <v>70</v>
      </c>
      <c r="M353" s="12">
        <v>46</v>
      </c>
      <c r="N353" s="12">
        <v>192</v>
      </c>
      <c r="O353" s="12">
        <v>89</v>
      </c>
      <c r="P353" s="12">
        <v>38</v>
      </c>
      <c r="Q353" s="14" t="s">
        <v>29</v>
      </c>
      <c r="R353" s="10">
        <f t="shared" si="10"/>
        <v>4453</v>
      </c>
      <c r="S353" s="11">
        <f t="shared" si="11"/>
        <v>4.1041474654377881</v>
      </c>
    </row>
    <row r="354" spans="1:19" ht="15.75" customHeight="1">
      <c r="A354" s="7">
        <v>23</v>
      </c>
      <c r="B354" s="8" t="s">
        <v>23</v>
      </c>
      <c r="C354" s="8" t="s">
        <v>20</v>
      </c>
      <c r="D354" s="8" t="s">
        <v>33</v>
      </c>
      <c r="E354" s="7">
        <v>580</v>
      </c>
      <c r="F354" s="7">
        <v>771</v>
      </c>
      <c r="G354" s="7">
        <v>3789</v>
      </c>
      <c r="H354" s="7">
        <v>707</v>
      </c>
      <c r="I354" s="7">
        <v>322</v>
      </c>
      <c r="J354" s="7">
        <v>170</v>
      </c>
      <c r="K354" s="7">
        <v>244</v>
      </c>
      <c r="L354" s="7">
        <v>114</v>
      </c>
      <c r="M354" s="7">
        <v>75</v>
      </c>
      <c r="N354" s="7">
        <v>79</v>
      </c>
      <c r="O354" s="7">
        <v>188</v>
      </c>
      <c r="P354" s="7">
        <v>107</v>
      </c>
      <c r="Q354" s="9" t="s">
        <v>22</v>
      </c>
      <c r="R354" s="10">
        <f t="shared" si="10"/>
        <v>5795</v>
      </c>
      <c r="S354" s="11">
        <f t="shared" si="11"/>
        <v>9.9913793103448274</v>
      </c>
    </row>
    <row r="355" spans="1:19" ht="15.75" customHeight="1">
      <c r="A355" s="12">
        <v>25</v>
      </c>
      <c r="B355" s="13" t="s">
        <v>23</v>
      </c>
      <c r="C355" s="13" t="s">
        <v>30</v>
      </c>
      <c r="D355" s="13" t="s">
        <v>28</v>
      </c>
      <c r="E355" s="12">
        <v>975</v>
      </c>
      <c r="F355" s="12">
        <v>630</v>
      </c>
      <c r="G355" s="12">
        <v>4785</v>
      </c>
      <c r="H355" s="12">
        <v>693</v>
      </c>
      <c r="I355" s="12">
        <v>316</v>
      </c>
      <c r="J355" s="12">
        <v>177</v>
      </c>
      <c r="K355" s="12">
        <v>263</v>
      </c>
      <c r="L355" s="12">
        <v>121</v>
      </c>
      <c r="M355" s="12">
        <v>62</v>
      </c>
      <c r="N355" s="12">
        <v>233</v>
      </c>
      <c r="O355" s="12">
        <v>149</v>
      </c>
      <c r="P355" s="12">
        <v>32</v>
      </c>
      <c r="Q355" s="14" t="s">
        <v>26</v>
      </c>
      <c r="R355" s="10">
        <f t="shared" si="10"/>
        <v>6831</v>
      </c>
      <c r="S355" s="11">
        <f t="shared" si="11"/>
        <v>7.006153846153846</v>
      </c>
    </row>
    <row r="356" spans="1:19" ht="15.75" customHeight="1">
      <c r="A356" s="7">
        <v>23</v>
      </c>
      <c r="B356" s="8" t="s">
        <v>32</v>
      </c>
      <c r="C356" s="8" t="s">
        <v>27</v>
      </c>
      <c r="D356" s="8" t="s">
        <v>21</v>
      </c>
      <c r="E356" s="7">
        <v>602</v>
      </c>
      <c r="F356" s="7">
        <v>608</v>
      </c>
      <c r="G356" s="7">
        <v>4542</v>
      </c>
      <c r="H356" s="7">
        <v>830</v>
      </c>
      <c r="I356" s="7">
        <v>378</v>
      </c>
      <c r="J356" s="7">
        <v>83</v>
      </c>
      <c r="K356" s="7">
        <v>229</v>
      </c>
      <c r="L356" s="7">
        <v>131</v>
      </c>
      <c r="M356" s="7">
        <v>54</v>
      </c>
      <c r="N356" s="7">
        <v>166</v>
      </c>
      <c r="O356" s="7">
        <v>145</v>
      </c>
      <c r="P356" s="7">
        <v>160</v>
      </c>
      <c r="Q356" s="9" t="s">
        <v>22</v>
      </c>
      <c r="R356" s="10">
        <f t="shared" si="10"/>
        <v>6718</v>
      </c>
      <c r="S356" s="11">
        <f t="shared" si="11"/>
        <v>11.159468438538205</v>
      </c>
    </row>
    <row r="357" spans="1:19" ht="15.75" customHeight="1">
      <c r="A357" s="12">
        <v>23</v>
      </c>
      <c r="B357" s="13" t="s">
        <v>19</v>
      </c>
      <c r="C357" s="13" t="s">
        <v>27</v>
      </c>
      <c r="D357" s="13" t="s">
        <v>25</v>
      </c>
      <c r="E357" s="12">
        <v>1103</v>
      </c>
      <c r="F357" s="12">
        <v>873</v>
      </c>
      <c r="G357" s="12">
        <v>4761</v>
      </c>
      <c r="H357" s="12">
        <v>671</v>
      </c>
      <c r="I357" s="12">
        <v>394</v>
      </c>
      <c r="J357" s="12">
        <v>121</v>
      </c>
      <c r="K357" s="12">
        <v>215</v>
      </c>
      <c r="L357" s="12">
        <v>112</v>
      </c>
      <c r="M357" s="12">
        <v>47</v>
      </c>
      <c r="N357" s="12">
        <v>118</v>
      </c>
      <c r="O357" s="12">
        <v>119</v>
      </c>
      <c r="P357" s="12">
        <v>115</v>
      </c>
      <c r="Q357" s="14" t="s">
        <v>26</v>
      </c>
      <c r="R357" s="10">
        <f t="shared" si="10"/>
        <v>6673</v>
      </c>
      <c r="S357" s="11">
        <f t="shared" si="11"/>
        <v>6.0498640072529462</v>
      </c>
    </row>
    <row r="358" spans="1:19" ht="15.75" customHeight="1">
      <c r="A358" s="7">
        <v>20</v>
      </c>
      <c r="B358" s="8" t="s">
        <v>19</v>
      </c>
      <c r="C358" s="8" t="s">
        <v>20</v>
      </c>
      <c r="D358" s="8" t="s">
        <v>21</v>
      </c>
      <c r="E358" s="7">
        <v>816</v>
      </c>
      <c r="F358" s="7">
        <v>233</v>
      </c>
      <c r="G358" s="7">
        <v>3909</v>
      </c>
      <c r="H358" s="7">
        <v>949</v>
      </c>
      <c r="I358" s="7">
        <v>136</v>
      </c>
      <c r="J358" s="7">
        <v>165</v>
      </c>
      <c r="K358" s="7">
        <v>53</v>
      </c>
      <c r="L358" s="7">
        <v>59</v>
      </c>
      <c r="M358" s="7">
        <v>30</v>
      </c>
      <c r="N358" s="7">
        <v>275</v>
      </c>
      <c r="O358" s="7">
        <v>183</v>
      </c>
      <c r="P358" s="7">
        <v>32</v>
      </c>
      <c r="Q358" s="9" t="s">
        <v>29</v>
      </c>
      <c r="R358" s="10">
        <f t="shared" si="10"/>
        <v>5791</v>
      </c>
      <c r="S358" s="11">
        <f t="shared" si="11"/>
        <v>7.096813725490196</v>
      </c>
    </row>
    <row r="359" spans="1:19" ht="15.75" customHeight="1">
      <c r="A359" s="12">
        <v>24</v>
      </c>
      <c r="B359" s="13" t="s">
        <v>32</v>
      </c>
      <c r="C359" s="13" t="s">
        <v>20</v>
      </c>
      <c r="D359" s="13" t="s">
        <v>31</v>
      </c>
      <c r="E359" s="12">
        <v>1016</v>
      </c>
      <c r="F359" s="12">
        <v>201</v>
      </c>
      <c r="G359" s="12">
        <v>5042</v>
      </c>
      <c r="H359" s="12">
        <v>606</v>
      </c>
      <c r="I359" s="12">
        <v>142</v>
      </c>
      <c r="J359" s="12">
        <v>54</v>
      </c>
      <c r="K359" s="12">
        <v>188</v>
      </c>
      <c r="L359" s="12">
        <v>106</v>
      </c>
      <c r="M359" s="12">
        <v>64</v>
      </c>
      <c r="N359" s="12">
        <v>162</v>
      </c>
      <c r="O359" s="12">
        <v>40</v>
      </c>
      <c r="P359" s="12">
        <v>84</v>
      </c>
      <c r="Q359" s="14" t="s">
        <v>26</v>
      </c>
      <c r="R359" s="10">
        <f t="shared" si="10"/>
        <v>6488</v>
      </c>
      <c r="S359" s="11">
        <f t="shared" si="11"/>
        <v>6.3858267716535435</v>
      </c>
    </row>
    <row r="360" spans="1:19" ht="15.75" customHeight="1">
      <c r="A360" s="7">
        <v>23</v>
      </c>
      <c r="B360" s="8" t="s">
        <v>19</v>
      </c>
      <c r="C360" s="8" t="s">
        <v>24</v>
      </c>
      <c r="D360" s="8" t="s">
        <v>31</v>
      </c>
      <c r="E360" s="7">
        <v>969</v>
      </c>
      <c r="F360" s="7">
        <v>327</v>
      </c>
      <c r="G360" s="7">
        <v>3449</v>
      </c>
      <c r="H360" s="7">
        <v>516</v>
      </c>
      <c r="I360" s="7">
        <v>312</v>
      </c>
      <c r="J360" s="7">
        <v>182</v>
      </c>
      <c r="K360" s="7">
        <v>186</v>
      </c>
      <c r="L360" s="7">
        <v>25</v>
      </c>
      <c r="M360" s="7">
        <v>44</v>
      </c>
      <c r="N360" s="7">
        <v>186</v>
      </c>
      <c r="O360" s="7">
        <v>117</v>
      </c>
      <c r="P360" s="7">
        <v>164</v>
      </c>
      <c r="Q360" s="9" t="s">
        <v>26</v>
      </c>
      <c r="R360" s="10">
        <f t="shared" si="10"/>
        <v>5181</v>
      </c>
      <c r="S360" s="11">
        <f t="shared" si="11"/>
        <v>5.3467492260061915</v>
      </c>
    </row>
    <row r="361" spans="1:19" ht="15.75" customHeight="1">
      <c r="A361" s="12">
        <v>21</v>
      </c>
      <c r="B361" s="13" t="s">
        <v>19</v>
      </c>
      <c r="C361" s="13" t="s">
        <v>24</v>
      </c>
      <c r="D361" s="13" t="s">
        <v>28</v>
      </c>
      <c r="E361" s="12">
        <v>918</v>
      </c>
      <c r="F361" s="12">
        <v>831</v>
      </c>
      <c r="G361" s="12">
        <v>5934</v>
      </c>
      <c r="H361" s="12">
        <v>949</v>
      </c>
      <c r="I361" s="12">
        <v>391</v>
      </c>
      <c r="J361" s="12">
        <v>81</v>
      </c>
      <c r="K361" s="12">
        <v>127</v>
      </c>
      <c r="L361" s="12">
        <v>121</v>
      </c>
      <c r="M361" s="12">
        <v>64</v>
      </c>
      <c r="N361" s="12">
        <v>275</v>
      </c>
      <c r="O361" s="12">
        <v>141</v>
      </c>
      <c r="P361" s="12">
        <v>159</v>
      </c>
      <c r="Q361" s="14" t="s">
        <v>22</v>
      </c>
      <c r="R361" s="10">
        <f t="shared" si="10"/>
        <v>8242</v>
      </c>
      <c r="S361" s="11">
        <f t="shared" si="11"/>
        <v>8.9782135076252718</v>
      </c>
    </row>
    <row r="362" spans="1:19" ht="15.75" customHeight="1">
      <c r="A362" s="7">
        <v>23</v>
      </c>
      <c r="B362" s="8" t="s">
        <v>19</v>
      </c>
      <c r="C362" s="8" t="s">
        <v>27</v>
      </c>
      <c r="D362" s="8" t="s">
        <v>28</v>
      </c>
      <c r="E362" s="7">
        <v>982</v>
      </c>
      <c r="F362" s="7">
        <v>207</v>
      </c>
      <c r="G362" s="7">
        <v>4397</v>
      </c>
      <c r="H362" s="7">
        <v>710</v>
      </c>
      <c r="I362" s="7">
        <v>159</v>
      </c>
      <c r="J362" s="7">
        <v>118</v>
      </c>
      <c r="K362" s="7">
        <v>89</v>
      </c>
      <c r="L362" s="7">
        <v>109</v>
      </c>
      <c r="M362" s="7">
        <v>87</v>
      </c>
      <c r="N362" s="7">
        <v>225</v>
      </c>
      <c r="O362" s="7">
        <v>65</v>
      </c>
      <c r="P362" s="7">
        <v>69</v>
      </c>
      <c r="Q362" s="9" t="s">
        <v>29</v>
      </c>
      <c r="R362" s="10">
        <f t="shared" si="10"/>
        <v>6028</v>
      </c>
      <c r="S362" s="11">
        <f t="shared" si="11"/>
        <v>6.1384928716904277</v>
      </c>
    </row>
    <row r="363" spans="1:19" ht="15.75" customHeight="1">
      <c r="A363" s="12">
        <v>25</v>
      </c>
      <c r="B363" s="13" t="s">
        <v>32</v>
      </c>
      <c r="C363" s="13" t="s">
        <v>24</v>
      </c>
      <c r="D363" s="13" t="s">
        <v>28</v>
      </c>
      <c r="E363" s="12">
        <v>1021</v>
      </c>
      <c r="F363" s="12">
        <v>912</v>
      </c>
      <c r="G363" s="12">
        <v>5979</v>
      </c>
      <c r="H363" s="12">
        <v>785</v>
      </c>
      <c r="I363" s="12">
        <v>293</v>
      </c>
      <c r="J363" s="12">
        <v>86</v>
      </c>
      <c r="K363" s="12">
        <v>228</v>
      </c>
      <c r="L363" s="12">
        <v>32</v>
      </c>
      <c r="M363" s="12">
        <v>46</v>
      </c>
      <c r="N363" s="12">
        <v>135</v>
      </c>
      <c r="O363" s="12">
        <v>102</v>
      </c>
      <c r="P363" s="12">
        <v>72</v>
      </c>
      <c r="Q363" s="14" t="s">
        <v>26</v>
      </c>
      <c r="R363" s="10">
        <f t="shared" si="10"/>
        <v>7758</v>
      </c>
      <c r="S363" s="11">
        <f t="shared" si="11"/>
        <v>7.5984329089128302</v>
      </c>
    </row>
    <row r="364" spans="1:19" ht="15.75" customHeight="1">
      <c r="A364" s="7">
        <v>22</v>
      </c>
      <c r="B364" s="8" t="s">
        <v>23</v>
      </c>
      <c r="C364" s="8" t="s">
        <v>30</v>
      </c>
      <c r="D364" s="8" t="s">
        <v>21</v>
      </c>
      <c r="E364" s="7">
        <v>521</v>
      </c>
      <c r="F364" s="7">
        <v>884</v>
      </c>
      <c r="G364" s="7">
        <v>5701</v>
      </c>
      <c r="H364" s="7">
        <v>916</v>
      </c>
      <c r="I364" s="7">
        <v>342</v>
      </c>
      <c r="J364" s="7">
        <v>175</v>
      </c>
      <c r="K364" s="7">
        <v>221</v>
      </c>
      <c r="L364" s="7">
        <v>86</v>
      </c>
      <c r="M364" s="7">
        <v>46</v>
      </c>
      <c r="N364" s="7">
        <v>57</v>
      </c>
      <c r="O364" s="7">
        <v>112</v>
      </c>
      <c r="P364" s="7">
        <v>27</v>
      </c>
      <c r="Q364" s="9" t="s">
        <v>29</v>
      </c>
      <c r="R364" s="10">
        <f t="shared" si="10"/>
        <v>7683</v>
      </c>
      <c r="S364" s="11">
        <f t="shared" si="11"/>
        <v>14.746641074856045</v>
      </c>
    </row>
    <row r="365" spans="1:19" ht="15.75" customHeight="1">
      <c r="A365" s="12">
        <v>24</v>
      </c>
      <c r="B365" s="13" t="s">
        <v>23</v>
      </c>
      <c r="C365" s="13" t="s">
        <v>20</v>
      </c>
      <c r="D365" s="13" t="s">
        <v>28</v>
      </c>
      <c r="E365" s="12">
        <v>1444</v>
      </c>
      <c r="F365" s="12">
        <v>881</v>
      </c>
      <c r="G365" s="12">
        <v>3721</v>
      </c>
      <c r="H365" s="12">
        <v>458</v>
      </c>
      <c r="I365" s="12">
        <v>269</v>
      </c>
      <c r="J365" s="12">
        <v>70</v>
      </c>
      <c r="K365" s="12">
        <v>89</v>
      </c>
      <c r="L365" s="12">
        <v>72</v>
      </c>
      <c r="M365" s="12">
        <v>50</v>
      </c>
      <c r="N365" s="12">
        <v>182</v>
      </c>
      <c r="O365" s="12">
        <v>81</v>
      </c>
      <c r="P365" s="12">
        <v>130</v>
      </c>
      <c r="Q365" s="14" t="s">
        <v>29</v>
      </c>
      <c r="R365" s="10">
        <f t="shared" si="10"/>
        <v>5122</v>
      </c>
      <c r="S365" s="11">
        <f t="shared" si="11"/>
        <v>3.5470914127423825</v>
      </c>
    </row>
    <row r="366" spans="1:19" ht="15.75" customHeight="1">
      <c r="A366" s="7">
        <v>21</v>
      </c>
      <c r="B366" s="8" t="s">
        <v>32</v>
      </c>
      <c r="C366" s="8" t="s">
        <v>30</v>
      </c>
      <c r="D366" s="8" t="s">
        <v>21</v>
      </c>
      <c r="E366" s="7">
        <v>646</v>
      </c>
      <c r="F366" s="7">
        <v>487</v>
      </c>
      <c r="G366" s="7">
        <v>4218</v>
      </c>
      <c r="H366" s="7">
        <v>822</v>
      </c>
      <c r="I366" s="7">
        <v>124</v>
      </c>
      <c r="J366" s="7">
        <v>74</v>
      </c>
      <c r="K366" s="7">
        <v>108</v>
      </c>
      <c r="L366" s="7">
        <v>52</v>
      </c>
      <c r="M366" s="7">
        <v>97</v>
      </c>
      <c r="N366" s="7">
        <v>68</v>
      </c>
      <c r="O366" s="7">
        <v>105</v>
      </c>
      <c r="P366" s="7">
        <v>48</v>
      </c>
      <c r="Q366" s="9" t="s">
        <v>22</v>
      </c>
      <c r="R366" s="10">
        <f t="shared" si="10"/>
        <v>5716</v>
      </c>
      <c r="S366" s="11">
        <f t="shared" si="11"/>
        <v>8.8482972136222902</v>
      </c>
    </row>
    <row r="367" spans="1:19" ht="15.75" customHeight="1">
      <c r="A367" s="12">
        <v>21</v>
      </c>
      <c r="B367" s="13" t="s">
        <v>23</v>
      </c>
      <c r="C367" s="13" t="s">
        <v>20</v>
      </c>
      <c r="D367" s="13" t="s">
        <v>25</v>
      </c>
      <c r="E367" s="12">
        <v>1296</v>
      </c>
      <c r="F367" s="12">
        <v>133</v>
      </c>
      <c r="G367" s="12">
        <v>3728</v>
      </c>
      <c r="H367" s="12">
        <v>464</v>
      </c>
      <c r="I367" s="12">
        <v>212</v>
      </c>
      <c r="J367" s="12">
        <v>184</v>
      </c>
      <c r="K367" s="12">
        <v>298</v>
      </c>
      <c r="L367" s="12">
        <v>72</v>
      </c>
      <c r="M367" s="12">
        <v>53</v>
      </c>
      <c r="N367" s="12">
        <v>198</v>
      </c>
      <c r="O367" s="12">
        <v>111</v>
      </c>
      <c r="P367" s="12">
        <v>135</v>
      </c>
      <c r="Q367" s="14" t="s">
        <v>29</v>
      </c>
      <c r="R367" s="10">
        <f t="shared" si="10"/>
        <v>5455</v>
      </c>
      <c r="S367" s="11">
        <f t="shared" si="11"/>
        <v>4.2091049382716053</v>
      </c>
    </row>
    <row r="368" spans="1:19" ht="15.75" customHeight="1">
      <c r="A368" s="7">
        <v>18</v>
      </c>
      <c r="B368" s="8" t="s">
        <v>19</v>
      </c>
      <c r="C368" s="8" t="s">
        <v>20</v>
      </c>
      <c r="D368" s="8" t="s">
        <v>25</v>
      </c>
      <c r="E368" s="7">
        <v>1360</v>
      </c>
      <c r="F368" s="7">
        <v>222</v>
      </c>
      <c r="G368" s="7">
        <v>5759</v>
      </c>
      <c r="H368" s="7">
        <v>810</v>
      </c>
      <c r="I368" s="7">
        <v>164</v>
      </c>
      <c r="J368" s="7">
        <v>153</v>
      </c>
      <c r="K368" s="7">
        <v>77</v>
      </c>
      <c r="L368" s="7">
        <v>60</v>
      </c>
      <c r="M368" s="7">
        <v>99</v>
      </c>
      <c r="N368" s="7">
        <v>180</v>
      </c>
      <c r="O368" s="7">
        <v>177</v>
      </c>
      <c r="P368" s="7">
        <v>143</v>
      </c>
      <c r="Q368" s="9" t="s">
        <v>29</v>
      </c>
      <c r="R368" s="10">
        <f t="shared" si="10"/>
        <v>7622</v>
      </c>
      <c r="S368" s="11">
        <f t="shared" si="11"/>
        <v>5.6044117647058824</v>
      </c>
    </row>
    <row r="369" spans="1:19" ht="15.75" customHeight="1">
      <c r="A369" s="12">
        <v>19</v>
      </c>
      <c r="B369" s="13" t="s">
        <v>23</v>
      </c>
      <c r="C369" s="13" t="s">
        <v>27</v>
      </c>
      <c r="D369" s="13" t="s">
        <v>33</v>
      </c>
      <c r="E369" s="12">
        <v>1123</v>
      </c>
      <c r="F369" s="12">
        <v>5</v>
      </c>
      <c r="G369" s="12">
        <v>5407</v>
      </c>
      <c r="H369" s="12">
        <v>404</v>
      </c>
      <c r="I369" s="12">
        <v>345</v>
      </c>
      <c r="J369" s="12">
        <v>122</v>
      </c>
      <c r="K369" s="12">
        <v>187</v>
      </c>
      <c r="L369" s="12">
        <v>73</v>
      </c>
      <c r="M369" s="12">
        <v>20</v>
      </c>
      <c r="N369" s="12">
        <v>215</v>
      </c>
      <c r="O369" s="12">
        <v>171</v>
      </c>
      <c r="P369" s="12">
        <v>190</v>
      </c>
      <c r="Q369" s="14" t="s">
        <v>26</v>
      </c>
      <c r="R369" s="10">
        <f t="shared" si="10"/>
        <v>7134</v>
      </c>
      <c r="S369" s="11">
        <f t="shared" si="11"/>
        <v>6.3526268922528937</v>
      </c>
    </row>
    <row r="370" spans="1:19" ht="15.75" customHeight="1">
      <c r="A370" s="7">
        <v>18</v>
      </c>
      <c r="B370" s="8" t="s">
        <v>23</v>
      </c>
      <c r="C370" s="8" t="s">
        <v>27</v>
      </c>
      <c r="D370" s="8" t="s">
        <v>21</v>
      </c>
      <c r="E370" s="7">
        <v>1020</v>
      </c>
      <c r="F370" s="7">
        <v>74</v>
      </c>
      <c r="G370" s="7">
        <v>5837</v>
      </c>
      <c r="H370" s="7">
        <v>552</v>
      </c>
      <c r="I370" s="7">
        <v>123</v>
      </c>
      <c r="J370" s="7">
        <v>138</v>
      </c>
      <c r="K370" s="7">
        <v>267</v>
      </c>
      <c r="L370" s="7">
        <v>98</v>
      </c>
      <c r="M370" s="7">
        <v>63</v>
      </c>
      <c r="N370" s="7">
        <v>267</v>
      </c>
      <c r="O370" s="7">
        <v>163</v>
      </c>
      <c r="P370" s="7">
        <v>30</v>
      </c>
      <c r="Q370" s="9" t="s">
        <v>29</v>
      </c>
      <c r="R370" s="10">
        <f t="shared" si="10"/>
        <v>7538</v>
      </c>
      <c r="S370" s="11">
        <f t="shared" si="11"/>
        <v>7.3901960784313729</v>
      </c>
    </row>
    <row r="371" spans="1:19" ht="15.75" customHeight="1">
      <c r="A371" s="12">
        <v>21</v>
      </c>
      <c r="B371" s="13" t="s">
        <v>23</v>
      </c>
      <c r="C371" s="13" t="s">
        <v>20</v>
      </c>
      <c r="D371" s="13" t="s">
        <v>28</v>
      </c>
      <c r="E371" s="12">
        <v>736</v>
      </c>
      <c r="F371" s="12">
        <v>628</v>
      </c>
      <c r="G371" s="12">
        <v>3757</v>
      </c>
      <c r="H371" s="12">
        <v>743</v>
      </c>
      <c r="I371" s="12">
        <v>256</v>
      </c>
      <c r="J371" s="12">
        <v>180</v>
      </c>
      <c r="K371" s="12">
        <v>209</v>
      </c>
      <c r="L371" s="12">
        <v>92</v>
      </c>
      <c r="M371" s="12">
        <v>92</v>
      </c>
      <c r="N371" s="12">
        <v>228</v>
      </c>
      <c r="O371" s="12">
        <v>44</v>
      </c>
      <c r="P371" s="12">
        <v>61</v>
      </c>
      <c r="Q371" s="14" t="s">
        <v>22</v>
      </c>
      <c r="R371" s="10">
        <f t="shared" si="10"/>
        <v>5662</v>
      </c>
      <c r="S371" s="11">
        <f t="shared" si="11"/>
        <v>7.6929347826086953</v>
      </c>
    </row>
    <row r="372" spans="1:19" ht="15.75" customHeight="1">
      <c r="A372" s="7">
        <v>23</v>
      </c>
      <c r="B372" s="8" t="s">
        <v>19</v>
      </c>
      <c r="C372" s="8" t="s">
        <v>27</v>
      </c>
      <c r="D372" s="8" t="s">
        <v>25</v>
      </c>
      <c r="E372" s="7">
        <v>931</v>
      </c>
      <c r="F372" s="7">
        <v>322</v>
      </c>
      <c r="G372" s="7">
        <v>5865</v>
      </c>
      <c r="H372" s="7">
        <v>490</v>
      </c>
      <c r="I372" s="7">
        <v>155</v>
      </c>
      <c r="J372" s="7">
        <v>146</v>
      </c>
      <c r="K372" s="7">
        <v>175</v>
      </c>
      <c r="L372" s="7">
        <v>79</v>
      </c>
      <c r="M372" s="7">
        <v>95</v>
      </c>
      <c r="N372" s="7">
        <v>113</v>
      </c>
      <c r="O372" s="7">
        <v>142</v>
      </c>
      <c r="P372" s="7">
        <v>139</v>
      </c>
      <c r="Q372" s="9" t="s">
        <v>26</v>
      </c>
      <c r="R372" s="10">
        <f t="shared" si="10"/>
        <v>7399</v>
      </c>
      <c r="S372" s="11">
        <f t="shared" si="11"/>
        <v>7.9473684210526319</v>
      </c>
    </row>
    <row r="373" spans="1:19" ht="15.75" customHeight="1">
      <c r="A373" s="12">
        <v>24</v>
      </c>
      <c r="B373" s="13" t="s">
        <v>32</v>
      </c>
      <c r="C373" s="13" t="s">
        <v>27</v>
      </c>
      <c r="D373" s="13" t="s">
        <v>21</v>
      </c>
      <c r="E373" s="12">
        <v>1443</v>
      </c>
      <c r="F373" s="12">
        <v>982</v>
      </c>
      <c r="G373" s="12">
        <v>3807</v>
      </c>
      <c r="H373" s="12">
        <v>814</v>
      </c>
      <c r="I373" s="12">
        <v>364</v>
      </c>
      <c r="J373" s="12">
        <v>169</v>
      </c>
      <c r="K373" s="12">
        <v>299</v>
      </c>
      <c r="L373" s="12">
        <v>126</v>
      </c>
      <c r="M373" s="12">
        <v>20</v>
      </c>
      <c r="N373" s="12">
        <v>102</v>
      </c>
      <c r="O373" s="12">
        <v>193</v>
      </c>
      <c r="P373" s="12">
        <v>127</v>
      </c>
      <c r="Q373" s="14" t="s">
        <v>29</v>
      </c>
      <c r="R373" s="10">
        <f t="shared" si="10"/>
        <v>6021</v>
      </c>
      <c r="S373" s="11">
        <f t="shared" si="11"/>
        <v>4.1725571725571724</v>
      </c>
    </row>
    <row r="374" spans="1:19" ht="15.75" customHeight="1">
      <c r="A374" s="7">
        <v>22</v>
      </c>
      <c r="B374" s="8" t="s">
        <v>32</v>
      </c>
      <c r="C374" s="8" t="s">
        <v>20</v>
      </c>
      <c r="D374" s="8" t="s">
        <v>31</v>
      </c>
      <c r="E374" s="7">
        <v>730</v>
      </c>
      <c r="F374" s="7">
        <v>374</v>
      </c>
      <c r="G374" s="7">
        <v>3483</v>
      </c>
      <c r="H374" s="7">
        <v>675</v>
      </c>
      <c r="I374" s="7">
        <v>230</v>
      </c>
      <c r="J374" s="7">
        <v>68</v>
      </c>
      <c r="K374" s="7">
        <v>212</v>
      </c>
      <c r="L374" s="7">
        <v>124</v>
      </c>
      <c r="M374" s="7">
        <v>72</v>
      </c>
      <c r="N374" s="7">
        <v>156</v>
      </c>
      <c r="O374" s="7">
        <v>118</v>
      </c>
      <c r="P374" s="7">
        <v>181</v>
      </c>
      <c r="Q374" s="9" t="s">
        <v>26</v>
      </c>
      <c r="R374" s="10">
        <f t="shared" si="10"/>
        <v>5319</v>
      </c>
      <c r="S374" s="11">
        <f t="shared" si="11"/>
        <v>7.2863013698630139</v>
      </c>
    </row>
    <row r="375" spans="1:19" ht="15.75" customHeight="1">
      <c r="A375" s="12">
        <v>25</v>
      </c>
      <c r="B375" s="13" t="s">
        <v>19</v>
      </c>
      <c r="C375" s="13" t="s">
        <v>27</v>
      </c>
      <c r="D375" s="13" t="s">
        <v>25</v>
      </c>
      <c r="E375" s="12">
        <v>561</v>
      </c>
      <c r="F375" s="12">
        <v>759</v>
      </c>
      <c r="G375" s="12">
        <v>4229</v>
      </c>
      <c r="H375" s="12">
        <v>781</v>
      </c>
      <c r="I375" s="12">
        <v>147</v>
      </c>
      <c r="J375" s="12">
        <v>88</v>
      </c>
      <c r="K375" s="12">
        <v>144</v>
      </c>
      <c r="L375" s="12">
        <v>55</v>
      </c>
      <c r="M375" s="12">
        <v>95</v>
      </c>
      <c r="N375" s="12">
        <v>114</v>
      </c>
      <c r="O375" s="12">
        <v>142</v>
      </c>
      <c r="P375" s="12">
        <v>56</v>
      </c>
      <c r="Q375" s="14" t="s">
        <v>29</v>
      </c>
      <c r="R375" s="10">
        <f t="shared" si="10"/>
        <v>5851</v>
      </c>
      <c r="S375" s="11">
        <f t="shared" si="11"/>
        <v>10.429590017825312</v>
      </c>
    </row>
    <row r="376" spans="1:19" ht="15.75" customHeight="1">
      <c r="A376" s="7">
        <v>25</v>
      </c>
      <c r="B376" s="8" t="s">
        <v>23</v>
      </c>
      <c r="C376" s="8" t="s">
        <v>30</v>
      </c>
      <c r="D376" s="8" t="s">
        <v>25</v>
      </c>
      <c r="E376" s="7">
        <v>1212</v>
      </c>
      <c r="F376" s="7">
        <v>616</v>
      </c>
      <c r="G376" s="7">
        <v>5867</v>
      </c>
      <c r="H376" s="7">
        <v>728</v>
      </c>
      <c r="I376" s="7">
        <v>378</v>
      </c>
      <c r="J376" s="7">
        <v>65</v>
      </c>
      <c r="K376" s="7">
        <v>159</v>
      </c>
      <c r="L376" s="7">
        <v>92</v>
      </c>
      <c r="M376" s="7">
        <v>79</v>
      </c>
      <c r="N376" s="7">
        <v>289</v>
      </c>
      <c r="O376" s="7">
        <v>35</v>
      </c>
      <c r="P376" s="7">
        <v>75</v>
      </c>
      <c r="Q376" s="9" t="s">
        <v>26</v>
      </c>
      <c r="R376" s="10">
        <f t="shared" si="10"/>
        <v>7767</v>
      </c>
      <c r="S376" s="11">
        <f t="shared" si="11"/>
        <v>6.4084158415841586</v>
      </c>
    </row>
    <row r="377" spans="1:19" ht="15.75" customHeight="1">
      <c r="A377" s="12">
        <v>25</v>
      </c>
      <c r="B377" s="13" t="s">
        <v>19</v>
      </c>
      <c r="C377" s="13" t="s">
        <v>20</v>
      </c>
      <c r="D377" s="13" t="s">
        <v>28</v>
      </c>
      <c r="E377" s="12">
        <v>1282</v>
      </c>
      <c r="F377" s="12">
        <v>416</v>
      </c>
      <c r="G377" s="12">
        <v>5824</v>
      </c>
      <c r="H377" s="12">
        <v>594</v>
      </c>
      <c r="I377" s="12">
        <v>309</v>
      </c>
      <c r="J377" s="12">
        <v>121</v>
      </c>
      <c r="K377" s="12">
        <v>108</v>
      </c>
      <c r="L377" s="12">
        <v>58</v>
      </c>
      <c r="M377" s="12">
        <v>91</v>
      </c>
      <c r="N377" s="12">
        <v>234</v>
      </c>
      <c r="O377" s="12">
        <v>104</v>
      </c>
      <c r="P377" s="12">
        <v>120</v>
      </c>
      <c r="Q377" s="14" t="s">
        <v>26</v>
      </c>
      <c r="R377" s="10">
        <f t="shared" si="10"/>
        <v>7563</v>
      </c>
      <c r="S377" s="11">
        <f t="shared" si="11"/>
        <v>5.8993759750390016</v>
      </c>
    </row>
    <row r="378" spans="1:19" ht="15.75" customHeight="1">
      <c r="A378" s="7">
        <v>21</v>
      </c>
      <c r="B378" s="8" t="s">
        <v>19</v>
      </c>
      <c r="C378" s="8" t="s">
        <v>20</v>
      </c>
      <c r="D378" s="8" t="s">
        <v>33</v>
      </c>
      <c r="E378" s="7">
        <v>1438</v>
      </c>
      <c r="F378" s="7">
        <v>364</v>
      </c>
      <c r="G378" s="7">
        <v>5133</v>
      </c>
      <c r="H378" s="7">
        <v>617</v>
      </c>
      <c r="I378" s="7">
        <v>392</v>
      </c>
      <c r="J378" s="7">
        <v>127</v>
      </c>
      <c r="K378" s="7">
        <v>249</v>
      </c>
      <c r="L378" s="7">
        <v>37</v>
      </c>
      <c r="M378" s="7">
        <v>28</v>
      </c>
      <c r="N378" s="7">
        <v>154</v>
      </c>
      <c r="O378" s="7">
        <v>170</v>
      </c>
      <c r="P378" s="7">
        <v>174</v>
      </c>
      <c r="Q378" s="9" t="s">
        <v>29</v>
      </c>
      <c r="R378" s="10">
        <f t="shared" si="10"/>
        <v>7081</v>
      </c>
      <c r="S378" s="11">
        <f t="shared" si="11"/>
        <v>4.9242002781641165</v>
      </c>
    </row>
    <row r="379" spans="1:19" ht="15.75" customHeight="1">
      <c r="A379" s="12">
        <v>18</v>
      </c>
      <c r="B379" s="13" t="s">
        <v>23</v>
      </c>
      <c r="C379" s="13" t="s">
        <v>27</v>
      </c>
      <c r="D379" s="13" t="s">
        <v>21</v>
      </c>
      <c r="E379" s="12">
        <v>702</v>
      </c>
      <c r="F379" s="12">
        <v>531</v>
      </c>
      <c r="G379" s="12">
        <v>4901</v>
      </c>
      <c r="H379" s="12">
        <v>497</v>
      </c>
      <c r="I379" s="12">
        <v>237</v>
      </c>
      <c r="J379" s="12">
        <v>150</v>
      </c>
      <c r="K379" s="12">
        <v>298</v>
      </c>
      <c r="L379" s="12">
        <v>46</v>
      </c>
      <c r="M379" s="12">
        <v>62</v>
      </c>
      <c r="N379" s="12">
        <v>225</v>
      </c>
      <c r="O379" s="12">
        <v>123</v>
      </c>
      <c r="P379" s="12">
        <v>130</v>
      </c>
      <c r="Q379" s="14" t="s">
        <v>22</v>
      </c>
      <c r="R379" s="10">
        <f t="shared" si="10"/>
        <v>6669</v>
      </c>
      <c r="S379" s="11">
        <f t="shared" si="11"/>
        <v>9.5</v>
      </c>
    </row>
    <row r="380" spans="1:19" ht="15.75" customHeight="1">
      <c r="A380" s="7">
        <v>20</v>
      </c>
      <c r="B380" s="8" t="s">
        <v>32</v>
      </c>
      <c r="C380" s="8" t="s">
        <v>27</v>
      </c>
      <c r="D380" s="8" t="s">
        <v>33</v>
      </c>
      <c r="E380" s="7">
        <v>1433</v>
      </c>
      <c r="F380" s="7">
        <v>764</v>
      </c>
      <c r="G380" s="7">
        <v>5002</v>
      </c>
      <c r="H380" s="7">
        <v>589</v>
      </c>
      <c r="I380" s="7">
        <v>397</v>
      </c>
      <c r="J380" s="7">
        <v>51</v>
      </c>
      <c r="K380" s="7">
        <v>288</v>
      </c>
      <c r="L380" s="7">
        <v>135</v>
      </c>
      <c r="M380" s="7">
        <v>100</v>
      </c>
      <c r="N380" s="7">
        <v>71</v>
      </c>
      <c r="O380" s="7">
        <v>48</v>
      </c>
      <c r="P380" s="7">
        <v>112</v>
      </c>
      <c r="Q380" s="9" t="s">
        <v>22</v>
      </c>
      <c r="R380" s="10">
        <f t="shared" si="10"/>
        <v>6793</v>
      </c>
      <c r="S380" s="11">
        <f t="shared" si="11"/>
        <v>4.7404047452896023</v>
      </c>
    </row>
    <row r="381" spans="1:19" ht="15.75" customHeight="1">
      <c r="A381" s="12">
        <v>25</v>
      </c>
      <c r="B381" s="13" t="s">
        <v>23</v>
      </c>
      <c r="C381" s="13" t="s">
        <v>20</v>
      </c>
      <c r="D381" s="13" t="s">
        <v>21</v>
      </c>
      <c r="E381" s="12">
        <v>1444</v>
      </c>
      <c r="F381" s="12">
        <v>542</v>
      </c>
      <c r="G381" s="12">
        <v>4680</v>
      </c>
      <c r="H381" s="12">
        <v>829</v>
      </c>
      <c r="I381" s="12">
        <v>207</v>
      </c>
      <c r="J381" s="12">
        <v>122</v>
      </c>
      <c r="K381" s="12">
        <v>260</v>
      </c>
      <c r="L381" s="12">
        <v>109</v>
      </c>
      <c r="M381" s="12">
        <v>37</v>
      </c>
      <c r="N381" s="12">
        <v>127</v>
      </c>
      <c r="O381" s="12">
        <v>43</v>
      </c>
      <c r="P381" s="12">
        <v>69</v>
      </c>
      <c r="Q381" s="14" t="s">
        <v>26</v>
      </c>
      <c r="R381" s="10">
        <f t="shared" si="10"/>
        <v>6483</v>
      </c>
      <c r="S381" s="11">
        <f t="shared" si="11"/>
        <v>4.4896121883656512</v>
      </c>
    </row>
    <row r="382" spans="1:19" ht="15.75" customHeight="1">
      <c r="A382" s="7">
        <v>22</v>
      </c>
      <c r="B382" s="8" t="s">
        <v>23</v>
      </c>
      <c r="C382" s="8" t="s">
        <v>24</v>
      </c>
      <c r="D382" s="8" t="s">
        <v>21</v>
      </c>
      <c r="E382" s="7">
        <v>536</v>
      </c>
      <c r="F382" s="7">
        <v>484</v>
      </c>
      <c r="G382" s="7">
        <v>5803</v>
      </c>
      <c r="H382" s="7">
        <v>413</v>
      </c>
      <c r="I382" s="7">
        <v>326</v>
      </c>
      <c r="J382" s="7">
        <v>104</v>
      </c>
      <c r="K382" s="7">
        <v>86</v>
      </c>
      <c r="L382" s="7">
        <v>99</v>
      </c>
      <c r="M382" s="7">
        <v>69</v>
      </c>
      <c r="N382" s="7">
        <v>197</v>
      </c>
      <c r="O382" s="7">
        <v>167</v>
      </c>
      <c r="P382" s="7">
        <v>157</v>
      </c>
      <c r="Q382" s="9" t="s">
        <v>26</v>
      </c>
      <c r="R382" s="10">
        <f t="shared" si="10"/>
        <v>7421</v>
      </c>
      <c r="S382" s="11">
        <f t="shared" si="11"/>
        <v>13.845149253731343</v>
      </c>
    </row>
    <row r="383" spans="1:19" ht="15.75" customHeight="1">
      <c r="A383" s="12">
        <v>18</v>
      </c>
      <c r="B383" s="13" t="s">
        <v>19</v>
      </c>
      <c r="C383" s="13" t="s">
        <v>20</v>
      </c>
      <c r="D383" s="13" t="s">
        <v>31</v>
      </c>
      <c r="E383" s="12">
        <v>1260</v>
      </c>
      <c r="F383" s="12">
        <v>68</v>
      </c>
      <c r="G383" s="12">
        <v>3610</v>
      </c>
      <c r="H383" s="12">
        <v>637</v>
      </c>
      <c r="I383" s="12">
        <v>296</v>
      </c>
      <c r="J383" s="12">
        <v>86</v>
      </c>
      <c r="K383" s="12">
        <v>87</v>
      </c>
      <c r="L383" s="12">
        <v>50</v>
      </c>
      <c r="M383" s="12">
        <v>54</v>
      </c>
      <c r="N383" s="12">
        <v>230</v>
      </c>
      <c r="O383" s="12">
        <v>183</v>
      </c>
      <c r="P383" s="12">
        <v>137</v>
      </c>
      <c r="Q383" s="14" t="s">
        <v>22</v>
      </c>
      <c r="R383" s="10">
        <f t="shared" si="10"/>
        <v>5370</v>
      </c>
      <c r="S383" s="11">
        <f t="shared" si="11"/>
        <v>4.2619047619047619</v>
      </c>
    </row>
    <row r="384" spans="1:19" ht="15.75" customHeight="1">
      <c r="A384" s="7">
        <v>18</v>
      </c>
      <c r="B384" s="8" t="s">
        <v>19</v>
      </c>
      <c r="C384" s="8" t="s">
        <v>20</v>
      </c>
      <c r="D384" s="8" t="s">
        <v>33</v>
      </c>
      <c r="E384" s="7">
        <v>701</v>
      </c>
      <c r="F384" s="7">
        <v>340</v>
      </c>
      <c r="G384" s="7">
        <v>3235</v>
      </c>
      <c r="H384" s="7">
        <v>969</v>
      </c>
      <c r="I384" s="7">
        <v>337</v>
      </c>
      <c r="J384" s="7">
        <v>65</v>
      </c>
      <c r="K384" s="7">
        <v>152</v>
      </c>
      <c r="L384" s="7">
        <v>113</v>
      </c>
      <c r="M384" s="7">
        <v>99</v>
      </c>
      <c r="N384" s="7">
        <v>169</v>
      </c>
      <c r="O384" s="7">
        <v>161</v>
      </c>
      <c r="P384" s="7">
        <v>159</v>
      </c>
      <c r="Q384" s="9" t="s">
        <v>26</v>
      </c>
      <c r="R384" s="10">
        <f t="shared" si="10"/>
        <v>5459</v>
      </c>
      <c r="S384" s="11">
        <f t="shared" si="11"/>
        <v>7.7874465049928672</v>
      </c>
    </row>
    <row r="385" spans="1:19" ht="15.75" customHeight="1">
      <c r="A385" s="12">
        <v>18</v>
      </c>
      <c r="B385" s="13" t="s">
        <v>23</v>
      </c>
      <c r="C385" s="13" t="s">
        <v>20</v>
      </c>
      <c r="D385" s="13" t="s">
        <v>31</v>
      </c>
      <c r="E385" s="12">
        <v>1309</v>
      </c>
      <c r="F385" s="12">
        <v>144</v>
      </c>
      <c r="G385" s="12">
        <v>3419</v>
      </c>
      <c r="H385" s="12">
        <v>728</v>
      </c>
      <c r="I385" s="12">
        <v>171</v>
      </c>
      <c r="J385" s="12">
        <v>116</v>
      </c>
      <c r="K385" s="12">
        <v>152</v>
      </c>
      <c r="L385" s="12">
        <v>107</v>
      </c>
      <c r="M385" s="12">
        <v>85</v>
      </c>
      <c r="N385" s="12">
        <v>124</v>
      </c>
      <c r="O385" s="12">
        <v>76</v>
      </c>
      <c r="P385" s="12">
        <v>78</v>
      </c>
      <c r="Q385" s="14" t="s">
        <v>26</v>
      </c>
      <c r="R385" s="10">
        <f t="shared" si="10"/>
        <v>5056</v>
      </c>
      <c r="S385" s="11">
        <f t="shared" si="11"/>
        <v>3.8624904507257449</v>
      </c>
    </row>
    <row r="386" spans="1:19" ht="15.75" customHeight="1">
      <c r="A386" s="7">
        <v>18</v>
      </c>
      <c r="B386" s="8" t="s">
        <v>19</v>
      </c>
      <c r="C386" s="8" t="s">
        <v>30</v>
      </c>
      <c r="D386" s="8" t="s">
        <v>25</v>
      </c>
      <c r="E386" s="7">
        <v>842</v>
      </c>
      <c r="F386" s="7">
        <v>491</v>
      </c>
      <c r="G386" s="7">
        <v>4582</v>
      </c>
      <c r="H386" s="7">
        <v>473</v>
      </c>
      <c r="I386" s="7">
        <v>202</v>
      </c>
      <c r="J386" s="7">
        <v>156</v>
      </c>
      <c r="K386" s="7">
        <v>279</v>
      </c>
      <c r="L386" s="7">
        <v>120</v>
      </c>
      <c r="M386" s="7">
        <v>81</v>
      </c>
      <c r="N386" s="7">
        <v>270</v>
      </c>
      <c r="O386" s="7">
        <v>67</v>
      </c>
      <c r="P386" s="7">
        <v>78</v>
      </c>
      <c r="Q386" s="9" t="s">
        <v>22</v>
      </c>
      <c r="R386" s="10">
        <f t="shared" ref="R386:R449" si="12">SUM(G386:P386)</f>
        <v>6308</v>
      </c>
      <c r="S386" s="11">
        <f t="shared" ref="S386:S449" si="13">R386/E386</f>
        <v>7.4916864608076006</v>
      </c>
    </row>
    <row r="387" spans="1:19" ht="15.75" customHeight="1">
      <c r="A387" s="12">
        <v>24</v>
      </c>
      <c r="B387" s="13" t="s">
        <v>32</v>
      </c>
      <c r="C387" s="13" t="s">
        <v>20</v>
      </c>
      <c r="D387" s="13" t="s">
        <v>28</v>
      </c>
      <c r="E387" s="12">
        <v>617</v>
      </c>
      <c r="F387" s="12">
        <v>863</v>
      </c>
      <c r="G387" s="12">
        <v>3795</v>
      </c>
      <c r="H387" s="12">
        <v>837</v>
      </c>
      <c r="I387" s="12">
        <v>231</v>
      </c>
      <c r="J387" s="12">
        <v>152</v>
      </c>
      <c r="K387" s="12">
        <v>256</v>
      </c>
      <c r="L387" s="12">
        <v>41</v>
      </c>
      <c r="M387" s="12">
        <v>74</v>
      </c>
      <c r="N387" s="12">
        <v>221</v>
      </c>
      <c r="O387" s="12">
        <v>130</v>
      </c>
      <c r="P387" s="12">
        <v>106</v>
      </c>
      <c r="Q387" s="14" t="s">
        <v>22</v>
      </c>
      <c r="R387" s="10">
        <f t="shared" si="12"/>
        <v>5843</v>
      </c>
      <c r="S387" s="11">
        <f t="shared" si="13"/>
        <v>9.4700162074554299</v>
      </c>
    </row>
    <row r="388" spans="1:19" ht="15.75" customHeight="1">
      <c r="A388" s="7">
        <v>21</v>
      </c>
      <c r="B388" s="8" t="s">
        <v>19</v>
      </c>
      <c r="C388" s="8" t="s">
        <v>24</v>
      </c>
      <c r="D388" s="8" t="s">
        <v>31</v>
      </c>
      <c r="E388" s="7">
        <v>1134</v>
      </c>
      <c r="F388" s="7">
        <v>490</v>
      </c>
      <c r="G388" s="7">
        <v>5864</v>
      </c>
      <c r="H388" s="7">
        <v>714</v>
      </c>
      <c r="I388" s="7">
        <v>370</v>
      </c>
      <c r="J388" s="7">
        <v>96</v>
      </c>
      <c r="K388" s="7">
        <v>199</v>
      </c>
      <c r="L388" s="7">
        <v>114</v>
      </c>
      <c r="M388" s="7">
        <v>82</v>
      </c>
      <c r="N388" s="7">
        <v>67</v>
      </c>
      <c r="O388" s="7">
        <v>190</v>
      </c>
      <c r="P388" s="7">
        <v>24</v>
      </c>
      <c r="Q388" s="9" t="s">
        <v>26</v>
      </c>
      <c r="R388" s="10">
        <f t="shared" si="12"/>
        <v>7720</v>
      </c>
      <c r="S388" s="11">
        <f t="shared" si="13"/>
        <v>6.8077601410934747</v>
      </c>
    </row>
    <row r="389" spans="1:19" ht="15.75" customHeight="1">
      <c r="A389" s="12">
        <v>23</v>
      </c>
      <c r="B389" s="13" t="s">
        <v>19</v>
      </c>
      <c r="C389" s="13" t="s">
        <v>30</v>
      </c>
      <c r="D389" s="13" t="s">
        <v>21</v>
      </c>
      <c r="E389" s="12">
        <v>992</v>
      </c>
      <c r="F389" s="12">
        <v>242</v>
      </c>
      <c r="G389" s="12">
        <v>4210</v>
      </c>
      <c r="H389" s="12">
        <v>495</v>
      </c>
      <c r="I389" s="12">
        <v>187</v>
      </c>
      <c r="J389" s="12">
        <v>114</v>
      </c>
      <c r="K389" s="12">
        <v>58</v>
      </c>
      <c r="L389" s="12">
        <v>132</v>
      </c>
      <c r="M389" s="12">
        <v>96</v>
      </c>
      <c r="N389" s="12">
        <v>154</v>
      </c>
      <c r="O389" s="12">
        <v>134</v>
      </c>
      <c r="P389" s="12">
        <v>179</v>
      </c>
      <c r="Q389" s="14" t="s">
        <v>29</v>
      </c>
      <c r="R389" s="10">
        <f t="shared" si="12"/>
        <v>5759</v>
      </c>
      <c r="S389" s="11">
        <f t="shared" si="13"/>
        <v>5.805443548387097</v>
      </c>
    </row>
    <row r="390" spans="1:19" ht="15.75" customHeight="1">
      <c r="A390" s="7">
        <v>18</v>
      </c>
      <c r="B390" s="8" t="s">
        <v>19</v>
      </c>
      <c r="C390" s="8" t="s">
        <v>20</v>
      </c>
      <c r="D390" s="8" t="s">
        <v>25</v>
      </c>
      <c r="E390" s="7">
        <v>1408</v>
      </c>
      <c r="F390" s="7">
        <v>572</v>
      </c>
      <c r="G390" s="7">
        <v>4271</v>
      </c>
      <c r="H390" s="7">
        <v>477</v>
      </c>
      <c r="I390" s="7">
        <v>320</v>
      </c>
      <c r="J390" s="7">
        <v>78</v>
      </c>
      <c r="K390" s="7">
        <v>150</v>
      </c>
      <c r="L390" s="7">
        <v>150</v>
      </c>
      <c r="M390" s="7">
        <v>81</v>
      </c>
      <c r="N390" s="7">
        <v>163</v>
      </c>
      <c r="O390" s="7">
        <v>46</v>
      </c>
      <c r="P390" s="7">
        <v>24</v>
      </c>
      <c r="Q390" s="9" t="s">
        <v>29</v>
      </c>
      <c r="R390" s="10">
        <f t="shared" si="12"/>
        <v>5760</v>
      </c>
      <c r="S390" s="11">
        <f t="shared" si="13"/>
        <v>4.0909090909090908</v>
      </c>
    </row>
    <row r="391" spans="1:19" ht="15.75" customHeight="1">
      <c r="A391" s="12">
        <v>21</v>
      </c>
      <c r="B391" s="13" t="s">
        <v>23</v>
      </c>
      <c r="C391" s="13" t="s">
        <v>27</v>
      </c>
      <c r="D391" s="13" t="s">
        <v>33</v>
      </c>
      <c r="E391" s="12">
        <v>1368</v>
      </c>
      <c r="F391" s="12">
        <v>940</v>
      </c>
      <c r="G391" s="12">
        <v>3234</v>
      </c>
      <c r="H391" s="12">
        <v>405</v>
      </c>
      <c r="I391" s="12">
        <v>334</v>
      </c>
      <c r="J391" s="12">
        <v>59</v>
      </c>
      <c r="K391" s="12">
        <v>114</v>
      </c>
      <c r="L391" s="12">
        <v>23</v>
      </c>
      <c r="M391" s="12">
        <v>67</v>
      </c>
      <c r="N391" s="12">
        <v>135</v>
      </c>
      <c r="O391" s="12">
        <v>190</v>
      </c>
      <c r="P391" s="12">
        <v>22</v>
      </c>
      <c r="Q391" s="14" t="s">
        <v>29</v>
      </c>
      <c r="R391" s="10">
        <f t="shared" si="12"/>
        <v>4583</v>
      </c>
      <c r="S391" s="11">
        <f t="shared" si="13"/>
        <v>3.3501461988304095</v>
      </c>
    </row>
    <row r="392" spans="1:19" ht="15.75" customHeight="1">
      <c r="A392" s="7">
        <v>22</v>
      </c>
      <c r="B392" s="8" t="s">
        <v>32</v>
      </c>
      <c r="C392" s="8" t="s">
        <v>27</v>
      </c>
      <c r="D392" s="8" t="s">
        <v>25</v>
      </c>
      <c r="E392" s="7">
        <v>716</v>
      </c>
      <c r="F392" s="7">
        <v>157</v>
      </c>
      <c r="G392" s="7">
        <v>4056</v>
      </c>
      <c r="H392" s="7">
        <v>789</v>
      </c>
      <c r="I392" s="7">
        <v>358</v>
      </c>
      <c r="J392" s="7">
        <v>186</v>
      </c>
      <c r="K392" s="7">
        <v>216</v>
      </c>
      <c r="L392" s="7">
        <v>78</v>
      </c>
      <c r="M392" s="7">
        <v>74</v>
      </c>
      <c r="N392" s="7">
        <v>175</v>
      </c>
      <c r="O392" s="7">
        <v>169</v>
      </c>
      <c r="P392" s="7">
        <v>109</v>
      </c>
      <c r="Q392" s="9" t="s">
        <v>26</v>
      </c>
      <c r="R392" s="10">
        <f t="shared" si="12"/>
        <v>6210</v>
      </c>
      <c r="S392" s="11">
        <f t="shared" si="13"/>
        <v>8.6731843575418992</v>
      </c>
    </row>
    <row r="393" spans="1:19" ht="15.75" customHeight="1">
      <c r="A393" s="12">
        <v>22</v>
      </c>
      <c r="B393" s="13" t="s">
        <v>19</v>
      </c>
      <c r="C393" s="13" t="s">
        <v>20</v>
      </c>
      <c r="D393" s="13" t="s">
        <v>21</v>
      </c>
      <c r="E393" s="12">
        <v>1224</v>
      </c>
      <c r="F393" s="12">
        <v>581</v>
      </c>
      <c r="G393" s="12">
        <v>5309</v>
      </c>
      <c r="H393" s="12">
        <v>936</v>
      </c>
      <c r="I393" s="12">
        <v>264</v>
      </c>
      <c r="J393" s="12">
        <v>55</v>
      </c>
      <c r="K393" s="12">
        <v>188</v>
      </c>
      <c r="L393" s="12">
        <v>126</v>
      </c>
      <c r="M393" s="12">
        <v>47</v>
      </c>
      <c r="N393" s="12">
        <v>194</v>
      </c>
      <c r="O393" s="12">
        <v>79</v>
      </c>
      <c r="P393" s="12">
        <v>26</v>
      </c>
      <c r="Q393" s="14" t="s">
        <v>22</v>
      </c>
      <c r="R393" s="10">
        <f t="shared" si="12"/>
        <v>7224</v>
      </c>
      <c r="S393" s="11">
        <f t="shared" si="13"/>
        <v>5.9019607843137258</v>
      </c>
    </row>
    <row r="394" spans="1:19" ht="15.75" customHeight="1">
      <c r="A394" s="7">
        <v>19</v>
      </c>
      <c r="B394" s="8" t="s">
        <v>19</v>
      </c>
      <c r="C394" s="8" t="s">
        <v>27</v>
      </c>
      <c r="D394" s="8" t="s">
        <v>33</v>
      </c>
      <c r="E394" s="7">
        <v>1349</v>
      </c>
      <c r="F394" s="7">
        <v>788</v>
      </c>
      <c r="G394" s="7">
        <v>4273</v>
      </c>
      <c r="H394" s="7">
        <v>421</v>
      </c>
      <c r="I394" s="7">
        <v>106</v>
      </c>
      <c r="J394" s="7">
        <v>160</v>
      </c>
      <c r="K394" s="7">
        <v>147</v>
      </c>
      <c r="L394" s="7">
        <v>39</v>
      </c>
      <c r="M394" s="7">
        <v>89</v>
      </c>
      <c r="N394" s="7">
        <v>235</v>
      </c>
      <c r="O394" s="7">
        <v>182</v>
      </c>
      <c r="P394" s="7">
        <v>43</v>
      </c>
      <c r="Q394" s="9" t="s">
        <v>26</v>
      </c>
      <c r="R394" s="10">
        <f t="shared" si="12"/>
        <v>5695</v>
      </c>
      <c r="S394" s="11">
        <f t="shared" si="13"/>
        <v>4.2216456634544111</v>
      </c>
    </row>
    <row r="395" spans="1:19" ht="15.75" customHeight="1">
      <c r="A395" s="12">
        <v>24</v>
      </c>
      <c r="B395" s="13" t="s">
        <v>23</v>
      </c>
      <c r="C395" s="13" t="s">
        <v>30</v>
      </c>
      <c r="D395" s="13" t="s">
        <v>31</v>
      </c>
      <c r="E395" s="12">
        <v>802</v>
      </c>
      <c r="F395" s="12">
        <v>552</v>
      </c>
      <c r="G395" s="12">
        <v>3146</v>
      </c>
      <c r="H395" s="12">
        <v>724</v>
      </c>
      <c r="I395" s="12">
        <v>213</v>
      </c>
      <c r="J395" s="12">
        <v>95</v>
      </c>
      <c r="K395" s="12">
        <v>135</v>
      </c>
      <c r="L395" s="12">
        <v>103</v>
      </c>
      <c r="M395" s="12">
        <v>70</v>
      </c>
      <c r="N395" s="12">
        <v>267</v>
      </c>
      <c r="O395" s="12">
        <v>54</v>
      </c>
      <c r="P395" s="12">
        <v>123</v>
      </c>
      <c r="Q395" s="14" t="s">
        <v>26</v>
      </c>
      <c r="R395" s="10">
        <f t="shared" si="12"/>
        <v>4930</v>
      </c>
      <c r="S395" s="11">
        <f t="shared" si="13"/>
        <v>6.1471321695760599</v>
      </c>
    </row>
    <row r="396" spans="1:19" ht="15.75" customHeight="1">
      <c r="A396" s="7">
        <v>18</v>
      </c>
      <c r="B396" s="8" t="s">
        <v>23</v>
      </c>
      <c r="C396" s="8" t="s">
        <v>27</v>
      </c>
      <c r="D396" s="8" t="s">
        <v>21</v>
      </c>
      <c r="E396" s="7">
        <v>973</v>
      </c>
      <c r="F396" s="7">
        <v>318</v>
      </c>
      <c r="G396" s="7">
        <v>3600</v>
      </c>
      <c r="H396" s="7">
        <v>913</v>
      </c>
      <c r="I396" s="7">
        <v>375</v>
      </c>
      <c r="J396" s="7">
        <v>183</v>
      </c>
      <c r="K396" s="7">
        <v>178</v>
      </c>
      <c r="L396" s="7">
        <v>122</v>
      </c>
      <c r="M396" s="7">
        <v>94</v>
      </c>
      <c r="N396" s="7">
        <v>129</v>
      </c>
      <c r="O396" s="7">
        <v>66</v>
      </c>
      <c r="P396" s="7">
        <v>148</v>
      </c>
      <c r="Q396" s="9" t="s">
        <v>26</v>
      </c>
      <c r="R396" s="10">
        <f t="shared" si="12"/>
        <v>5808</v>
      </c>
      <c r="S396" s="11">
        <f t="shared" si="13"/>
        <v>5.9691675231243577</v>
      </c>
    </row>
    <row r="397" spans="1:19" ht="15.75" customHeight="1">
      <c r="A397" s="12">
        <v>19</v>
      </c>
      <c r="B397" s="13" t="s">
        <v>23</v>
      </c>
      <c r="C397" s="13" t="s">
        <v>27</v>
      </c>
      <c r="D397" s="13" t="s">
        <v>31</v>
      </c>
      <c r="E397" s="12">
        <v>736</v>
      </c>
      <c r="F397" s="12">
        <v>660</v>
      </c>
      <c r="G397" s="12">
        <v>5945</v>
      </c>
      <c r="H397" s="12">
        <v>478</v>
      </c>
      <c r="I397" s="12">
        <v>342</v>
      </c>
      <c r="J397" s="12">
        <v>75</v>
      </c>
      <c r="K397" s="12">
        <v>279</v>
      </c>
      <c r="L397" s="12">
        <v>43</v>
      </c>
      <c r="M397" s="12">
        <v>49</v>
      </c>
      <c r="N397" s="12">
        <v>107</v>
      </c>
      <c r="O397" s="12">
        <v>94</v>
      </c>
      <c r="P397" s="12">
        <v>57</v>
      </c>
      <c r="Q397" s="14" t="s">
        <v>29</v>
      </c>
      <c r="R397" s="10">
        <f t="shared" si="12"/>
        <v>7469</v>
      </c>
      <c r="S397" s="11">
        <f t="shared" si="13"/>
        <v>10.148097826086957</v>
      </c>
    </row>
    <row r="398" spans="1:19" ht="15.75" customHeight="1">
      <c r="A398" s="7">
        <v>22</v>
      </c>
      <c r="B398" s="8" t="s">
        <v>32</v>
      </c>
      <c r="C398" s="8" t="s">
        <v>27</v>
      </c>
      <c r="D398" s="8" t="s">
        <v>31</v>
      </c>
      <c r="E398" s="7">
        <v>571</v>
      </c>
      <c r="F398" s="7">
        <v>498</v>
      </c>
      <c r="G398" s="7">
        <v>3897</v>
      </c>
      <c r="H398" s="7">
        <v>648</v>
      </c>
      <c r="I398" s="7">
        <v>181</v>
      </c>
      <c r="J398" s="7">
        <v>56</v>
      </c>
      <c r="K398" s="7">
        <v>275</v>
      </c>
      <c r="L398" s="7">
        <v>86</v>
      </c>
      <c r="M398" s="7">
        <v>57</v>
      </c>
      <c r="N398" s="7">
        <v>287</v>
      </c>
      <c r="O398" s="7">
        <v>79</v>
      </c>
      <c r="P398" s="7">
        <v>110</v>
      </c>
      <c r="Q398" s="9" t="s">
        <v>29</v>
      </c>
      <c r="R398" s="10">
        <f t="shared" si="12"/>
        <v>5676</v>
      </c>
      <c r="S398" s="11">
        <f t="shared" si="13"/>
        <v>9.9404553415061301</v>
      </c>
    </row>
    <row r="399" spans="1:19" ht="15.75" customHeight="1">
      <c r="A399" s="12">
        <v>25</v>
      </c>
      <c r="B399" s="13" t="s">
        <v>23</v>
      </c>
      <c r="C399" s="13" t="s">
        <v>30</v>
      </c>
      <c r="D399" s="13" t="s">
        <v>31</v>
      </c>
      <c r="E399" s="12">
        <v>833</v>
      </c>
      <c r="F399" s="12">
        <v>56</v>
      </c>
      <c r="G399" s="12">
        <v>3133</v>
      </c>
      <c r="H399" s="12">
        <v>615</v>
      </c>
      <c r="I399" s="12">
        <v>147</v>
      </c>
      <c r="J399" s="12">
        <v>90</v>
      </c>
      <c r="K399" s="12">
        <v>201</v>
      </c>
      <c r="L399" s="12">
        <v>81</v>
      </c>
      <c r="M399" s="12">
        <v>30</v>
      </c>
      <c r="N399" s="12">
        <v>148</v>
      </c>
      <c r="O399" s="12">
        <v>42</v>
      </c>
      <c r="P399" s="12">
        <v>121</v>
      </c>
      <c r="Q399" s="14" t="s">
        <v>26</v>
      </c>
      <c r="R399" s="10">
        <f t="shared" si="12"/>
        <v>4608</v>
      </c>
      <c r="S399" s="11">
        <f t="shared" si="13"/>
        <v>5.5318127250900364</v>
      </c>
    </row>
    <row r="400" spans="1:19" ht="15.75" customHeight="1">
      <c r="A400" s="7">
        <v>22</v>
      </c>
      <c r="B400" s="8" t="s">
        <v>23</v>
      </c>
      <c r="C400" s="8" t="s">
        <v>20</v>
      </c>
      <c r="D400" s="8" t="s">
        <v>28</v>
      </c>
      <c r="E400" s="7">
        <v>713</v>
      </c>
      <c r="F400" s="7">
        <v>382</v>
      </c>
      <c r="G400" s="7">
        <v>4116</v>
      </c>
      <c r="H400" s="7">
        <v>592</v>
      </c>
      <c r="I400" s="7">
        <v>329</v>
      </c>
      <c r="J400" s="7">
        <v>120</v>
      </c>
      <c r="K400" s="7">
        <v>269</v>
      </c>
      <c r="L400" s="7">
        <v>46</v>
      </c>
      <c r="M400" s="7">
        <v>53</v>
      </c>
      <c r="N400" s="7">
        <v>230</v>
      </c>
      <c r="O400" s="7">
        <v>57</v>
      </c>
      <c r="P400" s="7">
        <v>153</v>
      </c>
      <c r="Q400" s="9" t="s">
        <v>22</v>
      </c>
      <c r="R400" s="10">
        <f t="shared" si="12"/>
        <v>5965</v>
      </c>
      <c r="S400" s="11">
        <f t="shared" si="13"/>
        <v>8.3660589060308563</v>
      </c>
    </row>
    <row r="401" spans="1:19" ht="15.75" customHeight="1">
      <c r="A401" s="12">
        <v>20</v>
      </c>
      <c r="B401" s="13" t="s">
        <v>32</v>
      </c>
      <c r="C401" s="13" t="s">
        <v>24</v>
      </c>
      <c r="D401" s="13" t="s">
        <v>25</v>
      </c>
      <c r="E401" s="12">
        <v>1268</v>
      </c>
      <c r="F401" s="12">
        <v>475</v>
      </c>
      <c r="G401" s="12">
        <v>5900</v>
      </c>
      <c r="H401" s="12">
        <v>661</v>
      </c>
      <c r="I401" s="12">
        <v>264</v>
      </c>
      <c r="J401" s="12">
        <v>157</v>
      </c>
      <c r="K401" s="12">
        <v>258</v>
      </c>
      <c r="L401" s="12">
        <v>52</v>
      </c>
      <c r="M401" s="12">
        <v>38</v>
      </c>
      <c r="N401" s="12">
        <v>167</v>
      </c>
      <c r="O401" s="12">
        <v>174</v>
      </c>
      <c r="P401" s="12">
        <v>44</v>
      </c>
      <c r="Q401" s="14" t="s">
        <v>26</v>
      </c>
      <c r="R401" s="10">
        <f t="shared" si="12"/>
        <v>7715</v>
      </c>
      <c r="S401" s="11">
        <f t="shared" si="13"/>
        <v>6.0843848580441637</v>
      </c>
    </row>
    <row r="402" spans="1:19" ht="15.75" customHeight="1">
      <c r="A402" s="7">
        <v>19</v>
      </c>
      <c r="B402" s="8" t="s">
        <v>19</v>
      </c>
      <c r="C402" s="8" t="s">
        <v>20</v>
      </c>
      <c r="D402" s="8" t="s">
        <v>33</v>
      </c>
      <c r="E402" s="7">
        <v>819</v>
      </c>
      <c r="F402" s="7">
        <v>615</v>
      </c>
      <c r="G402" s="7">
        <v>5075</v>
      </c>
      <c r="H402" s="7">
        <v>858</v>
      </c>
      <c r="I402" s="7">
        <v>153</v>
      </c>
      <c r="J402" s="7">
        <v>200</v>
      </c>
      <c r="K402" s="7">
        <v>115</v>
      </c>
      <c r="L402" s="7">
        <v>76</v>
      </c>
      <c r="M402" s="7">
        <v>90</v>
      </c>
      <c r="N402" s="7">
        <v>139</v>
      </c>
      <c r="O402" s="7">
        <v>154</v>
      </c>
      <c r="P402" s="7">
        <v>44</v>
      </c>
      <c r="Q402" s="9" t="s">
        <v>29</v>
      </c>
      <c r="R402" s="10">
        <f t="shared" si="12"/>
        <v>6904</v>
      </c>
      <c r="S402" s="11">
        <f t="shared" si="13"/>
        <v>8.42979242979243</v>
      </c>
    </row>
    <row r="403" spans="1:19" ht="15.75" customHeight="1">
      <c r="A403" s="12">
        <v>18</v>
      </c>
      <c r="B403" s="13" t="s">
        <v>32</v>
      </c>
      <c r="C403" s="13" t="s">
        <v>27</v>
      </c>
      <c r="D403" s="13" t="s">
        <v>25</v>
      </c>
      <c r="E403" s="12">
        <v>1268</v>
      </c>
      <c r="F403" s="12">
        <v>324</v>
      </c>
      <c r="G403" s="12">
        <v>3788</v>
      </c>
      <c r="H403" s="12">
        <v>483</v>
      </c>
      <c r="I403" s="12">
        <v>339</v>
      </c>
      <c r="J403" s="12">
        <v>159</v>
      </c>
      <c r="K403" s="12">
        <v>120</v>
      </c>
      <c r="L403" s="12">
        <v>55</v>
      </c>
      <c r="M403" s="12">
        <v>22</v>
      </c>
      <c r="N403" s="12">
        <v>212</v>
      </c>
      <c r="O403" s="12">
        <v>173</v>
      </c>
      <c r="P403" s="12">
        <v>78</v>
      </c>
      <c r="Q403" s="14" t="s">
        <v>22</v>
      </c>
      <c r="R403" s="10">
        <f t="shared" si="12"/>
        <v>5429</v>
      </c>
      <c r="S403" s="11">
        <f t="shared" si="13"/>
        <v>4.2815457413249209</v>
      </c>
    </row>
    <row r="404" spans="1:19" ht="15.75" customHeight="1">
      <c r="A404" s="7">
        <v>18</v>
      </c>
      <c r="B404" s="8" t="s">
        <v>23</v>
      </c>
      <c r="C404" s="8" t="s">
        <v>27</v>
      </c>
      <c r="D404" s="8" t="s">
        <v>31</v>
      </c>
      <c r="E404" s="7">
        <v>1486</v>
      </c>
      <c r="F404" s="7">
        <v>705</v>
      </c>
      <c r="G404" s="7">
        <v>4043</v>
      </c>
      <c r="H404" s="7">
        <v>661</v>
      </c>
      <c r="I404" s="7">
        <v>178</v>
      </c>
      <c r="J404" s="7">
        <v>64</v>
      </c>
      <c r="K404" s="7">
        <v>276</v>
      </c>
      <c r="L404" s="7">
        <v>80</v>
      </c>
      <c r="M404" s="7">
        <v>69</v>
      </c>
      <c r="N404" s="7">
        <v>144</v>
      </c>
      <c r="O404" s="7">
        <v>115</v>
      </c>
      <c r="P404" s="7">
        <v>26</v>
      </c>
      <c r="Q404" s="9" t="s">
        <v>29</v>
      </c>
      <c r="R404" s="10">
        <f t="shared" si="12"/>
        <v>5656</v>
      </c>
      <c r="S404" s="11">
        <f t="shared" si="13"/>
        <v>3.8061911170928666</v>
      </c>
    </row>
    <row r="405" spans="1:19" ht="15.75" customHeight="1">
      <c r="A405" s="12">
        <v>24</v>
      </c>
      <c r="B405" s="13" t="s">
        <v>32</v>
      </c>
      <c r="C405" s="13" t="s">
        <v>20</v>
      </c>
      <c r="D405" s="13" t="s">
        <v>28</v>
      </c>
      <c r="E405" s="12">
        <v>1005</v>
      </c>
      <c r="F405" s="12">
        <v>536</v>
      </c>
      <c r="G405" s="12">
        <v>3944</v>
      </c>
      <c r="H405" s="12">
        <v>687</v>
      </c>
      <c r="I405" s="12">
        <v>262</v>
      </c>
      <c r="J405" s="12">
        <v>148</v>
      </c>
      <c r="K405" s="12">
        <v>200</v>
      </c>
      <c r="L405" s="12">
        <v>138</v>
      </c>
      <c r="M405" s="12">
        <v>53</v>
      </c>
      <c r="N405" s="12">
        <v>146</v>
      </c>
      <c r="O405" s="12">
        <v>194</v>
      </c>
      <c r="P405" s="12">
        <v>80</v>
      </c>
      <c r="Q405" s="14" t="s">
        <v>26</v>
      </c>
      <c r="R405" s="10">
        <f t="shared" si="12"/>
        <v>5852</v>
      </c>
      <c r="S405" s="11">
        <f t="shared" si="13"/>
        <v>5.8228855721393034</v>
      </c>
    </row>
    <row r="406" spans="1:19" ht="15.75" customHeight="1">
      <c r="A406" s="7">
        <v>25</v>
      </c>
      <c r="B406" s="8" t="s">
        <v>23</v>
      </c>
      <c r="C406" s="8" t="s">
        <v>27</v>
      </c>
      <c r="D406" s="8" t="s">
        <v>25</v>
      </c>
      <c r="E406" s="7">
        <v>1205</v>
      </c>
      <c r="F406" s="7">
        <v>837</v>
      </c>
      <c r="G406" s="7">
        <v>3014</v>
      </c>
      <c r="H406" s="7">
        <v>593</v>
      </c>
      <c r="I406" s="7">
        <v>183</v>
      </c>
      <c r="J406" s="7">
        <v>142</v>
      </c>
      <c r="K406" s="7">
        <v>112</v>
      </c>
      <c r="L406" s="7">
        <v>77</v>
      </c>
      <c r="M406" s="7">
        <v>59</v>
      </c>
      <c r="N406" s="7">
        <v>209</v>
      </c>
      <c r="O406" s="7">
        <v>145</v>
      </c>
      <c r="P406" s="7">
        <v>78</v>
      </c>
      <c r="Q406" s="9" t="s">
        <v>22</v>
      </c>
      <c r="R406" s="10">
        <f t="shared" si="12"/>
        <v>4612</v>
      </c>
      <c r="S406" s="11">
        <f t="shared" si="13"/>
        <v>3.8273858921161827</v>
      </c>
    </row>
    <row r="407" spans="1:19" ht="15.75" customHeight="1">
      <c r="A407" s="12">
        <v>24</v>
      </c>
      <c r="B407" s="13" t="s">
        <v>32</v>
      </c>
      <c r="C407" s="13" t="s">
        <v>27</v>
      </c>
      <c r="D407" s="13" t="s">
        <v>31</v>
      </c>
      <c r="E407" s="12">
        <v>1356</v>
      </c>
      <c r="F407" s="12">
        <v>858</v>
      </c>
      <c r="G407" s="12">
        <v>5137</v>
      </c>
      <c r="H407" s="12">
        <v>747</v>
      </c>
      <c r="I407" s="12">
        <v>109</v>
      </c>
      <c r="J407" s="12">
        <v>170</v>
      </c>
      <c r="K407" s="12">
        <v>153</v>
      </c>
      <c r="L407" s="12">
        <v>46</v>
      </c>
      <c r="M407" s="12">
        <v>40</v>
      </c>
      <c r="N407" s="12">
        <v>131</v>
      </c>
      <c r="O407" s="12">
        <v>85</v>
      </c>
      <c r="P407" s="12">
        <v>120</v>
      </c>
      <c r="Q407" s="14" t="s">
        <v>29</v>
      </c>
      <c r="R407" s="10">
        <f t="shared" si="12"/>
        <v>6738</v>
      </c>
      <c r="S407" s="11">
        <f t="shared" si="13"/>
        <v>4.9690265486725664</v>
      </c>
    </row>
    <row r="408" spans="1:19" ht="15.75" customHeight="1">
      <c r="A408" s="7">
        <v>22</v>
      </c>
      <c r="B408" s="8" t="s">
        <v>32</v>
      </c>
      <c r="C408" s="8" t="s">
        <v>27</v>
      </c>
      <c r="D408" s="8" t="s">
        <v>31</v>
      </c>
      <c r="E408" s="7">
        <v>817</v>
      </c>
      <c r="F408" s="7">
        <v>555</v>
      </c>
      <c r="G408" s="7">
        <v>5754</v>
      </c>
      <c r="H408" s="7">
        <v>716</v>
      </c>
      <c r="I408" s="7">
        <v>382</v>
      </c>
      <c r="J408" s="7">
        <v>135</v>
      </c>
      <c r="K408" s="7">
        <v>142</v>
      </c>
      <c r="L408" s="7">
        <v>21</v>
      </c>
      <c r="M408" s="7">
        <v>29</v>
      </c>
      <c r="N408" s="7">
        <v>188</v>
      </c>
      <c r="O408" s="7">
        <v>183</v>
      </c>
      <c r="P408" s="7">
        <v>41</v>
      </c>
      <c r="Q408" s="9" t="s">
        <v>29</v>
      </c>
      <c r="R408" s="10">
        <f t="shared" si="12"/>
        <v>7591</v>
      </c>
      <c r="S408" s="11">
        <f t="shared" si="13"/>
        <v>9.2913096695226436</v>
      </c>
    </row>
    <row r="409" spans="1:19" ht="15.75" customHeight="1">
      <c r="A409" s="12">
        <v>22</v>
      </c>
      <c r="B409" s="13" t="s">
        <v>32</v>
      </c>
      <c r="C409" s="13" t="s">
        <v>30</v>
      </c>
      <c r="D409" s="13" t="s">
        <v>33</v>
      </c>
      <c r="E409" s="12">
        <v>706</v>
      </c>
      <c r="F409" s="12">
        <v>75</v>
      </c>
      <c r="G409" s="12">
        <v>4080</v>
      </c>
      <c r="H409" s="12">
        <v>874</v>
      </c>
      <c r="I409" s="12">
        <v>139</v>
      </c>
      <c r="J409" s="12">
        <v>183</v>
      </c>
      <c r="K409" s="12">
        <v>93</v>
      </c>
      <c r="L409" s="12">
        <v>41</v>
      </c>
      <c r="M409" s="12">
        <v>47</v>
      </c>
      <c r="N409" s="12">
        <v>136</v>
      </c>
      <c r="O409" s="12">
        <v>164</v>
      </c>
      <c r="P409" s="12">
        <v>109</v>
      </c>
      <c r="Q409" s="14" t="s">
        <v>26</v>
      </c>
      <c r="R409" s="10">
        <f t="shared" si="12"/>
        <v>5866</v>
      </c>
      <c r="S409" s="11">
        <f t="shared" si="13"/>
        <v>8.3087818696883851</v>
      </c>
    </row>
    <row r="410" spans="1:19" ht="15.75" customHeight="1">
      <c r="A410" s="7">
        <v>18</v>
      </c>
      <c r="B410" s="8" t="s">
        <v>19</v>
      </c>
      <c r="C410" s="8" t="s">
        <v>24</v>
      </c>
      <c r="D410" s="8" t="s">
        <v>25</v>
      </c>
      <c r="E410" s="7">
        <v>1102</v>
      </c>
      <c r="F410" s="7">
        <v>490</v>
      </c>
      <c r="G410" s="7">
        <v>5853</v>
      </c>
      <c r="H410" s="7">
        <v>669</v>
      </c>
      <c r="I410" s="7">
        <v>230</v>
      </c>
      <c r="J410" s="7">
        <v>122</v>
      </c>
      <c r="K410" s="7">
        <v>118</v>
      </c>
      <c r="L410" s="7">
        <v>41</v>
      </c>
      <c r="M410" s="7">
        <v>74</v>
      </c>
      <c r="N410" s="7">
        <v>276</v>
      </c>
      <c r="O410" s="7">
        <v>69</v>
      </c>
      <c r="P410" s="7">
        <v>140</v>
      </c>
      <c r="Q410" s="9" t="s">
        <v>26</v>
      </c>
      <c r="R410" s="10">
        <f t="shared" si="12"/>
        <v>7592</v>
      </c>
      <c r="S410" s="11">
        <f t="shared" si="13"/>
        <v>6.8892921960072595</v>
      </c>
    </row>
    <row r="411" spans="1:19" ht="15.75" customHeight="1">
      <c r="A411" s="12">
        <v>22</v>
      </c>
      <c r="B411" s="13" t="s">
        <v>32</v>
      </c>
      <c r="C411" s="13" t="s">
        <v>30</v>
      </c>
      <c r="D411" s="13" t="s">
        <v>31</v>
      </c>
      <c r="E411" s="12">
        <v>1279</v>
      </c>
      <c r="F411" s="12">
        <v>898</v>
      </c>
      <c r="G411" s="12">
        <v>3980</v>
      </c>
      <c r="H411" s="12">
        <v>471</v>
      </c>
      <c r="I411" s="12">
        <v>265</v>
      </c>
      <c r="J411" s="12">
        <v>148</v>
      </c>
      <c r="K411" s="12">
        <v>77</v>
      </c>
      <c r="L411" s="12">
        <v>68</v>
      </c>
      <c r="M411" s="12">
        <v>37</v>
      </c>
      <c r="N411" s="12">
        <v>132</v>
      </c>
      <c r="O411" s="12">
        <v>192</v>
      </c>
      <c r="P411" s="12">
        <v>157</v>
      </c>
      <c r="Q411" s="14" t="s">
        <v>22</v>
      </c>
      <c r="R411" s="10">
        <f t="shared" si="12"/>
        <v>5527</v>
      </c>
      <c r="S411" s="11">
        <f t="shared" si="13"/>
        <v>4.3213448006254884</v>
      </c>
    </row>
    <row r="412" spans="1:19" ht="15.75" customHeight="1">
      <c r="A412" s="7">
        <v>18</v>
      </c>
      <c r="B412" s="8" t="s">
        <v>32</v>
      </c>
      <c r="C412" s="8" t="s">
        <v>30</v>
      </c>
      <c r="D412" s="8" t="s">
        <v>25</v>
      </c>
      <c r="E412" s="7">
        <v>1457</v>
      </c>
      <c r="F412" s="7">
        <v>998</v>
      </c>
      <c r="G412" s="7">
        <v>4232</v>
      </c>
      <c r="H412" s="7">
        <v>957</v>
      </c>
      <c r="I412" s="7">
        <v>375</v>
      </c>
      <c r="J412" s="7">
        <v>139</v>
      </c>
      <c r="K412" s="7">
        <v>167</v>
      </c>
      <c r="L412" s="7">
        <v>141</v>
      </c>
      <c r="M412" s="7">
        <v>31</v>
      </c>
      <c r="N412" s="7">
        <v>196</v>
      </c>
      <c r="O412" s="7">
        <v>35</v>
      </c>
      <c r="P412" s="7">
        <v>55</v>
      </c>
      <c r="Q412" s="9" t="s">
        <v>22</v>
      </c>
      <c r="R412" s="10">
        <f t="shared" si="12"/>
        <v>6328</v>
      </c>
      <c r="S412" s="11">
        <f t="shared" si="13"/>
        <v>4.343170899107756</v>
      </c>
    </row>
    <row r="413" spans="1:19" ht="15.75" customHeight="1">
      <c r="A413" s="12">
        <v>21</v>
      </c>
      <c r="B413" s="13" t="s">
        <v>23</v>
      </c>
      <c r="C413" s="13" t="s">
        <v>20</v>
      </c>
      <c r="D413" s="13" t="s">
        <v>21</v>
      </c>
      <c r="E413" s="12">
        <v>1306</v>
      </c>
      <c r="F413" s="12">
        <v>37</v>
      </c>
      <c r="G413" s="12">
        <v>4943</v>
      </c>
      <c r="H413" s="12">
        <v>569</v>
      </c>
      <c r="I413" s="12">
        <v>326</v>
      </c>
      <c r="J413" s="12">
        <v>100</v>
      </c>
      <c r="K413" s="12">
        <v>277</v>
      </c>
      <c r="L413" s="12">
        <v>91</v>
      </c>
      <c r="M413" s="12">
        <v>85</v>
      </c>
      <c r="N413" s="12">
        <v>246</v>
      </c>
      <c r="O413" s="12">
        <v>48</v>
      </c>
      <c r="P413" s="12">
        <v>79</v>
      </c>
      <c r="Q413" s="14" t="s">
        <v>26</v>
      </c>
      <c r="R413" s="10">
        <f t="shared" si="12"/>
        <v>6764</v>
      </c>
      <c r="S413" s="11">
        <f t="shared" si="13"/>
        <v>5.179173047473201</v>
      </c>
    </row>
    <row r="414" spans="1:19" ht="15.75" customHeight="1">
      <c r="A414" s="7">
        <v>25</v>
      </c>
      <c r="B414" s="8" t="s">
        <v>32</v>
      </c>
      <c r="C414" s="8" t="s">
        <v>30</v>
      </c>
      <c r="D414" s="8" t="s">
        <v>31</v>
      </c>
      <c r="E414" s="7">
        <v>1309</v>
      </c>
      <c r="F414" s="7">
        <v>433</v>
      </c>
      <c r="G414" s="7">
        <v>4563</v>
      </c>
      <c r="H414" s="7">
        <v>495</v>
      </c>
      <c r="I414" s="7">
        <v>309</v>
      </c>
      <c r="J414" s="7">
        <v>152</v>
      </c>
      <c r="K414" s="7">
        <v>290</v>
      </c>
      <c r="L414" s="7">
        <v>84</v>
      </c>
      <c r="M414" s="7">
        <v>99</v>
      </c>
      <c r="N414" s="7">
        <v>256</v>
      </c>
      <c r="O414" s="7">
        <v>37</v>
      </c>
      <c r="P414" s="7">
        <v>93</v>
      </c>
      <c r="Q414" s="9" t="s">
        <v>22</v>
      </c>
      <c r="R414" s="10">
        <f t="shared" si="12"/>
        <v>6378</v>
      </c>
      <c r="S414" s="11">
        <f t="shared" si="13"/>
        <v>4.8724216959511075</v>
      </c>
    </row>
    <row r="415" spans="1:19" ht="15.75" customHeight="1">
      <c r="A415" s="12">
        <v>19</v>
      </c>
      <c r="B415" s="13" t="s">
        <v>32</v>
      </c>
      <c r="C415" s="13" t="s">
        <v>20</v>
      </c>
      <c r="D415" s="13" t="s">
        <v>33</v>
      </c>
      <c r="E415" s="12">
        <v>1482</v>
      </c>
      <c r="F415" s="12">
        <v>705</v>
      </c>
      <c r="G415" s="12">
        <v>4973</v>
      </c>
      <c r="H415" s="12">
        <v>433</v>
      </c>
      <c r="I415" s="12">
        <v>294</v>
      </c>
      <c r="J415" s="12">
        <v>144</v>
      </c>
      <c r="K415" s="12">
        <v>233</v>
      </c>
      <c r="L415" s="12">
        <v>149</v>
      </c>
      <c r="M415" s="12">
        <v>59</v>
      </c>
      <c r="N415" s="12">
        <v>167</v>
      </c>
      <c r="O415" s="12">
        <v>130</v>
      </c>
      <c r="P415" s="12">
        <v>96</v>
      </c>
      <c r="Q415" s="14" t="s">
        <v>22</v>
      </c>
      <c r="R415" s="10">
        <f t="shared" si="12"/>
        <v>6678</v>
      </c>
      <c r="S415" s="11">
        <f t="shared" si="13"/>
        <v>4.5060728744939267</v>
      </c>
    </row>
    <row r="416" spans="1:19" ht="15.75" customHeight="1">
      <c r="A416" s="7">
        <v>23</v>
      </c>
      <c r="B416" s="8" t="s">
        <v>32</v>
      </c>
      <c r="C416" s="8" t="s">
        <v>30</v>
      </c>
      <c r="D416" s="8" t="s">
        <v>25</v>
      </c>
      <c r="E416" s="7">
        <v>1468</v>
      </c>
      <c r="F416" s="7">
        <v>333</v>
      </c>
      <c r="G416" s="7">
        <v>4845</v>
      </c>
      <c r="H416" s="7">
        <v>563</v>
      </c>
      <c r="I416" s="7">
        <v>107</v>
      </c>
      <c r="J416" s="7">
        <v>74</v>
      </c>
      <c r="K416" s="7">
        <v>129</v>
      </c>
      <c r="L416" s="7">
        <v>119</v>
      </c>
      <c r="M416" s="7">
        <v>24</v>
      </c>
      <c r="N416" s="7">
        <v>123</v>
      </c>
      <c r="O416" s="7">
        <v>98</v>
      </c>
      <c r="P416" s="7">
        <v>173</v>
      </c>
      <c r="Q416" s="9" t="s">
        <v>29</v>
      </c>
      <c r="R416" s="10">
        <f t="shared" si="12"/>
        <v>6255</v>
      </c>
      <c r="S416" s="11">
        <f t="shared" si="13"/>
        <v>4.2608991825613076</v>
      </c>
    </row>
    <row r="417" spans="1:19" ht="15.75" customHeight="1">
      <c r="A417" s="12">
        <v>25</v>
      </c>
      <c r="B417" s="13" t="s">
        <v>23</v>
      </c>
      <c r="C417" s="13" t="s">
        <v>30</v>
      </c>
      <c r="D417" s="13" t="s">
        <v>25</v>
      </c>
      <c r="E417" s="12">
        <v>869</v>
      </c>
      <c r="F417" s="12">
        <v>102</v>
      </c>
      <c r="G417" s="12">
        <v>3556</v>
      </c>
      <c r="H417" s="12">
        <v>544</v>
      </c>
      <c r="I417" s="12">
        <v>387</v>
      </c>
      <c r="J417" s="12">
        <v>161</v>
      </c>
      <c r="K417" s="12">
        <v>158</v>
      </c>
      <c r="L417" s="12">
        <v>48</v>
      </c>
      <c r="M417" s="12">
        <v>80</v>
      </c>
      <c r="N417" s="12">
        <v>163</v>
      </c>
      <c r="O417" s="12">
        <v>93</v>
      </c>
      <c r="P417" s="12">
        <v>129</v>
      </c>
      <c r="Q417" s="14" t="s">
        <v>22</v>
      </c>
      <c r="R417" s="10">
        <f t="shared" si="12"/>
        <v>5319</v>
      </c>
      <c r="S417" s="11">
        <f t="shared" si="13"/>
        <v>6.1208285385500574</v>
      </c>
    </row>
    <row r="418" spans="1:19" ht="15.75" customHeight="1">
      <c r="A418" s="7">
        <v>18</v>
      </c>
      <c r="B418" s="8" t="s">
        <v>32</v>
      </c>
      <c r="C418" s="8" t="s">
        <v>24</v>
      </c>
      <c r="D418" s="8" t="s">
        <v>25</v>
      </c>
      <c r="E418" s="7">
        <v>886</v>
      </c>
      <c r="F418" s="7">
        <v>917</v>
      </c>
      <c r="G418" s="7">
        <v>5448</v>
      </c>
      <c r="H418" s="7">
        <v>808</v>
      </c>
      <c r="I418" s="7">
        <v>155</v>
      </c>
      <c r="J418" s="7">
        <v>169</v>
      </c>
      <c r="K418" s="7">
        <v>150</v>
      </c>
      <c r="L418" s="7">
        <v>24</v>
      </c>
      <c r="M418" s="7">
        <v>60</v>
      </c>
      <c r="N418" s="7">
        <v>129</v>
      </c>
      <c r="O418" s="7">
        <v>127</v>
      </c>
      <c r="P418" s="7">
        <v>195</v>
      </c>
      <c r="Q418" s="9" t="s">
        <v>29</v>
      </c>
      <c r="R418" s="10">
        <f t="shared" si="12"/>
        <v>7265</v>
      </c>
      <c r="S418" s="11">
        <f t="shared" si="13"/>
        <v>8.1997742663656883</v>
      </c>
    </row>
    <row r="419" spans="1:19" ht="15.75" customHeight="1">
      <c r="A419" s="12">
        <v>19</v>
      </c>
      <c r="B419" s="13" t="s">
        <v>23</v>
      </c>
      <c r="C419" s="13" t="s">
        <v>20</v>
      </c>
      <c r="D419" s="13" t="s">
        <v>25</v>
      </c>
      <c r="E419" s="12">
        <v>1443</v>
      </c>
      <c r="F419" s="12">
        <v>831</v>
      </c>
      <c r="G419" s="12">
        <v>4289</v>
      </c>
      <c r="H419" s="12">
        <v>511</v>
      </c>
      <c r="I419" s="12">
        <v>190</v>
      </c>
      <c r="J419" s="12">
        <v>152</v>
      </c>
      <c r="K419" s="12">
        <v>108</v>
      </c>
      <c r="L419" s="12">
        <v>88</v>
      </c>
      <c r="M419" s="12">
        <v>61</v>
      </c>
      <c r="N419" s="12">
        <v>178</v>
      </c>
      <c r="O419" s="12">
        <v>146</v>
      </c>
      <c r="P419" s="12">
        <v>103</v>
      </c>
      <c r="Q419" s="14" t="s">
        <v>29</v>
      </c>
      <c r="R419" s="10">
        <f t="shared" si="12"/>
        <v>5826</v>
      </c>
      <c r="S419" s="11">
        <f t="shared" si="13"/>
        <v>4.0374220374220373</v>
      </c>
    </row>
    <row r="420" spans="1:19" ht="15.75" customHeight="1">
      <c r="A420" s="7">
        <v>23</v>
      </c>
      <c r="B420" s="8" t="s">
        <v>19</v>
      </c>
      <c r="C420" s="8" t="s">
        <v>20</v>
      </c>
      <c r="D420" s="8" t="s">
        <v>33</v>
      </c>
      <c r="E420" s="7">
        <v>766</v>
      </c>
      <c r="F420" s="7">
        <v>95</v>
      </c>
      <c r="G420" s="7">
        <v>4782</v>
      </c>
      <c r="H420" s="7">
        <v>880</v>
      </c>
      <c r="I420" s="7">
        <v>254</v>
      </c>
      <c r="J420" s="7">
        <v>174</v>
      </c>
      <c r="K420" s="7">
        <v>238</v>
      </c>
      <c r="L420" s="7">
        <v>50</v>
      </c>
      <c r="M420" s="7">
        <v>48</v>
      </c>
      <c r="N420" s="7">
        <v>158</v>
      </c>
      <c r="O420" s="7">
        <v>157</v>
      </c>
      <c r="P420" s="7">
        <v>97</v>
      </c>
      <c r="Q420" s="9" t="s">
        <v>26</v>
      </c>
      <c r="R420" s="10">
        <f t="shared" si="12"/>
        <v>6838</v>
      </c>
      <c r="S420" s="11">
        <f t="shared" si="13"/>
        <v>8.926892950391645</v>
      </c>
    </row>
    <row r="421" spans="1:19" ht="15.75" customHeight="1">
      <c r="A421" s="12">
        <v>22</v>
      </c>
      <c r="B421" s="13" t="s">
        <v>19</v>
      </c>
      <c r="C421" s="13" t="s">
        <v>27</v>
      </c>
      <c r="D421" s="13" t="s">
        <v>33</v>
      </c>
      <c r="E421" s="12">
        <v>1403</v>
      </c>
      <c r="F421" s="12">
        <v>31</v>
      </c>
      <c r="G421" s="12">
        <v>4595</v>
      </c>
      <c r="H421" s="12">
        <v>761</v>
      </c>
      <c r="I421" s="12">
        <v>331</v>
      </c>
      <c r="J421" s="12">
        <v>179</v>
      </c>
      <c r="K421" s="12">
        <v>57</v>
      </c>
      <c r="L421" s="12">
        <v>97</v>
      </c>
      <c r="M421" s="12">
        <v>67</v>
      </c>
      <c r="N421" s="12">
        <v>273</v>
      </c>
      <c r="O421" s="12">
        <v>179</v>
      </c>
      <c r="P421" s="12">
        <v>56</v>
      </c>
      <c r="Q421" s="14" t="s">
        <v>26</v>
      </c>
      <c r="R421" s="10">
        <f t="shared" si="12"/>
        <v>6595</v>
      </c>
      <c r="S421" s="11">
        <f t="shared" si="13"/>
        <v>4.7006414825374199</v>
      </c>
    </row>
    <row r="422" spans="1:19" ht="15.75" customHeight="1">
      <c r="A422" s="7">
        <v>24</v>
      </c>
      <c r="B422" s="8" t="s">
        <v>19</v>
      </c>
      <c r="C422" s="8" t="s">
        <v>20</v>
      </c>
      <c r="D422" s="8" t="s">
        <v>31</v>
      </c>
      <c r="E422" s="7">
        <v>1372</v>
      </c>
      <c r="F422" s="7">
        <v>803</v>
      </c>
      <c r="G422" s="7">
        <v>4080</v>
      </c>
      <c r="H422" s="7">
        <v>432</v>
      </c>
      <c r="I422" s="7">
        <v>386</v>
      </c>
      <c r="J422" s="7">
        <v>184</v>
      </c>
      <c r="K422" s="7">
        <v>50</v>
      </c>
      <c r="L422" s="7">
        <v>65</v>
      </c>
      <c r="M422" s="7">
        <v>83</v>
      </c>
      <c r="N422" s="7">
        <v>248</v>
      </c>
      <c r="O422" s="7">
        <v>89</v>
      </c>
      <c r="P422" s="7">
        <v>61</v>
      </c>
      <c r="Q422" s="9" t="s">
        <v>22</v>
      </c>
      <c r="R422" s="10">
        <f t="shared" si="12"/>
        <v>5678</v>
      </c>
      <c r="S422" s="11">
        <f t="shared" si="13"/>
        <v>4.1384839650145775</v>
      </c>
    </row>
    <row r="423" spans="1:19" ht="15.75" customHeight="1">
      <c r="A423" s="12">
        <v>23</v>
      </c>
      <c r="B423" s="13" t="s">
        <v>19</v>
      </c>
      <c r="C423" s="13" t="s">
        <v>20</v>
      </c>
      <c r="D423" s="13" t="s">
        <v>33</v>
      </c>
      <c r="E423" s="12">
        <v>1428</v>
      </c>
      <c r="F423" s="12">
        <v>597</v>
      </c>
      <c r="G423" s="12">
        <v>5495</v>
      </c>
      <c r="H423" s="12">
        <v>816</v>
      </c>
      <c r="I423" s="12">
        <v>332</v>
      </c>
      <c r="J423" s="12">
        <v>127</v>
      </c>
      <c r="K423" s="12">
        <v>271</v>
      </c>
      <c r="L423" s="12">
        <v>100</v>
      </c>
      <c r="M423" s="12">
        <v>22</v>
      </c>
      <c r="N423" s="12">
        <v>93</v>
      </c>
      <c r="O423" s="12">
        <v>163</v>
      </c>
      <c r="P423" s="12">
        <v>60</v>
      </c>
      <c r="Q423" s="14" t="s">
        <v>29</v>
      </c>
      <c r="R423" s="10">
        <f t="shared" si="12"/>
        <v>7479</v>
      </c>
      <c r="S423" s="11">
        <f t="shared" si="13"/>
        <v>5.2373949579831933</v>
      </c>
    </row>
    <row r="424" spans="1:19" ht="15.75" customHeight="1">
      <c r="A424" s="7">
        <v>19</v>
      </c>
      <c r="B424" s="8" t="s">
        <v>32</v>
      </c>
      <c r="C424" s="8" t="s">
        <v>24</v>
      </c>
      <c r="D424" s="8" t="s">
        <v>33</v>
      </c>
      <c r="E424" s="7">
        <v>1303</v>
      </c>
      <c r="F424" s="7">
        <v>60</v>
      </c>
      <c r="G424" s="7">
        <v>4515</v>
      </c>
      <c r="H424" s="7">
        <v>511</v>
      </c>
      <c r="I424" s="7">
        <v>387</v>
      </c>
      <c r="J424" s="7">
        <v>179</v>
      </c>
      <c r="K424" s="7">
        <v>244</v>
      </c>
      <c r="L424" s="7">
        <v>68</v>
      </c>
      <c r="M424" s="7">
        <v>100</v>
      </c>
      <c r="N424" s="7">
        <v>261</v>
      </c>
      <c r="O424" s="7">
        <v>35</v>
      </c>
      <c r="P424" s="7">
        <v>154</v>
      </c>
      <c r="Q424" s="9" t="s">
        <v>26</v>
      </c>
      <c r="R424" s="10">
        <f t="shared" si="12"/>
        <v>6454</v>
      </c>
      <c r="S424" s="11">
        <f t="shared" si="13"/>
        <v>4.9531849577897162</v>
      </c>
    </row>
    <row r="425" spans="1:19" ht="15.75" customHeight="1">
      <c r="A425" s="12">
        <v>20</v>
      </c>
      <c r="B425" s="13" t="s">
        <v>19</v>
      </c>
      <c r="C425" s="13" t="s">
        <v>30</v>
      </c>
      <c r="D425" s="13" t="s">
        <v>25</v>
      </c>
      <c r="E425" s="12">
        <v>572</v>
      </c>
      <c r="F425" s="12">
        <v>823</v>
      </c>
      <c r="G425" s="12">
        <v>5879</v>
      </c>
      <c r="H425" s="12">
        <v>438</v>
      </c>
      <c r="I425" s="12">
        <v>360</v>
      </c>
      <c r="J425" s="12">
        <v>72</v>
      </c>
      <c r="K425" s="12">
        <v>118</v>
      </c>
      <c r="L425" s="12">
        <v>80</v>
      </c>
      <c r="M425" s="12">
        <v>45</v>
      </c>
      <c r="N425" s="12">
        <v>265</v>
      </c>
      <c r="O425" s="12">
        <v>48</v>
      </c>
      <c r="P425" s="12">
        <v>30</v>
      </c>
      <c r="Q425" s="14" t="s">
        <v>22</v>
      </c>
      <c r="R425" s="10">
        <f t="shared" si="12"/>
        <v>7335</v>
      </c>
      <c r="S425" s="11">
        <f t="shared" si="13"/>
        <v>12.823426573426573</v>
      </c>
    </row>
    <row r="426" spans="1:19" ht="15.75" customHeight="1">
      <c r="A426" s="7">
        <v>23</v>
      </c>
      <c r="B426" s="8" t="s">
        <v>19</v>
      </c>
      <c r="C426" s="8" t="s">
        <v>24</v>
      </c>
      <c r="D426" s="8" t="s">
        <v>25</v>
      </c>
      <c r="E426" s="7">
        <v>558</v>
      </c>
      <c r="F426" s="7">
        <v>194</v>
      </c>
      <c r="G426" s="7">
        <v>4648</v>
      </c>
      <c r="H426" s="7">
        <v>865</v>
      </c>
      <c r="I426" s="7">
        <v>183</v>
      </c>
      <c r="J426" s="7">
        <v>60</v>
      </c>
      <c r="K426" s="7">
        <v>113</v>
      </c>
      <c r="L426" s="7">
        <v>128</v>
      </c>
      <c r="M426" s="7">
        <v>38</v>
      </c>
      <c r="N426" s="7">
        <v>265</v>
      </c>
      <c r="O426" s="7">
        <v>42</v>
      </c>
      <c r="P426" s="7">
        <v>167</v>
      </c>
      <c r="Q426" s="9" t="s">
        <v>22</v>
      </c>
      <c r="R426" s="10">
        <f t="shared" si="12"/>
        <v>6509</v>
      </c>
      <c r="S426" s="11">
        <f t="shared" si="13"/>
        <v>11.664874551971327</v>
      </c>
    </row>
    <row r="427" spans="1:19" ht="15.75" customHeight="1">
      <c r="A427" s="12">
        <v>23</v>
      </c>
      <c r="B427" s="13" t="s">
        <v>23</v>
      </c>
      <c r="C427" s="13" t="s">
        <v>24</v>
      </c>
      <c r="D427" s="13" t="s">
        <v>31</v>
      </c>
      <c r="E427" s="12">
        <v>1049</v>
      </c>
      <c r="F427" s="12">
        <v>476</v>
      </c>
      <c r="G427" s="12">
        <v>5972</v>
      </c>
      <c r="H427" s="12">
        <v>663</v>
      </c>
      <c r="I427" s="12">
        <v>116</v>
      </c>
      <c r="J427" s="12">
        <v>162</v>
      </c>
      <c r="K427" s="12">
        <v>52</v>
      </c>
      <c r="L427" s="12">
        <v>110</v>
      </c>
      <c r="M427" s="12">
        <v>21</v>
      </c>
      <c r="N427" s="12">
        <v>202</v>
      </c>
      <c r="O427" s="12">
        <v>86</v>
      </c>
      <c r="P427" s="12">
        <v>63</v>
      </c>
      <c r="Q427" s="14" t="s">
        <v>29</v>
      </c>
      <c r="R427" s="10">
        <f t="shared" si="12"/>
        <v>7447</v>
      </c>
      <c r="S427" s="11">
        <f t="shared" si="13"/>
        <v>7.0991420400381315</v>
      </c>
    </row>
    <row r="428" spans="1:19" ht="15.75" customHeight="1">
      <c r="A428" s="7">
        <v>18</v>
      </c>
      <c r="B428" s="8" t="s">
        <v>23</v>
      </c>
      <c r="C428" s="8" t="s">
        <v>20</v>
      </c>
      <c r="D428" s="8" t="s">
        <v>28</v>
      </c>
      <c r="E428" s="7">
        <v>923</v>
      </c>
      <c r="F428" s="7">
        <v>108</v>
      </c>
      <c r="G428" s="7">
        <v>3640</v>
      </c>
      <c r="H428" s="7">
        <v>409</v>
      </c>
      <c r="I428" s="7">
        <v>384</v>
      </c>
      <c r="J428" s="7">
        <v>117</v>
      </c>
      <c r="K428" s="7">
        <v>249</v>
      </c>
      <c r="L428" s="7">
        <v>76</v>
      </c>
      <c r="M428" s="7">
        <v>68</v>
      </c>
      <c r="N428" s="7">
        <v>152</v>
      </c>
      <c r="O428" s="7">
        <v>86</v>
      </c>
      <c r="P428" s="7">
        <v>128</v>
      </c>
      <c r="Q428" s="9" t="s">
        <v>22</v>
      </c>
      <c r="R428" s="10">
        <f t="shared" si="12"/>
        <v>5309</v>
      </c>
      <c r="S428" s="11">
        <f t="shared" si="13"/>
        <v>5.7518959913326109</v>
      </c>
    </row>
    <row r="429" spans="1:19" ht="15.75" customHeight="1">
      <c r="A429" s="12">
        <v>18</v>
      </c>
      <c r="B429" s="13" t="s">
        <v>23</v>
      </c>
      <c r="C429" s="13" t="s">
        <v>20</v>
      </c>
      <c r="D429" s="13" t="s">
        <v>31</v>
      </c>
      <c r="E429" s="12">
        <v>621</v>
      </c>
      <c r="F429" s="12">
        <v>35</v>
      </c>
      <c r="G429" s="12">
        <v>5779</v>
      </c>
      <c r="H429" s="12">
        <v>558</v>
      </c>
      <c r="I429" s="12">
        <v>252</v>
      </c>
      <c r="J429" s="12">
        <v>109</v>
      </c>
      <c r="K429" s="12">
        <v>289</v>
      </c>
      <c r="L429" s="12">
        <v>82</v>
      </c>
      <c r="M429" s="12">
        <v>51</v>
      </c>
      <c r="N429" s="12">
        <v>98</v>
      </c>
      <c r="O429" s="12">
        <v>53</v>
      </c>
      <c r="P429" s="12">
        <v>100</v>
      </c>
      <c r="Q429" s="14" t="s">
        <v>26</v>
      </c>
      <c r="R429" s="10">
        <f t="shared" si="12"/>
        <v>7371</v>
      </c>
      <c r="S429" s="11">
        <f t="shared" si="13"/>
        <v>11.869565217391305</v>
      </c>
    </row>
    <row r="430" spans="1:19" ht="15.75" customHeight="1">
      <c r="A430" s="7">
        <v>21</v>
      </c>
      <c r="B430" s="8" t="s">
        <v>19</v>
      </c>
      <c r="C430" s="8" t="s">
        <v>24</v>
      </c>
      <c r="D430" s="8" t="s">
        <v>25</v>
      </c>
      <c r="E430" s="7">
        <v>660</v>
      </c>
      <c r="F430" s="7">
        <v>348</v>
      </c>
      <c r="G430" s="7">
        <v>5689</v>
      </c>
      <c r="H430" s="7">
        <v>731</v>
      </c>
      <c r="I430" s="7">
        <v>123</v>
      </c>
      <c r="J430" s="7">
        <v>88</v>
      </c>
      <c r="K430" s="7">
        <v>89</v>
      </c>
      <c r="L430" s="7">
        <v>67</v>
      </c>
      <c r="M430" s="7">
        <v>64</v>
      </c>
      <c r="N430" s="7">
        <v>186</v>
      </c>
      <c r="O430" s="7">
        <v>39</v>
      </c>
      <c r="P430" s="7">
        <v>26</v>
      </c>
      <c r="Q430" s="9" t="s">
        <v>29</v>
      </c>
      <c r="R430" s="10">
        <f t="shared" si="12"/>
        <v>7102</v>
      </c>
      <c r="S430" s="11">
        <f t="shared" si="13"/>
        <v>10.76060606060606</v>
      </c>
    </row>
    <row r="431" spans="1:19" ht="15.75" customHeight="1">
      <c r="A431" s="12">
        <v>21</v>
      </c>
      <c r="B431" s="13" t="s">
        <v>19</v>
      </c>
      <c r="C431" s="13" t="s">
        <v>20</v>
      </c>
      <c r="D431" s="13" t="s">
        <v>33</v>
      </c>
      <c r="E431" s="12">
        <v>528</v>
      </c>
      <c r="F431" s="12">
        <v>92</v>
      </c>
      <c r="G431" s="12">
        <v>3863</v>
      </c>
      <c r="H431" s="12">
        <v>899</v>
      </c>
      <c r="I431" s="12">
        <v>127</v>
      </c>
      <c r="J431" s="12">
        <v>184</v>
      </c>
      <c r="K431" s="12">
        <v>100</v>
      </c>
      <c r="L431" s="12">
        <v>21</v>
      </c>
      <c r="M431" s="12">
        <v>55</v>
      </c>
      <c r="N431" s="12">
        <v>195</v>
      </c>
      <c r="O431" s="12">
        <v>125</v>
      </c>
      <c r="P431" s="12">
        <v>134</v>
      </c>
      <c r="Q431" s="14" t="s">
        <v>29</v>
      </c>
      <c r="R431" s="10">
        <f t="shared" si="12"/>
        <v>5703</v>
      </c>
      <c r="S431" s="11">
        <f t="shared" si="13"/>
        <v>10.801136363636363</v>
      </c>
    </row>
    <row r="432" spans="1:19" ht="15.75" customHeight="1">
      <c r="A432" s="7">
        <v>23</v>
      </c>
      <c r="B432" s="8" t="s">
        <v>23</v>
      </c>
      <c r="C432" s="8" t="s">
        <v>20</v>
      </c>
      <c r="D432" s="8" t="s">
        <v>21</v>
      </c>
      <c r="E432" s="7">
        <v>640</v>
      </c>
      <c r="F432" s="7">
        <v>618</v>
      </c>
      <c r="G432" s="7">
        <v>3719</v>
      </c>
      <c r="H432" s="7">
        <v>513</v>
      </c>
      <c r="I432" s="7">
        <v>195</v>
      </c>
      <c r="J432" s="7">
        <v>144</v>
      </c>
      <c r="K432" s="7">
        <v>275</v>
      </c>
      <c r="L432" s="7">
        <v>33</v>
      </c>
      <c r="M432" s="7">
        <v>63</v>
      </c>
      <c r="N432" s="7">
        <v>150</v>
      </c>
      <c r="O432" s="7">
        <v>192</v>
      </c>
      <c r="P432" s="7">
        <v>90</v>
      </c>
      <c r="Q432" s="9" t="s">
        <v>29</v>
      </c>
      <c r="R432" s="10">
        <f t="shared" si="12"/>
        <v>5374</v>
      </c>
      <c r="S432" s="11">
        <f t="shared" si="13"/>
        <v>8.3968749999999996</v>
      </c>
    </row>
    <row r="433" spans="1:19" ht="15.75" customHeight="1">
      <c r="A433" s="12">
        <v>18</v>
      </c>
      <c r="B433" s="13" t="s">
        <v>23</v>
      </c>
      <c r="C433" s="13" t="s">
        <v>27</v>
      </c>
      <c r="D433" s="13" t="s">
        <v>28</v>
      </c>
      <c r="E433" s="12">
        <v>1427</v>
      </c>
      <c r="F433" s="12">
        <v>573</v>
      </c>
      <c r="G433" s="12">
        <v>4307</v>
      </c>
      <c r="H433" s="12">
        <v>797</v>
      </c>
      <c r="I433" s="12">
        <v>224</v>
      </c>
      <c r="J433" s="12">
        <v>161</v>
      </c>
      <c r="K433" s="12">
        <v>136</v>
      </c>
      <c r="L433" s="12">
        <v>87</v>
      </c>
      <c r="M433" s="12">
        <v>59</v>
      </c>
      <c r="N433" s="12">
        <v>159</v>
      </c>
      <c r="O433" s="12">
        <v>87</v>
      </c>
      <c r="P433" s="12">
        <v>20</v>
      </c>
      <c r="Q433" s="14" t="s">
        <v>29</v>
      </c>
      <c r="R433" s="10">
        <f t="shared" si="12"/>
        <v>6037</v>
      </c>
      <c r="S433" s="11">
        <f t="shared" si="13"/>
        <v>4.230553608969867</v>
      </c>
    </row>
    <row r="434" spans="1:19" ht="15.75" customHeight="1">
      <c r="A434" s="7">
        <v>18</v>
      </c>
      <c r="B434" s="8" t="s">
        <v>32</v>
      </c>
      <c r="C434" s="8" t="s">
        <v>30</v>
      </c>
      <c r="D434" s="8" t="s">
        <v>28</v>
      </c>
      <c r="E434" s="7">
        <v>527</v>
      </c>
      <c r="F434" s="7">
        <v>405</v>
      </c>
      <c r="G434" s="7">
        <v>4577</v>
      </c>
      <c r="H434" s="7">
        <v>532</v>
      </c>
      <c r="I434" s="7">
        <v>133</v>
      </c>
      <c r="J434" s="7">
        <v>134</v>
      </c>
      <c r="K434" s="7">
        <v>292</v>
      </c>
      <c r="L434" s="7">
        <v>62</v>
      </c>
      <c r="M434" s="7">
        <v>50</v>
      </c>
      <c r="N434" s="7">
        <v>164</v>
      </c>
      <c r="O434" s="7">
        <v>33</v>
      </c>
      <c r="P434" s="7">
        <v>127</v>
      </c>
      <c r="Q434" s="9" t="s">
        <v>26</v>
      </c>
      <c r="R434" s="10">
        <f t="shared" si="12"/>
        <v>6104</v>
      </c>
      <c r="S434" s="11">
        <f t="shared" si="13"/>
        <v>11.582542694497153</v>
      </c>
    </row>
    <row r="435" spans="1:19" ht="15.75" customHeight="1">
      <c r="A435" s="12">
        <v>25</v>
      </c>
      <c r="B435" s="13" t="s">
        <v>23</v>
      </c>
      <c r="C435" s="13" t="s">
        <v>20</v>
      </c>
      <c r="D435" s="13" t="s">
        <v>21</v>
      </c>
      <c r="E435" s="12">
        <v>1295</v>
      </c>
      <c r="F435" s="12">
        <v>787</v>
      </c>
      <c r="G435" s="12">
        <v>4591</v>
      </c>
      <c r="H435" s="12">
        <v>764</v>
      </c>
      <c r="I435" s="12">
        <v>358</v>
      </c>
      <c r="J435" s="12">
        <v>142</v>
      </c>
      <c r="K435" s="12">
        <v>190</v>
      </c>
      <c r="L435" s="12">
        <v>121</v>
      </c>
      <c r="M435" s="12">
        <v>77</v>
      </c>
      <c r="N435" s="12">
        <v>244</v>
      </c>
      <c r="O435" s="12">
        <v>75</v>
      </c>
      <c r="P435" s="12">
        <v>113</v>
      </c>
      <c r="Q435" s="14" t="s">
        <v>26</v>
      </c>
      <c r="R435" s="10">
        <f t="shared" si="12"/>
        <v>6675</v>
      </c>
      <c r="S435" s="11">
        <f t="shared" si="13"/>
        <v>5.1544401544401541</v>
      </c>
    </row>
    <row r="436" spans="1:19" ht="15.75" customHeight="1">
      <c r="A436" s="7">
        <v>23</v>
      </c>
      <c r="B436" s="8" t="s">
        <v>23</v>
      </c>
      <c r="C436" s="8" t="s">
        <v>30</v>
      </c>
      <c r="D436" s="8" t="s">
        <v>25</v>
      </c>
      <c r="E436" s="7">
        <v>1219</v>
      </c>
      <c r="F436" s="7">
        <v>491</v>
      </c>
      <c r="G436" s="7">
        <v>5149</v>
      </c>
      <c r="H436" s="7">
        <v>551</v>
      </c>
      <c r="I436" s="7">
        <v>168</v>
      </c>
      <c r="J436" s="7">
        <v>126</v>
      </c>
      <c r="K436" s="7">
        <v>184</v>
      </c>
      <c r="L436" s="7">
        <v>41</v>
      </c>
      <c r="M436" s="7">
        <v>67</v>
      </c>
      <c r="N436" s="7">
        <v>203</v>
      </c>
      <c r="O436" s="7">
        <v>83</v>
      </c>
      <c r="P436" s="7">
        <v>35</v>
      </c>
      <c r="Q436" s="9" t="s">
        <v>26</v>
      </c>
      <c r="R436" s="10">
        <f t="shared" si="12"/>
        <v>6607</v>
      </c>
      <c r="S436" s="11">
        <f t="shared" si="13"/>
        <v>5.4200164068908938</v>
      </c>
    </row>
    <row r="437" spans="1:19" ht="15.75" customHeight="1">
      <c r="A437" s="12">
        <v>24</v>
      </c>
      <c r="B437" s="13" t="s">
        <v>23</v>
      </c>
      <c r="C437" s="13" t="s">
        <v>27</v>
      </c>
      <c r="D437" s="13" t="s">
        <v>31</v>
      </c>
      <c r="E437" s="12">
        <v>959</v>
      </c>
      <c r="F437" s="12">
        <v>696</v>
      </c>
      <c r="G437" s="12">
        <v>3200</v>
      </c>
      <c r="H437" s="12">
        <v>593</v>
      </c>
      <c r="I437" s="12">
        <v>318</v>
      </c>
      <c r="J437" s="12">
        <v>188</v>
      </c>
      <c r="K437" s="12">
        <v>153</v>
      </c>
      <c r="L437" s="12">
        <v>150</v>
      </c>
      <c r="M437" s="12">
        <v>89</v>
      </c>
      <c r="N437" s="12">
        <v>285</v>
      </c>
      <c r="O437" s="12">
        <v>54</v>
      </c>
      <c r="P437" s="12">
        <v>102</v>
      </c>
      <c r="Q437" s="14" t="s">
        <v>26</v>
      </c>
      <c r="R437" s="10">
        <f t="shared" si="12"/>
        <v>5132</v>
      </c>
      <c r="S437" s="11">
        <f t="shared" si="13"/>
        <v>5.3514077163712201</v>
      </c>
    </row>
    <row r="438" spans="1:19" ht="15.75" customHeight="1">
      <c r="A438" s="7">
        <v>18</v>
      </c>
      <c r="B438" s="8" t="s">
        <v>19</v>
      </c>
      <c r="C438" s="8" t="s">
        <v>30</v>
      </c>
      <c r="D438" s="8" t="s">
        <v>33</v>
      </c>
      <c r="E438" s="7">
        <v>1483</v>
      </c>
      <c r="F438" s="7">
        <v>995</v>
      </c>
      <c r="G438" s="7">
        <v>3770</v>
      </c>
      <c r="H438" s="7">
        <v>569</v>
      </c>
      <c r="I438" s="7">
        <v>328</v>
      </c>
      <c r="J438" s="7">
        <v>159</v>
      </c>
      <c r="K438" s="7">
        <v>103</v>
      </c>
      <c r="L438" s="7">
        <v>126</v>
      </c>
      <c r="M438" s="7">
        <v>92</v>
      </c>
      <c r="N438" s="7">
        <v>284</v>
      </c>
      <c r="O438" s="7">
        <v>193</v>
      </c>
      <c r="P438" s="7">
        <v>20</v>
      </c>
      <c r="Q438" s="9" t="s">
        <v>22</v>
      </c>
      <c r="R438" s="10">
        <f t="shared" si="12"/>
        <v>5644</v>
      </c>
      <c r="S438" s="11">
        <f t="shared" si="13"/>
        <v>3.8057990559676331</v>
      </c>
    </row>
    <row r="439" spans="1:19" ht="15.75" customHeight="1">
      <c r="A439" s="12">
        <v>19</v>
      </c>
      <c r="B439" s="13" t="s">
        <v>19</v>
      </c>
      <c r="C439" s="13" t="s">
        <v>30</v>
      </c>
      <c r="D439" s="13" t="s">
        <v>21</v>
      </c>
      <c r="E439" s="12">
        <v>646</v>
      </c>
      <c r="F439" s="12">
        <v>986</v>
      </c>
      <c r="G439" s="12">
        <v>5700</v>
      </c>
      <c r="H439" s="12">
        <v>857</v>
      </c>
      <c r="I439" s="12">
        <v>309</v>
      </c>
      <c r="J439" s="12">
        <v>77</v>
      </c>
      <c r="K439" s="12">
        <v>88</v>
      </c>
      <c r="L439" s="12">
        <v>66</v>
      </c>
      <c r="M439" s="12">
        <v>98</v>
      </c>
      <c r="N439" s="12">
        <v>174</v>
      </c>
      <c r="O439" s="12">
        <v>126</v>
      </c>
      <c r="P439" s="12">
        <v>153</v>
      </c>
      <c r="Q439" s="14" t="s">
        <v>29</v>
      </c>
      <c r="R439" s="10">
        <f t="shared" si="12"/>
        <v>7648</v>
      </c>
      <c r="S439" s="11">
        <f t="shared" si="13"/>
        <v>11.839009287925697</v>
      </c>
    </row>
    <row r="440" spans="1:19" ht="15.75" customHeight="1">
      <c r="A440" s="7">
        <v>23</v>
      </c>
      <c r="B440" s="8" t="s">
        <v>32</v>
      </c>
      <c r="C440" s="8" t="s">
        <v>27</v>
      </c>
      <c r="D440" s="8" t="s">
        <v>33</v>
      </c>
      <c r="E440" s="7">
        <v>818</v>
      </c>
      <c r="F440" s="7">
        <v>353</v>
      </c>
      <c r="G440" s="7">
        <v>5174</v>
      </c>
      <c r="H440" s="7">
        <v>662</v>
      </c>
      <c r="I440" s="7">
        <v>222</v>
      </c>
      <c r="J440" s="7">
        <v>160</v>
      </c>
      <c r="K440" s="7">
        <v>194</v>
      </c>
      <c r="L440" s="7">
        <v>28</v>
      </c>
      <c r="M440" s="7">
        <v>98</v>
      </c>
      <c r="N440" s="7">
        <v>193</v>
      </c>
      <c r="O440" s="7">
        <v>177</v>
      </c>
      <c r="P440" s="7">
        <v>166</v>
      </c>
      <c r="Q440" s="9" t="s">
        <v>22</v>
      </c>
      <c r="R440" s="10">
        <f t="shared" si="12"/>
        <v>7074</v>
      </c>
      <c r="S440" s="11">
        <f t="shared" si="13"/>
        <v>8.6479217603911973</v>
      </c>
    </row>
    <row r="441" spans="1:19" ht="15.75" customHeight="1">
      <c r="A441" s="12">
        <v>18</v>
      </c>
      <c r="B441" s="13" t="s">
        <v>32</v>
      </c>
      <c r="C441" s="13" t="s">
        <v>27</v>
      </c>
      <c r="D441" s="13" t="s">
        <v>31</v>
      </c>
      <c r="E441" s="12">
        <v>1268</v>
      </c>
      <c r="F441" s="12">
        <v>598</v>
      </c>
      <c r="G441" s="12">
        <v>3398</v>
      </c>
      <c r="H441" s="12">
        <v>483</v>
      </c>
      <c r="I441" s="12">
        <v>304</v>
      </c>
      <c r="J441" s="12">
        <v>119</v>
      </c>
      <c r="K441" s="12">
        <v>168</v>
      </c>
      <c r="L441" s="12">
        <v>34</v>
      </c>
      <c r="M441" s="12">
        <v>95</v>
      </c>
      <c r="N441" s="12">
        <v>261</v>
      </c>
      <c r="O441" s="12">
        <v>107</v>
      </c>
      <c r="P441" s="12">
        <v>172</v>
      </c>
      <c r="Q441" s="14" t="s">
        <v>22</v>
      </c>
      <c r="R441" s="10">
        <f t="shared" si="12"/>
        <v>5141</v>
      </c>
      <c r="S441" s="11">
        <f t="shared" si="13"/>
        <v>4.0544164037854893</v>
      </c>
    </row>
    <row r="442" spans="1:19" ht="15.75" customHeight="1">
      <c r="A442" s="7">
        <v>22</v>
      </c>
      <c r="B442" s="8" t="s">
        <v>19</v>
      </c>
      <c r="C442" s="8" t="s">
        <v>20</v>
      </c>
      <c r="D442" s="8" t="s">
        <v>33</v>
      </c>
      <c r="E442" s="7">
        <v>563</v>
      </c>
      <c r="F442" s="7">
        <v>345</v>
      </c>
      <c r="G442" s="7">
        <v>4713</v>
      </c>
      <c r="H442" s="7">
        <v>953</v>
      </c>
      <c r="I442" s="7">
        <v>249</v>
      </c>
      <c r="J442" s="7">
        <v>181</v>
      </c>
      <c r="K442" s="7">
        <v>128</v>
      </c>
      <c r="L442" s="7">
        <v>54</v>
      </c>
      <c r="M442" s="7">
        <v>54</v>
      </c>
      <c r="N442" s="7">
        <v>273</v>
      </c>
      <c r="O442" s="7">
        <v>40</v>
      </c>
      <c r="P442" s="7">
        <v>122</v>
      </c>
      <c r="Q442" s="9" t="s">
        <v>29</v>
      </c>
      <c r="R442" s="10">
        <f t="shared" si="12"/>
        <v>6767</v>
      </c>
      <c r="S442" s="11">
        <f t="shared" si="13"/>
        <v>12.019538188277087</v>
      </c>
    </row>
    <row r="443" spans="1:19" ht="15.75" customHeight="1">
      <c r="A443" s="12">
        <v>21</v>
      </c>
      <c r="B443" s="13" t="s">
        <v>32</v>
      </c>
      <c r="C443" s="13" t="s">
        <v>20</v>
      </c>
      <c r="D443" s="13" t="s">
        <v>21</v>
      </c>
      <c r="E443" s="12">
        <v>1253</v>
      </c>
      <c r="F443" s="12">
        <v>464</v>
      </c>
      <c r="G443" s="12">
        <v>5096</v>
      </c>
      <c r="H443" s="12">
        <v>404</v>
      </c>
      <c r="I443" s="12">
        <v>278</v>
      </c>
      <c r="J443" s="12">
        <v>178</v>
      </c>
      <c r="K443" s="12">
        <v>235</v>
      </c>
      <c r="L443" s="12">
        <v>58</v>
      </c>
      <c r="M443" s="12">
        <v>69</v>
      </c>
      <c r="N443" s="12">
        <v>89</v>
      </c>
      <c r="O443" s="12">
        <v>161</v>
      </c>
      <c r="P443" s="12">
        <v>101</v>
      </c>
      <c r="Q443" s="14" t="s">
        <v>22</v>
      </c>
      <c r="R443" s="10">
        <f t="shared" si="12"/>
        <v>6669</v>
      </c>
      <c r="S443" s="11">
        <f t="shared" si="13"/>
        <v>5.3224261771747807</v>
      </c>
    </row>
    <row r="444" spans="1:19" ht="15.75" customHeight="1">
      <c r="A444" s="7">
        <v>18</v>
      </c>
      <c r="B444" s="8" t="s">
        <v>19</v>
      </c>
      <c r="C444" s="8" t="s">
        <v>30</v>
      </c>
      <c r="D444" s="8" t="s">
        <v>31</v>
      </c>
      <c r="E444" s="7">
        <v>791</v>
      </c>
      <c r="F444" s="7">
        <v>739</v>
      </c>
      <c r="G444" s="7">
        <v>5601</v>
      </c>
      <c r="H444" s="7">
        <v>628</v>
      </c>
      <c r="I444" s="7">
        <v>269</v>
      </c>
      <c r="J444" s="7">
        <v>116</v>
      </c>
      <c r="K444" s="7">
        <v>102</v>
      </c>
      <c r="L444" s="7">
        <v>55</v>
      </c>
      <c r="M444" s="7">
        <v>58</v>
      </c>
      <c r="N444" s="7">
        <v>179</v>
      </c>
      <c r="O444" s="7">
        <v>66</v>
      </c>
      <c r="P444" s="7">
        <v>136</v>
      </c>
      <c r="Q444" s="9" t="s">
        <v>26</v>
      </c>
      <c r="R444" s="10">
        <f t="shared" si="12"/>
        <v>7210</v>
      </c>
      <c r="S444" s="11">
        <f t="shared" si="13"/>
        <v>9.1150442477876101</v>
      </c>
    </row>
    <row r="445" spans="1:19" ht="15.75" customHeight="1">
      <c r="A445" s="12">
        <v>22</v>
      </c>
      <c r="B445" s="13" t="s">
        <v>19</v>
      </c>
      <c r="C445" s="13" t="s">
        <v>30</v>
      </c>
      <c r="D445" s="13" t="s">
        <v>21</v>
      </c>
      <c r="E445" s="12">
        <v>847</v>
      </c>
      <c r="F445" s="12">
        <v>964</v>
      </c>
      <c r="G445" s="12">
        <v>3374</v>
      </c>
      <c r="H445" s="12">
        <v>999</v>
      </c>
      <c r="I445" s="12">
        <v>375</v>
      </c>
      <c r="J445" s="12">
        <v>165</v>
      </c>
      <c r="K445" s="12">
        <v>172</v>
      </c>
      <c r="L445" s="12">
        <v>44</v>
      </c>
      <c r="M445" s="12">
        <v>51</v>
      </c>
      <c r="N445" s="12">
        <v>180</v>
      </c>
      <c r="O445" s="12">
        <v>30</v>
      </c>
      <c r="P445" s="12">
        <v>125</v>
      </c>
      <c r="Q445" s="14" t="s">
        <v>26</v>
      </c>
      <c r="R445" s="10">
        <f t="shared" si="12"/>
        <v>5515</v>
      </c>
      <c r="S445" s="11">
        <f t="shared" si="13"/>
        <v>6.5112160566706025</v>
      </c>
    </row>
    <row r="446" spans="1:19" ht="15.75" customHeight="1">
      <c r="A446" s="7">
        <v>24</v>
      </c>
      <c r="B446" s="8" t="s">
        <v>32</v>
      </c>
      <c r="C446" s="8" t="s">
        <v>24</v>
      </c>
      <c r="D446" s="8" t="s">
        <v>25</v>
      </c>
      <c r="E446" s="7">
        <v>668</v>
      </c>
      <c r="F446" s="7">
        <v>36</v>
      </c>
      <c r="G446" s="7">
        <v>5962</v>
      </c>
      <c r="H446" s="7">
        <v>635</v>
      </c>
      <c r="I446" s="7">
        <v>280</v>
      </c>
      <c r="J446" s="7">
        <v>166</v>
      </c>
      <c r="K446" s="7">
        <v>176</v>
      </c>
      <c r="L446" s="7">
        <v>112</v>
      </c>
      <c r="M446" s="7">
        <v>83</v>
      </c>
      <c r="N446" s="7">
        <v>191</v>
      </c>
      <c r="O446" s="7">
        <v>115</v>
      </c>
      <c r="P446" s="7">
        <v>41</v>
      </c>
      <c r="Q446" s="9" t="s">
        <v>29</v>
      </c>
      <c r="R446" s="10">
        <f t="shared" si="12"/>
        <v>7761</v>
      </c>
      <c r="S446" s="11">
        <f t="shared" si="13"/>
        <v>11.618263473053892</v>
      </c>
    </row>
    <row r="447" spans="1:19" ht="15.75" customHeight="1">
      <c r="A447" s="12">
        <v>24</v>
      </c>
      <c r="B447" s="13" t="s">
        <v>32</v>
      </c>
      <c r="C447" s="13" t="s">
        <v>20</v>
      </c>
      <c r="D447" s="13" t="s">
        <v>28</v>
      </c>
      <c r="E447" s="12">
        <v>1022</v>
      </c>
      <c r="F447" s="12">
        <v>883</v>
      </c>
      <c r="G447" s="12">
        <v>3174</v>
      </c>
      <c r="H447" s="12">
        <v>832</v>
      </c>
      <c r="I447" s="12">
        <v>121</v>
      </c>
      <c r="J447" s="12">
        <v>137</v>
      </c>
      <c r="K447" s="12">
        <v>142</v>
      </c>
      <c r="L447" s="12">
        <v>54</v>
      </c>
      <c r="M447" s="12">
        <v>65</v>
      </c>
      <c r="N447" s="12">
        <v>93</v>
      </c>
      <c r="O447" s="12">
        <v>47</v>
      </c>
      <c r="P447" s="12">
        <v>170</v>
      </c>
      <c r="Q447" s="14" t="s">
        <v>26</v>
      </c>
      <c r="R447" s="10">
        <f t="shared" si="12"/>
        <v>4835</v>
      </c>
      <c r="S447" s="11">
        <f t="shared" si="13"/>
        <v>4.7309197651663402</v>
      </c>
    </row>
    <row r="448" spans="1:19" ht="15.75" customHeight="1">
      <c r="A448" s="7">
        <v>20</v>
      </c>
      <c r="B448" s="8" t="s">
        <v>19</v>
      </c>
      <c r="C448" s="8" t="s">
        <v>27</v>
      </c>
      <c r="D448" s="8" t="s">
        <v>25</v>
      </c>
      <c r="E448" s="7">
        <v>725</v>
      </c>
      <c r="F448" s="7">
        <v>704</v>
      </c>
      <c r="G448" s="7">
        <v>3181</v>
      </c>
      <c r="H448" s="7">
        <v>440</v>
      </c>
      <c r="I448" s="7">
        <v>363</v>
      </c>
      <c r="J448" s="7">
        <v>85</v>
      </c>
      <c r="K448" s="7">
        <v>219</v>
      </c>
      <c r="L448" s="7">
        <v>24</v>
      </c>
      <c r="M448" s="7">
        <v>73</v>
      </c>
      <c r="N448" s="7">
        <v>189</v>
      </c>
      <c r="O448" s="7">
        <v>190</v>
      </c>
      <c r="P448" s="7">
        <v>33</v>
      </c>
      <c r="Q448" s="9" t="s">
        <v>26</v>
      </c>
      <c r="R448" s="10">
        <f t="shared" si="12"/>
        <v>4797</v>
      </c>
      <c r="S448" s="11">
        <f t="shared" si="13"/>
        <v>6.6165517241379312</v>
      </c>
    </row>
    <row r="449" spans="1:19" ht="15.75" customHeight="1">
      <c r="A449" s="12">
        <v>24</v>
      </c>
      <c r="B449" s="13" t="s">
        <v>19</v>
      </c>
      <c r="C449" s="13" t="s">
        <v>24</v>
      </c>
      <c r="D449" s="13" t="s">
        <v>33</v>
      </c>
      <c r="E449" s="12">
        <v>733</v>
      </c>
      <c r="F449" s="12">
        <v>144</v>
      </c>
      <c r="G449" s="12">
        <v>3556</v>
      </c>
      <c r="H449" s="12">
        <v>427</v>
      </c>
      <c r="I449" s="12">
        <v>214</v>
      </c>
      <c r="J449" s="12">
        <v>71</v>
      </c>
      <c r="K449" s="12">
        <v>212</v>
      </c>
      <c r="L449" s="12">
        <v>136</v>
      </c>
      <c r="M449" s="12">
        <v>73</v>
      </c>
      <c r="N449" s="12">
        <v>296</v>
      </c>
      <c r="O449" s="12">
        <v>157</v>
      </c>
      <c r="P449" s="12">
        <v>157</v>
      </c>
      <c r="Q449" s="14" t="s">
        <v>22</v>
      </c>
      <c r="R449" s="10">
        <f t="shared" si="12"/>
        <v>5299</v>
      </c>
      <c r="S449" s="11">
        <f t="shared" si="13"/>
        <v>7.2291950886766712</v>
      </c>
    </row>
    <row r="450" spans="1:19" ht="15.75" customHeight="1">
      <c r="A450" s="7">
        <v>18</v>
      </c>
      <c r="B450" s="8" t="s">
        <v>19</v>
      </c>
      <c r="C450" s="8" t="s">
        <v>20</v>
      </c>
      <c r="D450" s="8" t="s">
        <v>31</v>
      </c>
      <c r="E450" s="7">
        <v>684</v>
      </c>
      <c r="F450" s="7">
        <v>745</v>
      </c>
      <c r="G450" s="7">
        <v>4569</v>
      </c>
      <c r="H450" s="7">
        <v>884</v>
      </c>
      <c r="I450" s="7">
        <v>322</v>
      </c>
      <c r="J450" s="7">
        <v>140</v>
      </c>
      <c r="K450" s="7">
        <v>265</v>
      </c>
      <c r="L450" s="7">
        <v>20</v>
      </c>
      <c r="M450" s="7">
        <v>99</v>
      </c>
      <c r="N450" s="7">
        <v>201</v>
      </c>
      <c r="O450" s="7">
        <v>132</v>
      </c>
      <c r="P450" s="7">
        <v>164</v>
      </c>
      <c r="Q450" s="9" t="s">
        <v>29</v>
      </c>
      <c r="R450" s="10">
        <f t="shared" ref="R450:R513" si="14">SUM(G450:P450)</f>
        <v>6796</v>
      </c>
      <c r="S450" s="11">
        <f t="shared" ref="S450:S513" si="15">R450/E450</f>
        <v>9.935672514619883</v>
      </c>
    </row>
    <row r="451" spans="1:19" ht="15.75" customHeight="1">
      <c r="A451" s="12">
        <v>20</v>
      </c>
      <c r="B451" s="13" t="s">
        <v>32</v>
      </c>
      <c r="C451" s="13" t="s">
        <v>27</v>
      </c>
      <c r="D451" s="13" t="s">
        <v>21</v>
      </c>
      <c r="E451" s="12">
        <v>604</v>
      </c>
      <c r="F451" s="12">
        <v>494</v>
      </c>
      <c r="G451" s="12">
        <v>3326</v>
      </c>
      <c r="H451" s="12">
        <v>622</v>
      </c>
      <c r="I451" s="12">
        <v>216</v>
      </c>
      <c r="J451" s="12">
        <v>141</v>
      </c>
      <c r="K451" s="12">
        <v>54</v>
      </c>
      <c r="L451" s="12">
        <v>90</v>
      </c>
      <c r="M451" s="12">
        <v>98</v>
      </c>
      <c r="N451" s="12">
        <v>268</v>
      </c>
      <c r="O451" s="12">
        <v>56</v>
      </c>
      <c r="P451" s="12">
        <v>137</v>
      </c>
      <c r="Q451" s="14" t="s">
        <v>29</v>
      </c>
      <c r="R451" s="10">
        <f t="shared" si="14"/>
        <v>5008</v>
      </c>
      <c r="S451" s="11">
        <f t="shared" si="15"/>
        <v>8.2913907284768218</v>
      </c>
    </row>
    <row r="452" spans="1:19" ht="15.75" customHeight="1">
      <c r="A452" s="7">
        <v>23</v>
      </c>
      <c r="B452" s="8" t="s">
        <v>32</v>
      </c>
      <c r="C452" s="8" t="s">
        <v>30</v>
      </c>
      <c r="D452" s="8" t="s">
        <v>31</v>
      </c>
      <c r="E452" s="7">
        <v>1346</v>
      </c>
      <c r="F452" s="7">
        <v>83</v>
      </c>
      <c r="G452" s="7">
        <v>5626</v>
      </c>
      <c r="H452" s="7">
        <v>799</v>
      </c>
      <c r="I452" s="7">
        <v>120</v>
      </c>
      <c r="J452" s="7">
        <v>125</v>
      </c>
      <c r="K452" s="7">
        <v>292</v>
      </c>
      <c r="L452" s="7">
        <v>140</v>
      </c>
      <c r="M452" s="7">
        <v>47</v>
      </c>
      <c r="N452" s="7">
        <v>62</v>
      </c>
      <c r="O452" s="7">
        <v>35</v>
      </c>
      <c r="P452" s="7">
        <v>74</v>
      </c>
      <c r="Q452" s="9" t="s">
        <v>29</v>
      </c>
      <c r="R452" s="10">
        <f t="shared" si="14"/>
        <v>7320</v>
      </c>
      <c r="S452" s="11">
        <f t="shared" si="15"/>
        <v>5.4383358098068353</v>
      </c>
    </row>
    <row r="453" spans="1:19" ht="15.75" customHeight="1">
      <c r="A453" s="12">
        <v>23</v>
      </c>
      <c r="B453" s="13" t="s">
        <v>19</v>
      </c>
      <c r="C453" s="13" t="s">
        <v>24</v>
      </c>
      <c r="D453" s="13" t="s">
        <v>33</v>
      </c>
      <c r="E453" s="12">
        <v>1464</v>
      </c>
      <c r="F453" s="12">
        <v>750</v>
      </c>
      <c r="G453" s="12">
        <v>3907</v>
      </c>
      <c r="H453" s="12">
        <v>493</v>
      </c>
      <c r="I453" s="12">
        <v>364</v>
      </c>
      <c r="J453" s="12">
        <v>61</v>
      </c>
      <c r="K453" s="12">
        <v>170</v>
      </c>
      <c r="L453" s="12">
        <v>93</v>
      </c>
      <c r="M453" s="12">
        <v>23</v>
      </c>
      <c r="N453" s="12">
        <v>88</v>
      </c>
      <c r="O453" s="12">
        <v>113</v>
      </c>
      <c r="P453" s="12">
        <v>191</v>
      </c>
      <c r="Q453" s="14" t="s">
        <v>22</v>
      </c>
      <c r="R453" s="10">
        <f t="shared" si="14"/>
        <v>5503</v>
      </c>
      <c r="S453" s="11">
        <f t="shared" si="15"/>
        <v>3.7588797814207648</v>
      </c>
    </row>
    <row r="454" spans="1:19" ht="15.75" customHeight="1">
      <c r="A454" s="7">
        <v>18</v>
      </c>
      <c r="B454" s="8" t="s">
        <v>32</v>
      </c>
      <c r="C454" s="8" t="s">
        <v>30</v>
      </c>
      <c r="D454" s="8" t="s">
        <v>21</v>
      </c>
      <c r="E454" s="7">
        <v>1258</v>
      </c>
      <c r="F454" s="7">
        <v>333</v>
      </c>
      <c r="G454" s="7">
        <v>5189</v>
      </c>
      <c r="H454" s="7">
        <v>537</v>
      </c>
      <c r="I454" s="7">
        <v>370</v>
      </c>
      <c r="J454" s="7">
        <v>195</v>
      </c>
      <c r="K454" s="7">
        <v>195</v>
      </c>
      <c r="L454" s="7">
        <v>84</v>
      </c>
      <c r="M454" s="7">
        <v>57</v>
      </c>
      <c r="N454" s="7">
        <v>126</v>
      </c>
      <c r="O454" s="7">
        <v>125</v>
      </c>
      <c r="P454" s="7">
        <v>71</v>
      </c>
      <c r="Q454" s="9" t="s">
        <v>26</v>
      </c>
      <c r="R454" s="10">
        <f t="shared" si="14"/>
        <v>6949</v>
      </c>
      <c r="S454" s="11">
        <f t="shared" si="15"/>
        <v>5.5238473767885532</v>
      </c>
    </row>
    <row r="455" spans="1:19" ht="15.75" customHeight="1">
      <c r="A455" s="12">
        <v>22</v>
      </c>
      <c r="B455" s="13" t="s">
        <v>32</v>
      </c>
      <c r="C455" s="13" t="s">
        <v>20</v>
      </c>
      <c r="D455" s="13" t="s">
        <v>25</v>
      </c>
      <c r="E455" s="12">
        <v>925</v>
      </c>
      <c r="F455" s="12">
        <v>476</v>
      </c>
      <c r="G455" s="12">
        <v>3755</v>
      </c>
      <c r="H455" s="12">
        <v>718</v>
      </c>
      <c r="I455" s="12">
        <v>227</v>
      </c>
      <c r="J455" s="12">
        <v>80</v>
      </c>
      <c r="K455" s="12">
        <v>173</v>
      </c>
      <c r="L455" s="12">
        <v>70</v>
      </c>
      <c r="M455" s="12">
        <v>88</v>
      </c>
      <c r="N455" s="12">
        <v>185</v>
      </c>
      <c r="O455" s="12">
        <v>35</v>
      </c>
      <c r="P455" s="12">
        <v>43</v>
      </c>
      <c r="Q455" s="14" t="s">
        <v>26</v>
      </c>
      <c r="R455" s="10">
        <f t="shared" si="14"/>
        <v>5374</v>
      </c>
      <c r="S455" s="11">
        <f t="shared" si="15"/>
        <v>5.8097297297297299</v>
      </c>
    </row>
    <row r="456" spans="1:19" ht="15.75" customHeight="1">
      <c r="A456" s="7">
        <v>18</v>
      </c>
      <c r="B456" s="8" t="s">
        <v>32</v>
      </c>
      <c r="C456" s="8" t="s">
        <v>30</v>
      </c>
      <c r="D456" s="8" t="s">
        <v>28</v>
      </c>
      <c r="E456" s="7">
        <v>927</v>
      </c>
      <c r="F456" s="7">
        <v>880</v>
      </c>
      <c r="G456" s="7">
        <v>5715</v>
      </c>
      <c r="H456" s="7">
        <v>748</v>
      </c>
      <c r="I456" s="7">
        <v>217</v>
      </c>
      <c r="J456" s="7">
        <v>146</v>
      </c>
      <c r="K456" s="7">
        <v>227</v>
      </c>
      <c r="L456" s="7">
        <v>97</v>
      </c>
      <c r="M456" s="7">
        <v>46</v>
      </c>
      <c r="N456" s="7">
        <v>220</v>
      </c>
      <c r="O456" s="7">
        <v>162</v>
      </c>
      <c r="P456" s="7">
        <v>38</v>
      </c>
      <c r="Q456" s="9" t="s">
        <v>29</v>
      </c>
      <c r="R456" s="10">
        <f t="shared" si="14"/>
        <v>7616</v>
      </c>
      <c r="S456" s="11">
        <f t="shared" si="15"/>
        <v>8.2157497303128366</v>
      </c>
    </row>
    <row r="457" spans="1:19" ht="15.75" customHeight="1">
      <c r="A457" s="12">
        <v>20</v>
      </c>
      <c r="B457" s="13" t="s">
        <v>19</v>
      </c>
      <c r="C457" s="13" t="s">
        <v>20</v>
      </c>
      <c r="D457" s="13" t="s">
        <v>31</v>
      </c>
      <c r="E457" s="12">
        <v>1230</v>
      </c>
      <c r="F457" s="12">
        <v>967</v>
      </c>
      <c r="G457" s="12">
        <v>3784</v>
      </c>
      <c r="H457" s="12">
        <v>430</v>
      </c>
      <c r="I457" s="12">
        <v>216</v>
      </c>
      <c r="J457" s="12">
        <v>55</v>
      </c>
      <c r="K457" s="12">
        <v>247</v>
      </c>
      <c r="L457" s="12">
        <v>74</v>
      </c>
      <c r="M457" s="12">
        <v>90</v>
      </c>
      <c r="N457" s="12">
        <v>171</v>
      </c>
      <c r="O457" s="12">
        <v>52</v>
      </c>
      <c r="P457" s="12">
        <v>162</v>
      </c>
      <c r="Q457" s="14" t="s">
        <v>29</v>
      </c>
      <c r="R457" s="10">
        <f t="shared" si="14"/>
        <v>5281</v>
      </c>
      <c r="S457" s="11">
        <f t="shared" si="15"/>
        <v>4.29349593495935</v>
      </c>
    </row>
    <row r="458" spans="1:19" ht="15.75" customHeight="1">
      <c r="A458" s="7">
        <v>23</v>
      </c>
      <c r="B458" s="8" t="s">
        <v>19</v>
      </c>
      <c r="C458" s="8" t="s">
        <v>20</v>
      </c>
      <c r="D458" s="8" t="s">
        <v>21</v>
      </c>
      <c r="E458" s="7">
        <v>1437</v>
      </c>
      <c r="F458" s="7">
        <v>777</v>
      </c>
      <c r="G458" s="7">
        <v>5522</v>
      </c>
      <c r="H458" s="7">
        <v>852</v>
      </c>
      <c r="I458" s="7">
        <v>375</v>
      </c>
      <c r="J458" s="7">
        <v>99</v>
      </c>
      <c r="K458" s="7">
        <v>55</v>
      </c>
      <c r="L458" s="7">
        <v>150</v>
      </c>
      <c r="M458" s="7">
        <v>21</v>
      </c>
      <c r="N458" s="7">
        <v>195</v>
      </c>
      <c r="O458" s="7">
        <v>53</v>
      </c>
      <c r="P458" s="7">
        <v>68</v>
      </c>
      <c r="Q458" s="9" t="s">
        <v>22</v>
      </c>
      <c r="R458" s="10">
        <f t="shared" si="14"/>
        <v>7390</v>
      </c>
      <c r="S458" s="11">
        <f t="shared" si="15"/>
        <v>5.1426583159359778</v>
      </c>
    </row>
    <row r="459" spans="1:19" ht="15.75" customHeight="1">
      <c r="A459" s="12">
        <v>21</v>
      </c>
      <c r="B459" s="13" t="s">
        <v>23</v>
      </c>
      <c r="C459" s="13" t="s">
        <v>30</v>
      </c>
      <c r="D459" s="13" t="s">
        <v>28</v>
      </c>
      <c r="E459" s="12">
        <v>989</v>
      </c>
      <c r="F459" s="12">
        <v>158</v>
      </c>
      <c r="G459" s="12">
        <v>3913</v>
      </c>
      <c r="H459" s="12">
        <v>919</v>
      </c>
      <c r="I459" s="12">
        <v>377</v>
      </c>
      <c r="J459" s="12">
        <v>159</v>
      </c>
      <c r="K459" s="12">
        <v>152</v>
      </c>
      <c r="L459" s="12">
        <v>115</v>
      </c>
      <c r="M459" s="12">
        <v>40</v>
      </c>
      <c r="N459" s="12">
        <v>299</v>
      </c>
      <c r="O459" s="12">
        <v>58</v>
      </c>
      <c r="P459" s="12">
        <v>176</v>
      </c>
      <c r="Q459" s="14" t="s">
        <v>22</v>
      </c>
      <c r="R459" s="10">
        <f t="shared" si="14"/>
        <v>6208</v>
      </c>
      <c r="S459" s="11">
        <f t="shared" si="15"/>
        <v>6.2770475227502525</v>
      </c>
    </row>
    <row r="460" spans="1:19" ht="15.75" customHeight="1">
      <c r="A460" s="7">
        <v>19</v>
      </c>
      <c r="B460" s="8" t="s">
        <v>32</v>
      </c>
      <c r="C460" s="8" t="s">
        <v>27</v>
      </c>
      <c r="D460" s="8" t="s">
        <v>33</v>
      </c>
      <c r="E460" s="7">
        <v>910</v>
      </c>
      <c r="F460" s="7">
        <v>724</v>
      </c>
      <c r="G460" s="7">
        <v>5884</v>
      </c>
      <c r="H460" s="7">
        <v>422</v>
      </c>
      <c r="I460" s="7">
        <v>365</v>
      </c>
      <c r="J460" s="7">
        <v>164</v>
      </c>
      <c r="K460" s="7">
        <v>294</v>
      </c>
      <c r="L460" s="7">
        <v>146</v>
      </c>
      <c r="M460" s="7">
        <v>34</v>
      </c>
      <c r="N460" s="7">
        <v>258</v>
      </c>
      <c r="O460" s="7">
        <v>152</v>
      </c>
      <c r="P460" s="7">
        <v>24</v>
      </c>
      <c r="Q460" s="9" t="s">
        <v>26</v>
      </c>
      <c r="R460" s="10">
        <f t="shared" si="14"/>
        <v>7743</v>
      </c>
      <c r="S460" s="11">
        <f t="shared" si="15"/>
        <v>8.5087912087912088</v>
      </c>
    </row>
    <row r="461" spans="1:19" ht="15.75" customHeight="1">
      <c r="A461" s="12">
        <v>18</v>
      </c>
      <c r="B461" s="13" t="s">
        <v>32</v>
      </c>
      <c r="C461" s="13" t="s">
        <v>20</v>
      </c>
      <c r="D461" s="13" t="s">
        <v>28</v>
      </c>
      <c r="E461" s="12">
        <v>1323</v>
      </c>
      <c r="F461" s="12">
        <v>441</v>
      </c>
      <c r="G461" s="12">
        <v>3373</v>
      </c>
      <c r="H461" s="12">
        <v>701</v>
      </c>
      <c r="I461" s="12">
        <v>369</v>
      </c>
      <c r="J461" s="12">
        <v>60</v>
      </c>
      <c r="K461" s="12">
        <v>235</v>
      </c>
      <c r="L461" s="12">
        <v>44</v>
      </c>
      <c r="M461" s="12">
        <v>78</v>
      </c>
      <c r="N461" s="12">
        <v>276</v>
      </c>
      <c r="O461" s="12">
        <v>38</v>
      </c>
      <c r="P461" s="12">
        <v>139</v>
      </c>
      <c r="Q461" s="14" t="s">
        <v>26</v>
      </c>
      <c r="R461" s="10">
        <f t="shared" si="14"/>
        <v>5313</v>
      </c>
      <c r="S461" s="11">
        <f t="shared" si="15"/>
        <v>4.0158730158730158</v>
      </c>
    </row>
    <row r="462" spans="1:19" ht="15.75" customHeight="1">
      <c r="A462" s="7">
        <v>20</v>
      </c>
      <c r="B462" s="8" t="s">
        <v>23</v>
      </c>
      <c r="C462" s="8" t="s">
        <v>30</v>
      </c>
      <c r="D462" s="8" t="s">
        <v>31</v>
      </c>
      <c r="E462" s="7">
        <v>668</v>
      </c>
      <c r="F462" s="7">
        <v>33</v>
      </c>
      <c r="G462" s="7">
        <v>4067</v>
      </c>
      <c r="H462" s="7">
        <v>453</v>
      </c>
      <c r="I462" s="7">
        <v>243</v>
      </c>
      <c r="J462" s="7">
        <v>84</v>
      </c>
      <c r="K462" s="7">
        <v>283</v>
      </c>
      <c r="L462" s="7">
        <v>132</v>
      </c>
      <c r="M462" s="7">
        <v>72</v>
      </c>
      <c r="N462" s="7">
        <v>294</v>
      </c>
      <c r="O462" s="7">
        <v>50</v>
      </c>
      <c r="P462" s="7">
        <v>99</v>
      </c>
      <c r="Q462" s="9" t="s">
        <v>29</v>
      </c>
      <c r="R462" s="10">
        <f t="shared" si="14"/>
        <v>5777</v>
      </c>
      <c r="S462" s="11">
        <f t="shared" si="15"/>
        <v>8.6482035928143706</v>
      </c>
    </row>
    <row r="463" spans="1:19" ht="15.75" customHeight="1">
      <c r="A463" s="12">
        <v>25</v>
      </c>
      <c r="B463" s="13" t="s">
        <v>23</v>
      </c>
      <c r="C463" s="13" t="s">
        <v>27</v>
      </c>
      <c r="D463" s="13" t="s">
        <v>33</v>
      </c>
      <c r="E463" s="12">
        <v>1004</v>
      </c>
      <c r="F463" s="12">
        <v>465</v>
      </c>
      <c r="G463" s="12">
        <v>5665</v>
      </c>
      <c r="H463" s="12">
        <v>835</v>
      </c>
      <c r="I463" s="12">
        <v>126</v>
      </c>
      <c r="J463" s="12">
        <v>179</v>
      </c>
      <c r="K463" s="12">
        <v>297</v>
      </c>
      <c r="L463" s="12">
        <v>23</v>
      </c>
      <c r="M463" s="12">
        <v>52</v>
      </c>
      <c r="N463" s="12">
        <v>238</v>
      </c>
      <c r="O463" s="12">
        <v>79</v>
      </c>
      <c r="P463" s="12">
        <v>104</v>
      </c>
      <c r="Q463" s="14" t="s">
        <v>22</v>
      </c>
      <c r="R463" s="10">
        <f t="shared" si="14"/>
        <v>7598</v>
      </c>
      <c r="S463" s="11">
        <f t="shared" si="15"/>
        <v>7.5677290836653386</v>
      </c>
    </row>
    <row r="464" spans="1:19" ht="15.75" customHeight="1">
      <c r="A464" s="7">
        <v>21</v>
      </c>
      <c r="B464" s="8" t="s">
        <v>23</v>
      </c>
      <c r="C464" s="8" t="s">
        <v>24</v>
      </c>
      <c r="D464" s="8" t="s">
        <v>25</v>
      </c>
      <c r="E464" s="7">
        <v>1415</v>
      </c>
      <c r="F464" s="7">
        <v>561</v>
      </c>
      <c r="G464" s="7">
        <v>3083</v>
      </c>
      <c r="H464" s="7">
        <v>967</v>
      </c>
      <c r="I464" s="7">
        <v>347</v>
      </c>
      <c r="J464" s="7">
        <v>114</v>
      </c>
      <c r="K464" s="7">
        <v>175</v>
      </c>
      <c r="L464" s="7">
        <v>100</v>
      </c>
      <c r="M464" s="7">
        <v>30</v>
      </c>
      <c r="N464" s="7">
        <v>166</v>
      </c>
      <c r="O464" s="7">
        <v>162</v>
      </c>
      <c r="P464" s="7">
        <v>120</v>
      </c>
      <c r="Q464" s="9" t="s">
        <v>22</v>
      </c>
      <c r="R464" s="10">
        <f t="shared" si="14"/>
        <v>5264</v>
      </c>
      <c r="S464" s="11">
        <f t="shared" si="15"/>
        <v>3.7201413427561838</v>
      </c>
    </row>
    <row r="465" spans="1:19" ht="15.75" customHeight="1">
      <c r="A465" s="12">
        <v>18</v>
      </c>
      <c r="B465" s="13" t="s">
        <v>32</v>
      </c>
      <c r="C465" s="13" t="s">
        <v>20</v>
      </c>
      <c r="D465" s="13" t="s">
        <v>31</v>
      </c>
      <c r="E465" s="12">
        <v>948</v>
      </c>
      <c r="F465" s="12">
        <v>739</v>
      </c>
      <c r="G465" s="12">
        <v>3799</v>
      </c>
      <c r="H465" s="12">
        <v>812</v>
      </c>
      <c r="I465" s="12">
        <v>344</v>
      </c>
      <c r="J465" s="12">
        <v>111</v>
      </c>
      <c r="K465" s="12">
        <v>205</v>
      </c>
      <c r="L465" s="12">
        <v>139</v>
      </c>
      <c r="M465" s="12">
        <v>94</v>
      </c>
      <c r="N465" s="12">
        <v>249</v>
      </c>
      <c r="O465" s="12">
        <v>107</v>
      </c>
      <c r="P465" s="12">
        <v>43</v>
      </c>
      <c r="Q465" s="14" t="s">
        <v>22</v>
      </c>
      <c r="R465" s="10">
        <f t="shared" si="14"/>
        <v>5903</v>
      </c>
      <c r="S465" s="11">
        <f t="shared" si="15"/>
        <v>6.2267932489451479</v>
      </c>
    </row>
    <row r="466" spans="1:19" ht="15.75" customHeight="1">
      <c r="A466" s="7">
        <v>21</v>
      </c>
      <c r="B466" s="8" t="s">
        <v>19</v>
      </c>
      <c r="C466" s="8" t="s">
        <v>24</v>
      </c>
      <c r="D466" s="8" t="s">
        <v>33</v>
      </c>
      <c r="E466" s="7">
        <v>1010</v>
      </c>
      <c r="F466" s="7">
        <v>248</v>
      </c>
      <c r="G466" s="7">
        <v>3146</v>
      </c>
      <c r="H466" s="7">
        <v>972</v>
      </c>
      <c r="I466" s="7">
        <v>356</v>
      </c>
      <c r="J466" s="7">
        <v>170</v>
      </c>
      <c r="K466" s="7">
        <v>60</v>
      </c>
      <c r="L466" s="7">
        <v>67</v>
      </c>
      <c r="M466" s="7">
        <v>54</v>
      </c>
      <c r="N466" s="7">
        <v>77</v>
      </c>
      <c r="O466" s="7">
        <v>124</v>
      </c>
      <c r="P466" s="7">
        <v>100</v>
      </c>
      <c r="Q466" s="9" t="s">
        <v>29</v>
      </c>
      <c r="R466" s="10">
        <f t="shared" si="14"/>
        <v>5126</v>
      </c>
      <c r="S466" s="11">
        <f t="shared" si="15"/>
        <v>5.0752475247524753</v>
      </c>
    </row>
    <row r="467" spans="1:19" ht="15.75" customHeight="1">
      <c r="A467" s="12">
        <v>19</v>
      </c>
      <c r="B467" s="13" t="s">
        <v>23</v>
      </c>
      <c r="C467" s="13" t="s">
        <v>30</v>
      </c>
      <c r="D467" s="13" t="s">
        <v>33</v>
      </c>
      <c r="E467" s="12">
        <v>873</v>
      </c>
      <c r="F467" s="12">
        <v>549</v>
      </c>
      <c r="G467" s="12">
        <v>3887</v>
      </c>
      <c r="H467" s="12">
        <v>423</v>
      </c>
      <c r="I467" s="12">
        <v>111</v>
      </c>
      <c r="J467" s="12">
        <v>120</v>
      </c>
      <c r="K467" s="12">
        <v>166</v>
      </c>
      <c r="L467" s="12">
        <v>116</v>
      </c>
      <c r="M467" s="12">
        <v>68</v>
      </c>
      <c r="N467" s="12">
        <v>255</v>
      </c>
      <c r="O467" s="12">
        <v>137</v>
      </c>
      <c r="P467" s="12">
        <v>30</v>
      </c>
      <c r="Q467" s="14" t="s">
        <v>22</v>
      </c>
      <c r="R467" s="10">
        <f t="shared" si="14"/>
        <v>5313</v>
      </c>
      <c r="S467" s="11">
        <f t="shared" si="15"/>
        <v>6.0859106529209619</v>
      </c>
    </row>
    <row r="468" spans="1:19" ht="15.75" customHeight="1">
      <c r="A468" s="7">
        <v>19</v>
      </c>
      <c r="B468" s="8" t="s">
        <v>23</v>
      </c>
      <c r="C468" s="8" t="s">
        <v>30</v>
      </c>
      <c r="D468" s="8" t="s">
        <v>28</v>
      </c>
      <c r="E468" s="7">
        <v>921</v>
      </c>
      <c r="F468" s="7">
        <v>148</v>
      </c>
      <c r="G468" s="7">
        <v>4073</v>
      </c>
      <c r="H468" s="7">
        <v>677</v>
      </c>
      <c r="I468" s="7">
        <v>212</v>
      </c>
      <c r="J468" s="7">
        <v>78</v>
      </c>
      <c r="K468" s="7">
        <v>173</v>
      </c>
      <c r="L468" s="7">
        <v>52</v>
      </c>
      <c r="M468" s="7">
        <v>33</v>
      </c>
      <c r="N468" s="7">
        <v>141</v>
      </c>
      <c r="O468" s="7">
        <v>161</v>
      </c>
      <c r="P468" s="7">
        <v>69</v>
      </c>
      <c r="Q468" s="9" t="s">
        <v>26</v>
      </c>
      <c r="R468" s="10">
        <f t="shared" si="14"/>
        <v>5669</v>
      </c>
      <c r="S468" s="11">
        <f t="shared" si="15"/>
        <v>6.1552660152008682</v>
      </c>
    </row>
    <row r="469" spans="1:19" ht="15.75" customHeight="1">
      <c r="A469" s="12">
        <v>19</v>
      </c>
      <c r="B469" s="13" t="s">
        <v>23</v>
      </c>
      <c r="C469" s="13" t="s">
        <v>20</v>
      </c>
      <c r="D469" s="13" t="s">
        <v>31</v>
      </c>
      <c r="E469" s="12">
        <v>1459</v>
      </c>
      <c r="F469" s="12">
        <v>285</v>
      </c>
      <c r="G469" s="12">
        <v>4511</v>
      </c>
      <c r="H469" s="12">
        <v>619</v>
      </c>
      <c r="I469" s="12">
        <v>299</v>
      </c>
      <c r="J469" s="12">
        <v>145</v>
      </c>
      <c r="K469" s="12">
        <v>295</v>
      </c>
      <c r="L469" s="12">
        <v>96</v>
      </c>
      <c r="M469" s="12">
        <v>71</v>
      </c>
      <c r="N469" s="12">
        <v>95</v>
      </c>
      <c r="O469" s="12">
        <v>35</v>
      </c>
      <c r="P469" s="12">
        <v>170</v>
      </c>
      <c r="Q469" s="14" t="s">
        <v>29</v>
      </c>
      <c r="R469" s="10">
        <f t="shared" si="14"/>
        <v>6336</v>
      </c>
      <c r="S469" s="11">
        <f t="shared" si="15"/>
        <v>4.3427004797806719</v>
      </c>
    </row>
    <row r="470" spans="1:19" ht="15.75" customHeight="1">
      <c r="A470" s="7">
        <v>25</v>
      </c>
      <c r="B470" s="8" t="s">
        <v>32</v>
      </c>
      <c r="C470" s="8" t="s">
        <v>20</v>
      </c>
      <c r="D470" s="8" t="s">
        <v>33</v>
      </c>
      <c r="E470" s="7">
        <v>672</v>
      </c>
      <c r="F470" s="7">
        <v>213</v>
      </c>
      <c r="G470" s="7">
        <v>3980</v>
      </c>
      <c r="H470" s="7">
        <v>420</v>
      </c>
      <c r="I470" s="7">
        <v>362</v>
      </c>
      <c r="J470" s="7">
        <v>64</v>
      </c>
      <c r="K470" s="7">
        <v>290</v>
      </c>
      <c r="L470" s="7">
        <v>131</v>
      </c>
      <c r="M470" s="7">
        <v>53</v>
      </c>
      <c r="N470" s="7">
        <v>201</v>
      </c>
      <c r="O470" s="7">
        <v>102</v>
      </c>
      <c r="P470" s="7">
        <v>83</v>
      </c>
      <c r="Q470" s="9" t="s">
        <v>22</v>
      </c>
      <c r="R470" s="10">
        <f t="shared" si="14"/>
        <v>5686</v>
      </c>
      <c r="S470" s="11">
        <f t="shared" si="15"/>
        <v>8.4613095238095237</v>
      </c>
    </row>
    <row r="471" spans="1:19" ht="15.75" customHeight="1">
      <c r="A471" s="12">
        <v>23</v>
      </c>
      <c r="B471" s="13" t="s">
        <v>19</v>
      </c>
      <c r="C471" s="13" t="s">
        <v>27</v>
      </c>
      <c r="D471" s="13" t="s">
        <v>31</v>
      </c>
      <c r="E471" s="12">
        <v>1461</v>
      </c>
      <c r="F471" s="12">
        <v>299</v>
      </c>
      <c r="G471" s="12">
        <v>4335</v>
      </c>
      <c r="H471" s="12">
        <v>500</v>
      </c>
      <c r="I471" s="12">
        <v>120</v>
      </c>
      <c r="J471" s="12">
        <v>65</v>
      </c>
      <c r="K471" s="12">
        <v>112</v>
      </c>
      <c r="L471" s="12">
        <v>83</v>
      </c>
      <c r="M471" s="12">
        <v>41</v>
      </c>
      <c r="N471" s="12">
        <v>83</v>
      </c>
      <c r="O471" s="12">
        <v>54</v>
      </c>
      <c r="P471" s="12">
        <v>107</v>
      </c>
      <c r="Q471" s="14" t="s">
        <v>29</v>
      </c>
      <c r="R471" s="10">
        <f t="shared" si="14"/>
        <v>5500</v>
      </c>
      <c r="S471" s="11">
        <f t="shared" si="15"/>
        <v>3.7645448323066395</v>
      </c>
    </row>
    <row r="472" spans="1:19" ht="15.75" customHeight="1">
      <c r="A472" s="7">
        <v>24</v>
      </c>
      <c r="B472" s="8" t="s">
        <v>32</v>
      </c>
      <c r="C472" s="8" t="s">
        <v>27</v>
      </c>
      <c r="D472" s="8" t="s">
        <v>21</v>
      </c>
      <c r="E472" s="7">
        <v>1492</v>
      </c>
      <c r="F472" s="7">
        <v>644</v>
      </c>
      <c r="G472" s="7">
        <v>4495</v>
      </c>
      <c r="H472" s="7">
        <v>468</v>
      </c>
      <c r="I472" s="7">
        <v>234</v>
      </c>
      <c r="J472" s="7">
        <v>76</v>
      </c>
      <c r="K472" s="7">
        <v>205</v>
      </c>
      <c r="L472" s="7">
        <v>58</v>
      </c>
      <c r="M472" s="7">
        <v>80</v>
      </c>
      <c r="N472" s="7">
        <v>159</v>
      </c>
      <c r="O472" s="7">
        <v>157</v>
      </c>
      <c r="P472" s="7">
        <v>66</v>
      </c>
      <c r="Q472" s="9" t="s">
        <v>22</v>
      </c>
      <c r="R472" s="10">
        <f t="shared" si="14"/>
        <v>5998</v>
      </c>
      <c r="S472" s="11">
        <f t="shared" si="15"/>
        <v>4.020107238605898</v>
      </c>
    </row>
    <row r="473" spans="1:19" ht="15.75" customHeight="1">
      <c r="A473" s="12">
        <v>19</v>
      </c>
      <c r="B473" s="13" t="s">
        <v>32</v>
      </c>
      <c r="C473" s="13" t="s">
        <v>27</v>
      </c>
      <c r="D473" s="13" t="s">
        <v>28</v>
      </c>
      <c r="E473" s="12">
        <v>627</v>
      </c>
      <c r="F473" s="12">
        <v>995</v>
      </c>
      <c r="G473" s="12">
        <v>5863</v>
      </c>
      <c r="H473" s="12">
        <v>937</v>
      </c>
      <c r="I473" s="12">
        <v>188</v>
      </c>
      <c r="J473" s="12">
        <v>177</v>
      </c>
      <c r="K473" s="12">
        <v>155</v>
      </c>
      <c r="L473" s="12">
        <v>137</v>
      </c>
      <c r="M473" s="12">
        <v>97</v>
      </c>
      <c r="N473" s="12">
        <v>117</v>
      </c>
      <c r="O473" s="12">
        <v>172</v>
      </c>
      <c r="P473" s="12">
        <v>180</v>
      </c>
      <c r="Q473" s="14" t="s">
        <v>26</v>
      </c>
      <c r="R473" s="10">
        <f t="shared" si="14"/>
        <v>8023</v>
      </c>
      <c r="S473" s="11">
        <f t="shared" si="15"/>
        <v>12.79585326953748</v>
      </c>
    </row>
    <row r="474" spans="1:19" ht="15.75" customHeight="1">
      <c r="A474" s="7">
        <v>23</v>
      </c>
      <c r="B474" s="8" t="s">
        <v>32</v>
      </c>
      <c r="C474" s="8" t="s">
        <v>20</v>
      </c>
      <c r="D474" s="8" t="s">
        <v>28</v>
      </c>
      <c r="E474" s="7">
        <v>961</v>
      </c>
      <c r="F474" s="7">
        <v>87</v>
      </c>
      <c r="G474" s="7">
        <v>5819</v>
      </c>
      <c r="H474" s="7">
        <v>781</v>
      </c>
      <c r="I474" s="7">
        <v>393</v>
      </c>
      <c r="J474" s="7">
        <v>56</v>
      </c>
      <c r="K474" s="7">
        <v>155</v>
      </c>
      <c r="L474" s="7">
        <v>64</v>
      </c>
      <c r="M474" s="7">
        <v>86</v>
      </c>
      <c r="N474" s="7">
        <v>146</v>
      </c>
      <c r="O474" s="7">
        <v>63</v>
      </c>
      <c r="P474" s="7">
        <v>48</v>
      </c>
      <c r="Q474" s="9" t="s">
        <v>29</v>
      </c>
      <c r="R474" s="10">
        <f t="shared" si="14"/>
        <v>7611</v>
      </c>
      <c r="S474" s="11">
        <f t="shared" si="15"/>
        <v>7.9198751300728407</v>
      </c>
    </row>
    <row r="475" spans="1:19" ht="15.75" customHeight="1">
      <c r="A475" s="12">
        <v>22</v>
      </c>
      <c r="B475" s="13" t="s">
        <v>32</v>
      </c>
      <c r="C475" s="13" t="s">
        <v>27</v>
      </c>
      <c r="D475" s="13" t="s">
        <v>31</v>
      </c>
      <c r="E475" s="12">
        <v>954</v>
      </c>
      <c r="F475" s="12">
        <v>134</v>
      </c>
      <c r="G475" s="12">
        <v>3455</v>
      </c>
      <c r="H475" s="12">
        <v>664</v>
      </c>
      <c r="I475" s="12">
        <v>332</v>
      </c>
      <c r="J475" s="12">
        <v>183</v>
      </c>
      <c r="K475" s="12">
        <v>227</v>
      </c>
      <c r="L475" s="12">
        <v>36</v>
      </c>
      <c r="M475" s="12">
        <v>69</v>
      </c>
      <c r="N475" s="12">
        <v>180</v>
      </c>
      <c r="O475" s="12">
        <v>45</v>
      </c>
      <c r="P475" s="12">
        <v>68</v>
      </c>
      <c r="Q475" s="14" t="s">
        <v>22</v>
      </c>
      <c r="R475" s="10">
        <f t="shared" si="14"/>
        <v>5259</v>
      </c>
      <c r="S475" s="11">
        <f t="shared" si="15"/>
        <v>5.5125786163522017</v>
      </c>
    </row>
    <row r="476" spans="1:19" ht="15.75" customHeight="1">
      <c r="A476" s="7">
        <v>20</v>
      </c>
      <c r="B476" s="8" t="s">
        <v>19</v>
      </c>
      <c r="C476" s="8" t="s">
        <v>24</v>
      </c>
      <c r="D476" s="8" t="s">
        <v>33</v>
      </c>
      <c r="E476" s="7">
        <v>1486</v>
      </c>
      <c r="F476" s="7">
        <v>958</v>
      </c>
      <c r="G476" s="7">
        <v>5843</v>
      </c>
      <c r="H476" s="7">
        <v>757</v>
      </c>
      <c r="I476" s="7">
        <v>119</v>
      </c>
      <c r="J476" s="7">
        <v>135</v>
      </c>
      <c r="K476" s="7">
        <v>72</v>
      </c>
      <c r="L476" s="7">
        <v>114</v>
      </c>
      <c r="M476" s="7">
        <v>47</v>
      </c>
      <c r="N476" s="7">
        <v>82</v>
      </c>
      <c r="O476" s="7">
        <v>93</v>
      </c>
      <c r="P476" s="7">
        <v>136</v>
      </c>
      <c r="Q476" s="9" t="s">
        <v>29</v>
      </c>
      <c r="R476" s="10">
        <f t="shared" si="14"/>
        <v>7398</v>
      </c>
      <c r="S476" s="11">
        <f t="shared" si="15"/>
        <v>4.9784656796769848</v>
      </c>
    </row>
    <row r="477" spans="1:19" ht="15.75" customHeight="1">
      <c r="A477" s="12">
        <v>24</v>
      </c>
      <c r="B477" s="13" t="s">
        <v>23</v>
      </c>
      <c r="C477" s="13" t="s">
        <v>20</v>
      </c>
      <c r="D477" s="13" t="s">
        <v>21</v>
      </c>
      <c r="E477" s="12">
        <v>1331</v>
      </c>
      <c r="F477" s="12">
        <v>681</v>
      </c>
      <c r="G477" s="12">
        <v>5918</v>
      </c>
      <c r="H477" s="12">
        <v>949</v>
      </c>
      <c r="I477" s="12">
        <v>335</v>
      </c>
      <c r="J477" s="12">
        <v>125</v>
      </c>
      <c r="K477" s="12">
        <v>258</v>
      </c>
      <c r="L477" s="12">
        <v>94</v>
      </c>
      <c r="M477" s="12">
        <v>94</v>
      </c>
      <c r="N477" s="12">
        <v>171</v>
      </c>
      <c r="O477" s="12">
        <v>34</v>
      </c>
      <c r="P477" s="12">
        <v>127</v>
      </c>
      <c r="Q477" s="14" t="s">
        <v>29</v>
      </c>
      <c r="R477" s="10">
        <f t="shared" si="14"/>
        <v>8105</v>
      </c>
      <c r="S477" s="11">
        <f t="shared" si="15"/>
        <v>6.0894064613072878</v>
      </c>
    </row>
    <row r="478" spans="1:19" ht="15.75" customHeight="1">
      <c r="A478" s="7">
        <v>21</v>
      </c>
      <c r="B478" s="8" t="s">
        <v>23</v>
      </c>
      <c r="C478" s="8" t="s">
        <v>27</v>
      </c>
      <c r="D478" s="8" t="s">
        <v>28</v>
      </c>
      <c r="E478" s="7">
        <v>551</v>
      </c>
      <c r="F478" s="7">
        <v>492</v>
      </c>
      <c r="G478" s="7">
        <v>3257</v>
      </c>
      <c r="H478" s="7">
        <v>930</v>
      </c>
      <c r="I478" s="7">
        <v>335</v>
      </c>
      <c r="J478" s="7">
        <v>59</v>
      </c>
      <c r="K478" s="7">
        <v>61</v>
      </c>
      <c r="L478" s="7">
        <v>41</v>
      </c>
      <c r="M478" s="7">
        <v>60</v>
      </c>
      <c r="N478" s="7">
        <v>59</v>
      </c>
      <c r="O478" s="7">
        <v>146</v>
      </c>
      <c r="P478" s="7">
        <v>151</v>
      </c>
      <c r="Q478" s="9" t="s">
        <v>26</v>
      </c>
      <c r="R478" s="10">
        <f t="shared" si="14"/>
        <v>5099</v>
      </c>
      <c r="S478" s="11">
        <f t="shared" si="15"/>
        <v>9.2540834845735027</v>
      </c>
    </row>
    <row r="479" spans="1:19" ht="15.75" customHeight="1">
      <c r="A479" s="12">
        <v>18</v>
      </c>
      <c r="B479" s="13" t="s">
        <v>19</v>
      </c>
      <c r="C479" s="13" t="s">
        <v>27</v>
      </c>
      <c r="D479" s="13" t="s">
        <v>33</v>
      </c>
      <c r="E479" s="12">
        <v>1352</v>
      </c>
      <c r="F479" s="12">
        <v>475</v>
      </c>
      <c r="G479" s="12">
        <v>5868</v>
      </c>
      <c r="H479" s="12">
        <v>718</v>
      </c>
      <c r="I479" s="12">
        <v>264</v>
      </c>
      <c r="J479" s="12">
        <v>196</v>
      </c>
      <c r="K479" s="12">
        <v>151</v>
      </c>
      <c r="L479" s="12">
        <v>114</v>
      </c>
      <c r="M479" s="12">
        <v>26</v>
      </c>
      <c r="N479" s="12">
        <v>244</v>
      </c>
      <c r="O479" s="12">
        <v>65</v>
      </c>
      <c r="P479" s="12">
        <v>57</v>
      </c>
      <c r="Q479" s="14" t="s">
        <v>22</v>
      </c>
      <c r="R479" s="10">
        <f t="shared" si="14"/>
        <v>7703</v>
      </c>
      <c r="S479" s="11">
        <f t="shared" si="15"/>
        <v>5.6974852071005921</v>
      </c>
    </row>
    <row r="480" spans="1:19" ht="15.75" customHeight="1">
      <c r="A480" s="7">
        <v>22</v>
      </c>
      <c r="B480" s="8" t="s">
        <v>23</v>
      </c>
      <c r="C480" s="8" t="s">
        <v>27</v>
      </c>
      <c r="D480" s="8" t="s">
        <v>31</v>
      </c>
      <c r="E480" s="7">
        <v>1437</v>
      </c>
      <c r="F480" s="7">
        <v>204</v>
      </c>
      <c r="G480" s="7">
        <v>3820</v>
      </c>
      <c r="H480" s="7">
        <v>497</v>
      </c>
      <c r="I480" s="7">
        <v>319</v>
      </c>
      <c r="J480" s="7">
        <v>161</v>
      </c>
      <c r="K480" s="7">
        <v>217</v>
      </c>
      <c r="L480" s="7">
        <v>23</v>
      </c>
      <c r="M480" s="7">
        <v>81</v>
      </c>
      <c r="N480" s="7">
        <v>67</v>
      </c>
      <c r="O480" s="7">
        <v>125</v>
      </c>
      <c r="P480" s="7">
        <v>149</v>
      </c>
      <c r="Q480" s="9" t="s">
        <v>29</v>
      </c>
      <c r="R480" s="10">
        <f t="shared" si="14"/>
        <v>5459</v>
      </c>
      <c r="S480" s="11">
        <f t="shared" si="15"/>
        <v>3.7988865692414753</v>
      </c>
    </row>
    <row r="481" spans="1:19" ht="15.75" customHeight="1">
      <c r="A481" s="12">
        <v>25</v>
      </c>
      <c r="B481" s="13" t="s">
        <v>19</v>
      </c>
      <c r="C481" s="13" t="s">
        <v>30</v>
      </c>
      <c r="D481" s="13" t="s">
        <v>33</v>
      </c>
      <c r="E481" s="12">
        <v>1146</v>
      </c>
      <c r="F481" s="12">
        <v>504</v>
      </c>
      <c r="G481" s="12">
        <v>4965</v>
      </c>
      <c r="H481" s="12">
        <v>707</v>
      </c>
      <c r="I481" s="12">
        <v>295</v>
      </c>
      <c r="J481" s="12">
        <v>127</v>
      </c>
      <c r="K481" s="12">
        <v>114</v>
      </c>
      <c r="L481" s="12">
        <v>97</v>
      </c>
      <c r="M481" s="12">
        <v>30</v>
      </c>
      <c r="N481" s="12">
        <v>141</v>
      </c>
      <c r="O481" s="12">
        <v>63</v>
      </c>
      <c r="P481" s="12">
        <v>24</v>
      </c>
      <c r="Q481" s="14" t="s">
        <v>29</v>
      </c>
      <c r="R481" s="10">
        <f t="shared" si="14"/>
        <v>6563</v>
      </c>
      <c r="S481" s="11">
        <f t="shared" si="15"/>
        <v>5.7268760907504364</v>
      </c>
    </row>
    <row r="482" spans="1:19" ht="15.75" customHeight="1">
      <c r="A482" s="7">
        <v>21</v>
      </c>
      <c r="B482" s="8" t="s">
        <v>32</v>
      </c>
      <c r="C482" s="8" t="s">
        <v>20</v>
      </c>
      <c r="D482" s="8" t="s">
        <v>33</v>
      </c>
      <c r="E482" s="7">
        <v>1341</v>
      </c>
      <c r="F482" s="7">
        <v>899</v>
      </c>
      <c r="G482" s="7">
        <v>3133</v>
      </c>
      <c r="H482" s="7">
        <v>850</v>
      </c>
      <c r="I482" s="7">
        <v>364</v>
      </c>
      <c r="J482" s="7">
        <v>183</v>
      </c>
      <c r="K482" s="7">
        <v>262</v>
      </c>
      <c r="L482" s="7">
        <v>129</v>
      </c>
      <c r="M482" s="7">
        <v>26</v>
      </c>
      <c r="N482" s="7">
        <v>188</v>
      </c>
      <c r="O482" s="7">
        <v>94</v>
      </c>
      <c r="P482" s="7">
        <v>130</v>
      </c>
      <c r="Q482" s="9" t="s">
        <v>22</v>
      </c>
      <c r="R482" s="10">
        <f t="shared" si="14"/>
        <v>5359</v>
      </c>
      <c r="S482" s="11">
        <f t="shared" si="15"/>
        <v>3.9962714392244592</v>
      </c>
    </row>
    <row r="483" spans="1:19" ht="15.75" customHeight="1">
      <c r="A483" s="12">
        <v>25</v>
      </c>
      <c r="B483" s="13" t="s">
        <v>23</v>
      </c>
      <c r="C483" s="13" t="s">
        <v>30</v>
      </c>
      <c r="D483" s="13" t="s">
        <v>33</v>
      </c>
      <c r="E483" s="12">
        <v>1331</v>
      </c>
      <c r="F483" s="12">
        <v>227</v>
      </c>
      <c r="G483" s="12">
        <v>5479</v>
      </c>
      <c r="H483" s="12">
        <v>750</v>
      </c>
      <c r="I483" s="12">
        <v>155</v>
      </c>
      <c r="J483" s="12">
        <v>184</v>
      </c>
      <c r="K483" s="12">
        <v>88</v>
      </c>
      <c r="L483" s="12">
        <v>87</v>
      </c>
      <c r="M483" s="12">
        <v>72</v>
      </c>
      <c r="N483" s="12">
        <v>87</v>
      </c>
      <c r="O483" s="12">
        <v>157</v>
      </c>
      <c r="P483" s="12">
        <v>53</v>
      </c>
      <c r="Q483" s="14" t="s">
        <v>29</v>
      </c>
      <c r="R483" s="10">
        <f t="shared" si="14"/>
        <v>7112</v>
      </c>
      <c r="S483" s="11">
        <f t="shared" si="15"/>
        <v>5.3433508640120211</v>
      </c>
    </row>
    <row r="484" spans="1:19" ht="15.75" customHeight="1">
      <c r="A484" s="7">
        <v>25</v>
      </c>
      <c r="B484" s="8" t="s">
        <v>32</v>
      </c>
      <c r="C484" s="8" t="s">
        <v>20</v>
      </c>
      <c r="D484" s="8" t="s">
        <v>28</v>
      </c>
      <c r="E484" s="7">
        <v>1195</v>
      </c>
      <c r="F484" s="7">
        <v>845</v>
      </c>
      <c r="G484" s="7">
        <v>3900</v>
      </c>
      <c r="H484" s="7">
        <v>624</v>
      </c>
      <c r="I484" s="7">
        <v>258</v>
      </c>
      <c r="J484" s="7">
        <v>183</v>
      </c>
      <c r="K484" s="7">
        <v>178</v>
      </c>
      <c r="L484" s="7">
        <v>122</v>
      </c>
      <c r="M484" s="7">
        <v>91</v>
      </c>
      <c r="N484" s="7">
        <v>271</v>
      </c>
      <c r="O484" s="7">
        <v>53</v>
      </c>
      <c r="P484" s="7">
        <v>94</v>
      </c>
      <c r="Q484" s="9" t="s">
        <v>29</v>
      </c>
      <c r="R484" s="10">
        <f t="shared" si="14"/>
        <v>5774</v>
      </c>
      <c r="S484" s="11">
        <f t="shared" si="15"/>
        <v>4.831799163179916</v>
      </c>
    </row>
    <row r="485" spans="1:19" ht="15.75" customHeight="1">
      <c r="A485" s="12">
        <v>24</v>
      </c>
      <c r="B485" s="13" t="s">
        <v>19</v>
      </c>
      <c r="C485" s="13" t="s">
        <v>30</v>
      </c>
      <c r="D485" s="13" t="s">
        <v>21</v>
      </c>
      <c r="E485" s="12">
        <v>1247</v>
      </c>
      <c r="F485" s="12">
        <v>269</v>
      </c>
      <c r="G485" s="12">
        <v>5692</v>
      </c>
      <c r="H485" s="12">
        <v>638</v>
      </c>
      <c r="I485" s="12">
        <v>158</v>
      </c>
      <c r="J485" s="12">
        <v>196</v>
      </c>
      <c r="K485" s="12">
        <v>190</v>
      </c>
      <c r="L485" s="12">
        <v>92</v>
      </c>
      <c r="M485" s="12">
        <v>88</v>
      </c>
      <c r="N485" s="12">
        <v>174</v>
      </c>
      <c r="O485" s="12">
        <v>100</v>
      </c>
      <c r="P485" s="12">
        <v>68</v>
      </c>
      <c r="Q485" s="14" t="s">
        <v>26</v>
      </c>
      <c r="R485" s="10">
        <f t="shared" si="14"/>
        <v>7396</v>
      </c>
      <c r="S485" s="11">
        <f t="shared" si="15"/>
        <v>5.931034482758621</v>
      </c>
    </row>
    <row r="486" spans="1:19" ht="15.75" customHeight="1">
      <c r="A486" s="7">
        <v>25</v>
      </c>
      <c r="B486" s="8" t="s">
        <v>23</v>
      </c>
      <c r="C486" s="8" t="s">
        <v>27</v>
      </c>
      <c r="D486" s="8" t="s">
        <v>33</v>
      </c>
      <c r="E486" s="7">
        <v>663</v>
      </c>
      <c r="F486" s="7">
        <v>798</v>
      </c>
      <c r="G486" s="7">
        <v>5418</v>
      </c>
      <c r="H486" s="7">
        <v>420</v>
      </c>
      <c r="I486" s="7">
        <v>389</v>
      </c>
      <c r="J486" s="7">
        <v>97</v>
      </c>
      <c r="K486" s="7">
        <v>282</v>
      </c>
      <c r="L486" s="7">
        <v>144</v>
      </c>
      <c r="M486" s="7">
        <v>84</v>
      </c>
      <c r="N486" s="7">
        <v>149</v>
      </c>
      <c r="O486" s="7">
        <v>123</v>
      </c>
      <c r="P486" s="7">
        <v>167</v>
      </c>
      <c r="Q486" s="9" t="s">
        <v>26</v>
      </c>
      <c r="R486" s="10">
        <f t="shared" si="14"/>
        <v>7273</v>
      </c>
      <c r="S486" s="11">
        <f t="shared" si="15"/>
        <v>10.969834087481146</v>
      </c>
    </row>
    <row r="487" spans="1:19" ht="15.75" customHeight="1">
      <c r="A487" s="12">
        <v>23</v>
      </c>
      <c r="B487" s="13" t="s">
        <v>23</v>
      </c>
      <c r="C487" s="13" t="s">
        <v>27</v>
      </c>
      <c r="D487" s="13" t="s">
        <v>31</v>
      </c>
      <c r="E487" s="12">
        <v>861</v>
      </c>
      <c r="F487" s="12">
        <v>776</v>
      </c>
      <c r="G487" s="12">
        <v>4227</v>
      </c>
      <c r="H487" s="12">
        <v>924</v>
      </c>
      <c r="I487" s="12">
        <v>143</v>
      </c>
      <c r="J487" s="12">
        <v>190</v>
      </c>
      <c r="K487" s="12">
        <v>208</v>
      </c>
      <c r="L487" s="12">
        <v>114</v>
      </c>
      <c r="M487" s="12">
        <v>82</v>
      </c>
      <c r="N487" s="12">
        <v>119</v>
      </c>
      <c r="O487" s="12">
        <v>172</v>
      </c>
      <c r="P487" s="12">
        <v>71</v>
      </c>
      <c r="Q487" s="14" t="s">
        <v>22</v>
      </c>
      <c r="R487" s="10">
        <f t="shared" si="14"/>
        <v>6250</v>
      </c>
      <c r="S487" s="11">
        <f t="shared" si="15"/>
        <v>7.2590011614401861</v>
      </c>
    </row>
    <row r="488" spans="1:19" ht="15.75" customHeight="1">
      <c r="A488" s="7">
        <v>23</v>
      </c>
      <c r="B488" s="8" t="s">
        <v>32</v>
      </c>
      <c r="C488" s="8" t="s">
        <v>27</v>
      </c>
      <c r="D488" s="8" t="s">
        <v>25</v>
      </c>
      <c r="E488" s="7">
        <v>568</v>
      </c>
      <c r="F488" s="7">
        <v>340</v>
      </c>
      <c r="G488" s="7">
        <v>3025</v>
      </c>
      <c r="H488" s="7">
        <v>620</v>
      </c>
      <c r="I488" s="7">
        <v>300</v>
      </c>
      <c r="J488" s="7">
        <v>92</v>
      </c>
      <c r="K488" s="7">
        <v>233</v>
      </c>
      <c r="L488" s="7">
        <v>75</v>
      </c>
      <c r="M488" s="7">
        <v>52</v>
      </c>
      <c r="N488" s="7">
        <v>296</v>
      </c>
      <c r="O488" s="7">
        <v>191</v>
      </c>
      <c r="P488" s="7">
        <v>109</v>
      </c>
      <c r="Q488" s="9" t="s">
        <v>22</v>
      </c>
      <c r="R488" s="10">
        <f t="shared" si="14"/>
        <v>4993</v>
      </c>
      <c r="S488" s="11">
        <f t="shared" si="15"/>
        <v>8.7904929577464781</v>
      </c>
    </row>
    <row r="489" spans="1:19" ht="15.75" customHeight="1">
      <c r="A489" s="12">
        <v>20</v>
      </c>
      <c r="B489" s="13" t="s">
        <v>23</v>
      </c>
      <c r="C489" s="13" t="s">
        <v>27</v>
      </c>
      <c r="D489" s="13" t="s">
        <v>21</v>
      </c>
      <c r="E489" s="12">
        <v>802</v>
      </c>
      <c r="F489" s="12">
        <v>254</v>
      </c>
      <c r="G489" s="12">
        <v>4626</v>
      </c>
      <c r="H489" s="12">
        <v>568</v>
      </c>
      <c r="I489" s="12">
        <v>179</v>
      </c>
      <c r="J489" s="12">
        <v>64</v>
      </c>
      <c r="K489" s="12">
        <v>265</v>
      </c>
      <c r="L489" s="12">
        <v>124</v>
      </c>
      <c r="M489" s="12">
        <v>51</v>
      </c>
      <c r="N489" s="12">
        <v>117</v>
      </c>
      <c r="O489" s="12">
        <v>158</v>
      </c>
      <c r="P489" s="12">
        <v>123</v>
      </c>
      <c r="Q489" s="14" t="s">
        <v>22</v>
      </c>
      <c r="R489" s="10">
        <f t="shared" si="14"/>
        <v>6275</v>
      </c>
      <c r="S489" s="11">
        <f t="shared" si="15"/>
        <v>7.8241895261845382</v>
      </c>
    </row>
    <row r="490" spans="1:19" ht="15.75" customHeight="1">
      <c r="A490" s="7">
        <v>24</v>
      </c>
      <c r="B490" s="8" t="s">
        <v>32</v>
      </c>
      <c r="C490" s="8" t="s">
        <v>20</v>
      </c>
      <c r="D490" s="8" t="s">
        <v>25</v>
      </c>
      <c r="E490" s="7">
        <v>821</v>
      </c>
      <c r="F490" s="7">
        <v>414</v>
      </c>
      <c r="G490" s="7">
        <v>5858</v>
      </c>
      <c r="H490" s="7">
        <v>719</v>
      </c>
      <c r="I490" s="7">
        <v>174</v>
      </c>
      <c r="J490" s="7">
        <v>133</v>
      </c>
      <c r="K490" s="7">
        <v>52</v>
      </c>
      <c r="L490" s="7">
        <v>76</v>
      </c>
      <c r="M490" s="7">
        <v>65</v>
      </c>
      <c r="N490" s="7">
        <v>142</v>
      </c>
      <c r="O490" s="7">
        <v>66</v>
      </c>
      <c r="P490" s="7">
        <v>39</v>
      </c>
      <c r="Q490" s="9" t="s">
        <v>26</v>
      </c>
      <c r="R490" s="10">
        <f t="shared" si="14"/>
        <v>7324</v>
      </c>
      <c r="S490" s="11">
        <f t="shared" si="15"/>
        <v>8.9208282582216807</v>
      </c>
    </row>
    <row r="491" spans="1:19" ht="15.75" customHeight="1">
      <c r="A491" s="12">
        <v>19</v>
      </c>
      <c r="B491" s="13" t="s">
        <v>23</v>
      </c>
      <c r="C491" s="13" t="s">
        <v>20</v>
      </c>
      <c r="D491" s="13" t="s">
        <v>28</v>
      </c>
      <c r="E491" s="12">
        <v>1009</v>
      </c>
      <c r="F491" s="12">
        <v>770</v>
      </c>
      <c r="G491" s="12">
        <v>4354</v>
      </c>
      <c r="H491" s="12">
        <v>511</v>
      </c>
      <c r="I491" s="12">
        <v>300</v>
      </c>
      <c r="J491" s="12">
        <v>189</v>
      </c>
      <c r="K491" s="12">
        <v>156</v>
      </c>
      <c r="L491" s="12">
        <v>150</v>
      </c>
      <c r="M491" s="12">
        <v>54</v>
      </c>
      <c r="N491" s="12">
        <v>270</v>
      </c>
      <c r="O491" s="12">
        <v>146</v>
      </c>
      <c r="P491" s="12">
        <v>46</v>
      </c>
      <c r="Q491" s="14" t="s">
        <v>22</v>
      </c>
      <c r="R491" s="10">
        <f t="shared" si="14"/>
        <v>6176</v>
      </c>
      <c r="S491" s="11">
        <f t="shared" si="15"/>
        <v>6.1209117938553019</v>
      </c>
    </row>
    <row r="492" spans="1:19" ht="15.75" customHeight="1">
      <c r="A492" s="7">
        <v>19</v>
      </c>
      <c r="B492" s="8" t="s">
        <v>19</v>
      </c>
      <c r="C492" s="8" t="s">
        <v>24</v>
      </c>
      <c r="D492" s="8" t="s">
        <v>28</v>
      </c>
      <c r="E492" s="7">
        <v>526</v>
      </c>
      <c r="F492" s="7">
        <v>633</v>
      </c>
      <c r="G492" s="7">
        <v>3093</v>
      </c>
      <c r="H492" s="7">
        <v>940</v>
      </c>
      <c r="I492" s="7">
        <v>215</v>
      </c>
      <c r="J492" s="7">
        <v>109</v>
      </c>
      <c r="K492" s="7">
        <v>54</v>
      </c>
      <c r="L492" s="7">
        <v>31</v>
      </c>
      <c r="M492" s="7">
        <v>80</v>
      </c>
      <c r="N492" s="7">
        <v>193</v>
      </c>
      <c r="O492" s="7">
        <v>192</v>
      </c>
      <c r="P492" s="7">
        <v>42</v>
      </c>
      <c r="Q492" s="9" t="s">
        <v>29</v>
      </c>
      <c r="R492" s="10">
        <f t="shared" si="14"/>
        <v>4949</v>
      </c>
      <c r="S492" s="11">
        <f t="shared" si="15"/>
        <v>9.4087452471482891</v>
      </c>
    </row>
    <row r="493" spans="1:19" ht="15.75" customHeight="1">
      <c r="A493" s="12">
        <v>22</v>
      </c>
      <c r="B493" s="13" t="s">
        <v>23</v>
      </c>
      <c r="C493" s="13" t="s">
        <v>24</v>
      </c>
      <c r="D493" s="13" t="s">
        <v>28</v>
      </c>
      <c r="E493" s="12">
        <v>502</v>
      </c>
      <c r="F493" s="12">
        <v>755</v>
      </c>
      <c r="G493" s="12">
        <v>3717</v>
      </c>
      <c r="H493" s="12">
        <v>473</v>
      </c>
      <c r="I493" s="12">
        <v>153</v>
      </c>
      <c r="J493" s="12">
        <v>54</v>
      </c>
      <c r="K493" s="12">
        <v>53</v>
      </c>
      <c r="L493" s="12">
        <v>92</v>
      </c>
      <c r="M493" s="12">
        <v>50</v>
      </c>
      <c r="N493" s="12">
        <v>290</v>
      </c>
      <c r="O493" s="12">
        <v>144</v>
      </c>
      <c r="P493" s="12">
        <v>70</v>
      </c>
      <c r="Q493" s="14" t="s">
        <v>29</v>
      </c>
      <c r="R493" s="10">
        <f t="shared" si="14"/>
        <v>5096</v>
      </c>
      <c r="S493" s="11">
        <f t="shared" si="15"/>
        <v>10.151394422310757</v>
      </c>
    </row>
    <row r="494" spans="1:19" ht="15.75" customHeight="1">
      <c r="A494" s="7">
        <v>19</v>
      </c>
      <c r="B494" s="8" t="s">
        <v>19</v>
      </c>
      <c r="C494" s="8" t="s">
        <v>20</v>
      </c>
      <c r="D494" s="8" t="s">
        <v>33</v>
      </c>
      <c r="E494" s="7">
        <v>860</v>
      </c>
      <c r="F494" s="7">
        <v>550</v>
      </c>
      <c r="G494" s="7">
        <v>5703</v>
      </c>
      <c r="H494" s="7">
        <v>503</v>
      </c>
      <c r="I494" s="7">
        <v>203</v>
      </c>
      <c r="J494" s="7">
        <v>171</v>
      </c>
      <c r="K494" s="7">
        <v>117</v>
      </c>
      <c r="L494" s="7">
        <v>29</v>
      </c>
      <c r="M494" s="7">
        <v>31</v>
      </c>
      <c r="N494" s="7">
        <v>87</v>
      </c>
      <c r="O494" s="7">
        <v>82</v>
      </c>
      <c r="P494" s="7">
        <v>196</v>
      </c>
      <c r="Q494" s="9" t="s">
        <v>29</v>
      </c>
      <c r="R494" s="10">
        <f t="shared" si="14"/>
        <v>7122</v>
      </c>
      <c r="S494" s="11">
        <f t="shared" si="15"/>
        <v>8.2813953488372096</v>
      </c>
    </row>
    <row r="495" spans="1:19" ht="15.75" customHeight="1">
      <c r="A495" s="12">
        <v>18</v>
      </c>
      <c r="B495" s="13" t="s">
        <v>19</v>
      </c>
      <c r="C495" s="13" t="s">
        <v>24</v>
      </c>
      <c r="D495" s="13" t="s">
        <v>25</v>
      </c>
      <c r="E495" s="12">
        <v>1420</v>
      </c>
      <c r="F495" s="12">
        <v>576</v>
      </c>
      <c r="G495" s="12">
        <v>5141</v>
      </c>
      <c r="H495" s="12">
        <v>835</v>
      </c>
      <c r="I495" s="12">
        <v>168</v>
      </c>
      <c r="J495" s="12">
        <v>102</v>
      </c>
      <c r="K495" s="12">
        <v>277</v>
      </c>
      <c r="L495" s="12">
        <v>57</v>
      </c>
      <c r="M495" s="12">
        <v>47</v>
      </c>
      <c r="N495" s="12">
        <v>260</v>
      </c>
      <c r="O495" s="12">
        <v>86</v>
      </c>
      <c r="P495" s="12">
        <v>196</v>
      </c>
      <c r="Q495" s="14" t="s">
        <v>26</v>
      </c>
      <c r="R495" s="10">
        <f t="shared" si="14"/>
        <v>7169</v>
      </c>
      <c r="S495" s="11">
        <f t="shared" si="15"/>
        <v>5.0485915492957743</v>
      </c>
    </row>
    <row r="496" spans="1:19" ht="15.75" customHeight="1">
      <c r="A496" s="7">
        <v>21</v>
      </c>
      <c r="B496" s="8" t="s">
        <v>23</v>
      </c>
      <c r="C496" s="8" t="s">
        <v>27</v>
      </c>
      <c r="D496" s="8" t="s">
        <v>28</v>
      </c>
      <c r="E496" s="7">
        <v>540</v>
      </c>
      <c r="F496" s="7">
        <v>931</v>
      </c>
      <c r="G496" s="7">
        <v>4582</v>
      </c>
      <c r="H496" s="7">
        <v>651</v>
      </c>
      <c r="I496" s="7">
        <v>221</v>
      </c>
      <c r="J496" s="7">
        <v>135</v>
      </c>
      <c r="K496" s="7">
        <v>100</v>
      </c>
      <c r="L496" s="7">
        <v>21</v>
      </c>
      <c r="M496" s="7">
        <v>39</v>
      </c>
      <c r="N496" s="7">
        <v>75</v>
      </c>
      <c r="O496" s="7">
        <v>72</v>
      </c>
      <c r="P496" s="7">
        <v>183</v>
      </c>
      <c r="Q496" s="9" t="s">
        <v>29</v>
      </c>
      <c r="R496" s="10">
        <f t="shared" si="14"/>
        <v>6079</v>
      </c>
      <c r="S496" s="11">
        <f t="shared" si="15"/>
        <v>11.257407407407408</v>
      </c>
    </row>
    <row r="497" spans="1:19" ht="15.75" customHeight="1">
      <c r="A497" s="12">
        <v>25</v>
      </c>
      <c r="B497" s="13" t="s">
        <v>19</v>
      </c>
      <c r="C497" s="13" t="s">
        <v>20</v>
      </c>
      <c r="D497" s="13" t="s">
        <v>21</v>
      </c>
      <c r="E497" s="12">
        <v>737</v>
      </c>
      <c r="F497" s="12">
        <v>995</v>
      </c>
      <c r="G497" s="12">
        <v>4234</v>
      </c>
      <c r="H497" s="12">
        <v>562</v>
      </c>
      <c r="I497" s="12">
        <v>288</v>
      </c>
      <c r="J497" s="12">
        <v>62</v>
      </c>
      <c r="K497" s="12">
        <v>293</v>
      </c>
      <c r="L497" s="12">
        <v>103</v>
      </c>
      <c r="M497" s="12">
        <v>89</v>
      </c>
      <c r="N497" s="12">
        <v>281</v>
      </c>
      <c r="O497" s="12">
        <v>31</v>
      </c>
      <c r="P497" s="12">
        <v>162</v>
      </c>
      <c r="Q497" s="14" t="s">
        <v>29</v>
      </c>
      <c r="R497" s="10">
        <f t="shared" si="14"/>
        <v>6105</v>
      </c>
      <c r="S497" s="11">
        <f t="shared" si="15"/>
        <v>8.2835820895522385</v>
      </c>
    </row>
    <row r="498" spans="1:19" ht="15.75" customHeight="1">
      <c r="A498" s="7">
        <v>22</v>
      </c>
      <c r="B498" s="8" t="s">
        <v>19</v>
      </c>
      <c r="C498" s="8" t="s">
        <v>20</v>
      </c>
      <c r="D498" s="8" t="s">
        <v>21</v>
      </c>
      <c r="E498" s="7">
        <v>503</v>
      </c>
      <c r="F498" s="7">
        <v>57</v>
      </c>
      <c r="G498" s="7">
        <v>3138</v>
      </c>
      <c r="H498" s="7">
        <v>843</v>
      </c>
      <c r="I498" s="7">
        <v>276</v>
      </c>
      <c r="J498" s="7">
        <v>177</v>
      </c>
      <c r="K498" s="7">
        <v>175</v>
      </c>
      <c r="L498" s="7">
        <v>37</v>
      </c>
      <c r="M498" s="7">
        <v>26</v>
      </c>
      <c r="N498" s="7">
        <v>258</v>
      </c>
      <c r="O498" s="7">
        <v>105</v>
      </c>
      <c r="P498" s="7">
        <v>165</v>
      </c>
      <c r="Q498" s="9" t="s">
        <v>26</v>
      </c>
      <c r="R498" s="10">
        <f t="shared" si="14"/>
        <v>5200</v>
      </c>
      <c r="S498" s="11">
        <f t="shared" si="15"/>
        <v>10.337972166998012</v>
      </c>
    </row>
    <row r="499" spans="1:19" ht="15.75" customHeight="1">
      <c r="A499" s="12">
        <v>22</v>
      </c>
      <c r="B499" s="13" t="s">
        <v>23</v>
      </c>
      <c r="C499" s="13" t="s">
        <v>20</v>
      </c>
      <c r="D499" s="13" t="s">
        <v>28</v>
      </c>
      <c r="E499" s="12">
        <v>673</v>
      </c>
      <c r="F499" s="12">
        <v>972</v>
      </c>
      <c r="G499" s="12">
        <v>5357</v>
      </c>
      <c r="H499" s="12">
        <v>828</v>
      </c>
      <c r="I499" s="12">
        <v>279</v>
      </c>
      <c r="J499" s="12">
        <v>95</v>
      </c>
      <c r="K499" s="12">
        <v>298</v>
      </c>
      <c r="L499" s="12">
        <v>97</v>
      </c>
      <c r="M499" s="12">
        <v>21</v>
      </c>
      <c r="N499" s="12">
        <v>154</v>
      </c>
      <c r="O499" s="12">
        <v>34</v>
      </c>
      <c r="P499" s="12">
        <v>162</v>
      </c>
      <c r="Q499" s="14" t="s">
        <v>29</v>
      </c>
      <c r="R499" s="10">
        <f t="shared" si="14"/>
        <v>7325</v>
      </c>
      <c r="S499" s="11">
        <f t="shared" si="15"/>
        <v>10.884101040118871</v>
      </c>
    </row>
    <row r="500" spans="1:19" ht="15.75" customHeight="1">
      <c r="A500" s="7">
        <v>25</v>
      </c>
      <c r="B500" s="8" t="s">
        <v>23</v>
      </c>
      <c r="C500" s="8" t="s">
        <v>20</v>
      </c>
      <c r="D500" s="8" t="s">
        <v>21</v>
      </c>
      <c r="E500" s="7">
        <v>681</v>
      </c>
      <c r="F500" s="7">
        <v>115</v>
      </c>
      <c r="G500" s="7">
        <v>5355</v>
      </c>
      <c r="H500" s="7">
        <v>848</v>
      </c>
      <c r="I500" s="7">
        <v>209</v>
      </c>
      <c r="J500" s="7">
        <v>118</v>
      </c>
      <c r="K500" s="7">
        <v>51</v>
      </c>
      <c r="L500" s="7">
        <v>112</v>
      </c>
      <c r="M500" s="7">
        <v>83</v>
      </c>
      <c r="N500" s="7">
        <v>240</v>
      </c>
      <c r="O500" s="7">
        <v>188</v>
      </c>
      <c r="P500" s="7">
        <v>172</v>
      </c>
      <c r="Q500" s="9" t="s">
        <v>26</v>
      </c>
      <c r="R500" s="10">
        <f t="shared" si="14"/>
        <v>7376</v>
      </c>
      <c r="S500" s="11">
        <f t="shared" si="15"/>
        <v>10.831130690161528</v>
      </c>
    </row>
    <row r="501" spans="1:19" ht="15.75" customHeight="1">
      <c r="A501" s="12">
        <v>22</v>
      </c>
      <c r="B501" s="13" t="s">
        <v>32</v>
      </c>
      <c r="C501" s="13" t="s">
        <v>20</v>
      </c>
      <c r="D501" s="13" t="s">
        <v>28</v>
      </c>
      <c r="E501" s="12">
        <v>1356</v>
      </c>
      <c r="F501" s="12">
        <v>766</v>
      </c>
      <c r="G501" s="12">
        <v>5387</v>
      </c>
      <c r="H501" s="12">
        <v>599</v>
      </c>
      <c r="I501" s="12">
        <v>347</v>
      </c>
      <c r="J501" s="12">
        <v>200</v>
      </c>
      <c r="K501" s="12">
        <v>238</v>
      </c>
      <c r="L501" s="12">
        <v>77</v>
      </c>
      <c r="M501" s="12">
        <v>65</v>
      </c>
      <c r="N501" s="12">
        <v>190</v>
      </c>
      <c r="O501" s="12">
        <v>72</v>
      </c>
      <c r="P501" s="12">
        <v>196</v>
      </c>
      <c r="Q501" s="14" t="s">
        <v>29</v>
      </c>
      <c r="R501" s="10">
        <f t="shared" si="14"/>
        <v>7371</v>
      </c>
      <c r="S501" s="11">
        <f t="shared" si="15"/>
        <v>5.4358407079646014</v>
      </c>
    </row>
    <row r="502" spans="1:19" ht="15.75" customHeight="1">
      <c r="A502" s="7">
        <v>25</v>
      </c>
      <c r="B502" s="8" t="s">
        <v>23</v>
      </c>
      <c r="C502" s="8" t="s">
        <v>30</v>
      </c>
      <c r="D502" s="8" t="s">
        <v>28</v>
      </c>
      <c r="E502" s="7">
        <v>1062</v>
      </c>
      <c r="F502" s="7">
        <v>390</v>
      </c>
      <c r="G502" s="7">
        <v>3394</v>
      </c>
      <c r="H502" s="7">
        <v>946</v>
      </c>
      <c r="I502" s="7">
        <v>298</v>
      </c>
      <c r="J502" s="7">
        <v>117</v>
      </c>
      <c r="K502" s="7">
        <v>191</v>
      </c>
      <c r="L502" s="7">
        <v>116</v>
      </c>
      <c r="M502" s="7">
        <v>36</v>
      </c>
      <c r="N502" s="7">
        <v>102</v>
      </c>
      <c r="O502" s="7">
        <v>73</v>
      </c>
      <c r="P502" s="7">
        <v>159</v>
      </c>
      <c r="Q502" s="9" t="s">
        <v>22</v>
      </c>
      <c r="R502" s="10">
        <f t="shared" si="14"/>
        <v>5432</v>
      </c>
      <c r="S502" s="11">
        <f t="shared" si="15"/>
        <v>5.1148775894538607</v>
      </c>
    </row>
    <row r="503" spans="1:19" ht="15.75" customHeight="1">
      <c r="A503" s="12">
        <v>18</v>
      </c>
      <c r="B503" s="13" t="s">
        <v>32</v>
      </c>
      <c r="C503" s="13" t="s">
        <v>30</v>
      </c>
      <c r="D503" s="13" t="s">
        <v>25</v>
      </c>
      <c r="E503" s="12">
        <v>1399</v>
      </c>
      <c r="F503" s="12">
        <v>653</v>
      </c>
      <c r="G503" s="12">
        <v>3413</v>
      </c>
      <c r="H503" s="12">
        <v>703</v>
      </c>
      <c r="I503" s="12">
        <v>157</v>
      </c>
      <c r="J503" s="12">
        <v>182</v>
      </c>
      <c r="K503" s="12">
        <v>67</v>
      </c>
      <c r="L503" s="12">
        <v>41</v>
      </c>
      <c r="M503" s="12">
        <v>81</v>
      </c>
      <c r="N503" s="12">
        <v>108</v>
      </c>
      <c r="O503" s="12">
        <v>154</v>
      </c>
      <c r="P503" s="12">
        <v>28</v>
      </c>
      <c r="Q503" s="14" t="s">
        <v>26</v>
      </c>
      <c r="R503" s="10">
        <f t="shared" si="14"/>
        <v>4934</v>
      </c>
      <c r="S503" s="11">
        <f t="shared" si="15"/>
        <v>3.5268048606147246</v>
      </c>
    </row>
    <row r="504" spans="1:19" ht="15.75" customHeight="1">
      <c r="A504" s="7">
        <v>19</v>
      </c>
      <c r="B504" s="8" t="s">
        <v>23</v>
      </c>
      <c r="C504" s="8" t="s">
        <v>24</v>
      </c>
      <c r="D504" s="8" t="s">
        <v>31</v>
      </c>
      <c r="E504" s="7">
        <v>1402</v>
      </c>
      <c r="F504" s="7">
        <v>705</v>
      </c>
      <c r="G504" s="7">
        <v>3268</v>
      </c>
      <c r="H504" s="7">
        <v>715</v>
      </c>
      <c r="I504" s="7">
        <v>305</v>
      </c>
      <c r="J504" s="7">
        <v>134</v>
      </c>
      <c r="K504" s="7">
        <v>87</v>
      </c>
      <c r="L504" s="7">
        <v>100</v>
      </c>
      <c r="M504" s="7">
        <v>100</v>
      </c>
      <c r="N504" s="7">
        <v>228</v>
      </c>
      <c r="O504" s="7">
        <v>103</v>
      </c>
      <c r="P504" s="7">
        <v>144</v>
      </c>
      <c r="Q504" s="9" t="s">
        <v>26</v>
      </c>
      <c r="R504" s="10">
        <f t="shared" si="14"/>
        <v>5184</v>
      </c>
      <c r="S504" s="11">
        <f t="shared" si="15"/>
        <v>3.6975748930099859</v>
      </c>
    </row>
    <row r="505" spans="1:19" ht="15.75" customHeight="1">
      <c r="A505" s="12">
        <v>24</v>
      </c>
      <c r="B505" s="13" t="s">
        <v>19</v>
      </c>
      <c r="C505" s="13" t="s">
        <v>30</v>
      </c>
      <c r="D505" s="13" t="s">
        <v>31</v>
      </c>
      <c r="E505" s="12">
        <v>1184</v>
      </c>
      <c r="F505" s="12">
        <v>260</v>
      </c>
      <c r="G505" s="12">
        <v>5610</v>
      </c>
      <c r="H505" s="12">
        <v>490</v>
      </c>
      <c r="I505" s="12">
        <v>376</v>
      </c>
      <c r="J505" s="12">
        <v>168</v>
      </c>
      <c r="K505" s="12">
        <v>183</v>
      </c>
      <c r="L505" s="12">
        <v>102</v>
      </c>
      <c r="M505" s="12">
        <v>73</v>
      </c>
      <c r="N505" s="12">
        <v>183</v>
      </c>
      <c r="O505" s="12">
        <v>85</v>
      </c>
      <c r="P505" s="12">
        <v>123</v>
      </c>
      <c r="Q505" s="14" t="s">
        <v>26</v>
      </c>
      <c r="R505" s="10">
        <f t="shared" si="14"/>
        <v>7393</v>
      </c>
      <c r="S505" s="11">
        <f t="shared" si="15"/>
        <v>6.2440878378378377</v>
      </c>
    </row>
    <row r="506" spans="1:19" ht="15.75" customHeight="1">
      <c r="A506" s="7">
        <v>21</v>
      </c>
      <c r="B506" s="8" t="s">
        <v>32</v>
      </c>
      <c r="C506" s="8" t="s">
        <v>27</v>
      </c>
      <c r="D506" s="8" t="s">
        <v>25</v>
      </c>
      <c r="E506" s="7">
        <v>743</v>
      </c>
      <c r="F506" s="7">
        <v>351</v>
      </c>
      <c r="G506" s="7">
        <v>3735</v>
      </c>
      <c r="H506" s="7">
        <v>746</v>
      </c>
      <c r="I506" s="7">
        <v>305</v>
      </c>
      <c r="J506" s="7">
        <v>51</v>
      </c>
      <c r="K506" s="7">
        <v>201</v>
      </c>
      <c r="L506" s="7">
        <v>55</v>
      </c>
      <c r="M506" s="7">
        <v>74</v>
      </c>
      <c r="N506" s="7">
        <v>284</v>
      </c>
      <c r="O506" s="7">
        <v>117</v>
      </c>
      <c r="P506" s="7">
        <v>91</v>
      </c>
      <c r="Q506" s="9" t="s">
        <v>26</v>
      </c>
      <c r="R506" s="10">
        <f t="shared" si="14"/>
        <v>5659</v>
      </c>
      <c r="S506" s="11">
        <f t="shared" si="15"/>
        <v>7.6164199192462991</v>
      </c>
    </row>
    <row r="507" spans="1:19" ht="15.75" customHeight="1">
      <c r="A507" s="12">
        <v>25</v>
      </c>
      <c r="B507" s="13" t="s">
        <v>32</v>
      </c>
      <c r="C507" s="13" t="s">
        <v>30</v>
      </c>
      <c r="D507" s="13" t="s">
        <v>33</v>
      </c>
      <c r="E507" s="12">
        <v>1384</v>
      </c>
      <c r="F507" s="12">
        <v>490</v>
      </c>
      <c r="G507" s="12">
        <v>3253</v>
      </c>
      <c r="H507" s="12">
        <v>462</v>
      </c>
      <c r="I507" s="12">
        <v>286</v>
      </c>
      <c r="J507" s="12">
        <v>158</v>
      </c>
      <c r="K507" s="12">
        <v>240</v>
      </c>
      <c r="L507" s="12">
        <v>90</v>
      </c>
      <c r="M507" s="12">
        <v>24</v>
      </c>
      <c r="N507" s="12">
        <v>296</v>
      </c>
      <c r="O507" s="12">
        <v>191</v>
      </c>
      <c r="P507" s="12">
        <v>115</v>
      </c>
      <c r="Q507" s="14" t="s">
        <v>29</v>
      </c>
      <c r="R507" s="10">
        <f t="shared" si="14"/>
        <v>5115</v>
      </c>
      <c r="S507" s="11">
        <f t="shared" si="15"/>
        <v>3.6958092485549132</v>
      </c>
    </row>
    <row r="508" spans="1:19" ht="15.75" customHeight="1">
      <c r="A508" s="7">
        <v>20</v>
      </c>
      <c r="B508" s="8" t="s">
        <v>32</v>
      </c>
      <c r="C508" s="8" t="s">
        <v>24</v>
      </c>
      <c r="D508" s="8" t="s">
        <v>33</v>
      </c>
      <c r="E508" s="7">
        <v>997</v>
      </c>
      <c r="F508" s="7">
        <v>641</v>
      </c>
      <c r="G508" s="7">
        <v>4000</v>
      </c>
      <c r="H508" s="7">
        <v>589</v>
      </c>
      <c r="I508" s="7">
        <v>167</v>
      </c>
      <c r="J508" s="7">
        <v>130</v>
      </c>
      <c r="K508" s="7">
        <v>142</v>
      </c>
      <c r="L508" s="7">
        <v>24</v>
      </c>
      <c r="M508" s="7">
        <v>70</v>
      </c>
      <c r="N508" s="7">
        <v>179</v>
      </c>
      <c r="O508" s="7">
        <v>130</v>
      </c>
      <c r="P508" s="7">
        <v>57</v>
      </c>
      <c r="Q508" s="9" t="s">
        <v>22</v>
      </c>
      <c r="R508" s="10">
        <f t="shared" si="14"/>
        <v>5488</v>
      </c>
      <c r="S508" s="11">
        <f t="shared" si="15"/>
        <v>5.5045135406218657</v>
      </c>
    </row>
    <row r="509" spans="1:19" ht="15.75" customHeight="1">
      <c r="A509" s="12">
        <v>24</v>
      </c>
      <c r="B509" s="13" t="s">
        <v>32</v>
      </c>
      <c r="C509" s="13" t="s">
        <v>27</v>
      </c>
      <c r="D509" s="13" t="s">
        <v>31</v>
      </c>
      <c r="E509" s="12">
        <v>618</v>
      </c>
      <c r="F509" s="12">
        <v>109</v>
      </c>
      <c r="G509" s="12">
        <v>4178</v>
      </c>
      <c r="H509" s="12">
        <v>626</v>
      </c>
      <c r="I509" s="12">
        <v>335</v>
      </c>
      <c r="J509" s="12">
        <v>118</v>
      </c>
      <c r="K509" s="12">
        <v>184</v>
      </c>
      <c r="L509" s="12">
        <v>22</v>
      </c>
      <c r="M509" s="12">
        <v>75</v>
      </c>
      <c r="N509" s="12">
        <v>139</v>
      </c>
      <c r="O509" s="12">
        <v>85</v>
      </c>
      <c r="P509" s="12">
        <v>65</v>
      </c>
      <c r="Q509" s="14" t="s">
        <v>22</v>
      </c>
      <c r="R509" s="10">
        <f t="shared" si="14"/>
        <v>5827</v>
      </c>
      <c r="S509" s="11">
        <f t="shared" si="15"/>
        <v>9.4288025889967635</v>
      </c>
    </row>
    <row r="510" spans="1:19" ht="15.75" customHeight="1">
      <c r="A510" s="7">
        <v>25</v>
      </c>
      <c r="B510" s="8" t="s">
        <v>23</v>
      </c>
      <c r="C510" s="8" t="s">
        <v>24</v>
      </c>
      <c r="D510" s="8" t="s">
        <v>21</v>
      </c>
      <c r="E510" s="7">
        <v>1320</v>
      </c>
      <c r="F510" s="7">
        <v>498</v>
      </c>
      <c r="G510" s="7">
        <v>5329</v>
      </c>
      <c r="H510" s="7">
        <v>559</v>
      </c>
      <c r="I510" s="7">
        <v>236</v>
      </c>
      <c r="J510" s="7">
        <v>122</v>
      </c>
      <c r="K510" s="7">
        <v>262</v>
      </c>
      <c r="L510" s="7">
        <v>95</v>
      </c>
      <c r="M510" s="7">
        <v>61</v>
      </c>
      <c r="N510" s="7">
        <v>164</v>
      </c>
      <c r="O510" s="7">
        <v>108</v>
      </c>
      <c r="P510" s="7">
        <v>65</v>
      </c>
      <c r="Q510" s="9" t="s">
        <v>26</v>
      </c>
      <c r="R510" s="10">
        <f t="shared" si="14"/>
        <v>7001</v>
      </c>
      <c r="S510" s="11">
        <f t="shared" si="15"/>
        <v>5.3037878787878787</v>
      </c>
    </row>
    <row r="511" spans="1:19" ht="15.75" customHeight="1">
      <c r="A511" s="12">
        <v>25</v>
      </c>
      <c r="B511" s="13" t="s">
        <v>32</v>
      </c>
      <c r="C511" s="13" t="s">
        <v>30</v>
      </c>
      <c r="D511" s="13" t="s">
        <v>28</v>
      </c>
      <c r="E511" s="12">
        <v>959</v>
      </c>
      <c r="F511" s="12">
        <v>522</v>
      </c>
      <c r="G511" s="12">
        <v>4611</v>
      </c>
      <c r="H511" s="12">
        <v>402</v>
      </c>
      <c r="I511" s="12">
        <v>369</v>
      </c>
      <c r="J511" s="12">
        <v>67</v>
      </c>
      <c r="K511" s="12">
        <v>162</v>
      </c>
      <c r="L511" s="12">
        <v>106</v>
      </c>
      <c r="M511" s="12">
        <v>24</v>
      </c>
      <c r="N511" s="12">
        <v>141</v>
      </c>
      <c r="O511" s="12">
        <v>45</v>
      </c>
      <c r="P511" s="12">
        <v>87</v>
      </c>
      <c r="Q511" s="14" t="s">
        <v>26</v>
      </c>
      <c r="R511" s="10">
        <f t="shared" si="14"/>
        <v>6014</v>
      </c>
      <c r="S511" s="11">
        <f t="shared" si="15"/>
        <v>6.2711157455683004</v>
      </c>
    </row>
    <row r="512" spans="1:19" ht="15.75" customHeight="1">
      <c r="A512" s="7">
        <v>20</v>
      </c>
      <c r="B512" s="8" t="s">
        <v>19</v>
      </c>
      <c r="C512" s="8" t="s">
        <v>24</v>
      </c>
      <c r="D512" s="8" t="s">
        <v>21</v>
      </c>
      <c r="E512" s="7">
        <v>950</v>
      </c>
      <c r="F512" s="7">
        <v>656</v>
      </c>
      <c r="G512" s="7">
        <v>4369</v>
      </c>
      <c r="H512" s="7">
        <v>916</v>
      </c>
      <c r="I512" s="7">
        <v>207</v>
      </c>
      <c r="J512" s="7">
        <v>97</v>
      </c>
      <c r="K512" s="7">
        <v>90</v>
      </c>
      <c r="L512" s="7">
        <v>42</v>
      </c>
      <c r="M512" s="7">
        <v>78</v>
      </c>
      <c r="N512" s="7">
        <v>284</v>
      </c>
      <c r="O512" s="7">
        <v>75</v>
      </c>
      <c r="P512" s="7">
        <v>48</v>
      </c>
      <c r="Q512" s="9" t="s">
        <v>29</v>
      </c>
      <c r="R512" s="10">
        <f t="shared" si="14"/>
        <v>6206</v>
      </c>
      <c r="S512" s="11">
        <f t="shared" si="15"/>
        <v>6.5326315789473686</v>
      </c>
    </row>
    <row r="513" spans="1:19" ht="15.75" customHeight="1">
      <c r="A513" s="12">
        <v>24</v>
      </c>
      <c r="B513" s="13" t="s">
        <v>19</v>
      </c>
      <c r="C513" s="13" t="s">
        <v>27</v>
      </c>
      <c r="D513" s="13" t="s">
        <v>25</v>
      </c>
      <c r="E513" s="12">
        <v>1286</v>
      </c>
      <c r="F513" s="12">
        <v>456</v>
      </c>
      <c r="G513" s="12">
        <v>5916</v>
      </c>
      <c r="H513" s="12">
        <v>973</v>
      </c>
      <c r="I513" s="12">
        <v>263</v>
      </c>
      <c r="J513" s="12">
        <v>60</v>
      </c>
      <c r="K513" s="12">
        <v>108</v>
      </c>
      <c r="L513" s="12">
        <v>115</v>
      </c>
      <c r="M513" s="12">
        <v>22</v>
      </c>
      <c r="N513" s="12">
        <v>116</v>
      </c>
      <c r="O513" s="12">
        <v>63</v>
      </c>
      <c r="P513" s="12">
        <v>168</v>
      </c>
      <c r="Q513" s="14" t="s">
        <v>22</v>
      </c>
      <c r="R513" s="10">
        <f t="shared" si="14"/>
        <v>7804</v>
      </c>
      <c r="S513" s="11">
        <f t="shared" si="15"/>
        <v>6.0684292379471225</v>
      </c>
    </row>
    <row r="514" spans="1:19" ht="15.75" customHeight="1">
      <c r="A514" s="7">
        <v>19</v>
      </c>
      <c r="B514" s="8" t="s">
        <v>19</v>
      </c>
      <c r="C514" s="8" t="s">
        <v>20</v>
      </c>
      <c r="D514" s="8" t="s">
        <v>28</v>
      </c>
      <c r="E514" s="7">
        <v>893</v>
      </c>
      <c r="F514" s="7">
        <v>312</v>
      </c>
      <c r="G514" s="7">
        <v>4417</v>
      </c>
      <c r="H514" s="7">
        <v>981</v>
      </c>
      <c r="I514" s="7">
        <v>156</v>
      </c>
      <c r="J514" s="7">
        <v>141</v>
      </c>
      <c r="K514" s="7">
        <v>240</v>
      </c>
      <c r="L514" s="7">
        <v>125</v>
      </c>
      <c r="M514" s="7">
        <v>59</v>
      </c>
      <c r="N514" s="7">
        <v>161</v>
      </c>
      <c r="O514" s="7">
        <v>118</v>
      </c>
      <c r="P514" s="7">
        <v>26</v>
      </c>
      <c r="Q514" s="9" t="s">
        <v>26</v>
      </c>
      <c r="R514" s="10">
        <f t="shared" ref="R514:R577" si="16">SUM(G514:P514)</f>
        <v>6424</v>
      </c>
      <c r="S514" s="11">
        <f t="shared" ref="S514:S577" si="17">R514/E514</f>
        <v>7.1937290033594623</v>
      </c>
    </row>
    <row r="515" spans="1:19" ht="15.75" customHeight="1">
      <c r="A515" s="12">
        <v>18</v>
      </c>
      <c r="B515" s="13" t="s">
        <v>23</v>
      </c>
      <c r="C515" s="13" t="s">
        <v>20</v>
      </c>
      <c r="D515" s="13" t="s">
        <v>21</v>
      </c>
      <c r="E515" s="12">
        <v>1126</v>
      </c>
      <c r="F515" s="12">
        <v>891</v>
      </c>
      <c r="G515" s="12">
        <v>4242</v>
      </c>
      <c r="H515" s="12">
        <v>624</v>
      </c>
      <c r="I515" s="12">
        <v>182</v>
      </c>
      <c r="J515" s="12">
        <v>100</v>
      </c>
      <c r="K515" s="12">
        <v>136</v>
      </c>
      <c r="L515" s="12">
        <v>86</v>
      </c>
      <c r="M515" s="12">
        <v>66</v>
      </c>
      <c r="N515" s="12">
        <v>243</v>
      </c>
      <c r="O515" s="12">
        <v>83</v>
      </c>
      <c r="P515" s="12">
        <v>30</v>
      </c>
      <c r="Q515" s="14" t="s">
        <v>26</v>
      </c>
      <c r="R515" s="10">
        <f t="shared" si="16"/>
        <v>5792</v>
      </c>
      <c r="S515" s="11">
        <f t="shared" si="17"/>
        <v>5.143872113676732</v>
      </c>
    </row>
    <row r="516" spans="1:19" ht="15.75" customHeight="1">
      <c r="A516" s="7">
        <v>22</v>
      </c>
      <c r="B516" s="8" t="s">
        <v>32</v>
      </c>
      <c r="C516" s="8" t="s">
        <v>30</v>
      </c>
      <c r="D516" s="8" t="s">
        <v>33</v>
      </c>
      <c r="E516" s="7">
        <v>679</v>
      </c>
      <c r="F516" s="7">
        <v>481</v>
      </c>
      <c r="G516" s="7">
        <v>5466</v>
      </c>
      <c r="H516" s="7">
        <v>674</v>
      </c>
      <c r="I516" s="7">
        <v>180</v>
      </c>
      <c r="J516" s="7">
        <v>152</v>
      </c>
      <c r="K516" s="7">
        <v>147</v>
      </c>
      <c r="L516" s="7">
        <v>133</v>
      </c>
      <c r="M516" s="7">
        <v>58</v>
      </c>
      <c r="N516" s="7">
        <v>67</v>
      </c>
      <c r="O516" s="7">
        <v>130</v>
      </c>
      <c r="P516" s="7">
        <v>159</v>
      </c>
      <c r="Q516" s="9" t="s">
        <v>29</v>
      </c>
      <c r="R516" s="10">
        <f t="shared" si="16"/>
        <v>7166</v>
      </c>
      <c r="S516" s="11">
        <f t="shared" si="17"/>
        <v>10.553755522827688</v>
      </c>
    </row>
    <row r="517" spans="1:19" ht="15.75" customHeight="1">
      <c r="A517" s="12">
        <v>25</v>
      </c>
      <c r="B517" s="13" t="s">
        <v>32</v>
      </c>
      <c r="C517" s="13" t="s">
        <v>20</v>
      </c>
      <c r="D517" s="13" t="s">
        <v>21</v>
      </c>
      <c r="E517" s="12">
        <v>803</v>
      </c>
      <c r="F517" s="12">
        <v>201</v>
      </c>
      <c r="G517" s="12">
        <v>5914</v>
      </c>
      <c r="H517" s="12">
        <v>859</v>
      </c>
      <c r="I517" s="12">
        <v>143</v>
      </c>
      <c r="J517" s="12">
        <v>173</v>
      </c>
      <c r="K517" s="12">
        <v>143</v>
      </c>
      <c r="L517" s="12">
        <v>142</v>
      </c>
      <c r="M517" s="12">
        <v>96</v>
      </c>
      <c r="N517" s="12">
        <v>170</v>
      </c>
      <c r="O517" s="12">
        <v>103</v>
      </c>
      <c r="P517" s="12">
        <v>30</v>
      </c>
      <c r="Q517" s="14" t="s">
        <v>22</v>
      </c>
      <c r="R517" s="10">
        <f t="shared" si="16"/>
        <v>7773</v>
      </c>
      <c r="S517" s="11">
        <f t="shared" si="17"/>
        <v>9.6799501867995019</v>
      </c>
    </row>
    <row r="518" spans="1:19" ht="15.75" customHeight="1">
      <c r="A518" s="7">
        <v>18</v>
      </c>
      <c r="B518" s="8" t="s">
        <v>23</v>
      </c>
      <c r="C518" s="8" t="s">
        <v>27</v>
      </c>
      <c r="D518" s="8" t="s">
        <v>33</v>
      </c>
      <c r="E518" s="7">
        <v>664</v>
      </c>
      <c r="F518" s="7">
        <v>115</v>
      </c>
      <c r="G518" s="7">
        <v>3692</v>
      </c>
      <c r="H518" s="7">
        <v>963</v>
      </c>
      <c r="I518" s="7">
        <v>213</v>
      </c>
      <c r="J518" s="7">
        <v>70</v>
      </c>
      <c r="K518" s="7">
        <v>230</v>
      </c>
      <c r="L518" s="7">
        <v>150</v>
      </c>
      <c r="M518" s="7">
        <v>74</v>
      </c>
      <c r="N518" s="7">
        <v>199</v>
      </c>
      <c r="O518" s="7">
        <v>167</v>
      </c>
      <c r="P518" s="7">
        <v>113</v>
      </c>
      <c r="Q518" s="9" t="s">
        <v>22</v>
      </c>
      <c r="R518" s="10">
        <f t="shared" si="16"/>
        <v>5871</v>
      </c>
      <c r="S518" s="11">
        <f t="shared" si="17"/>
        <v>8.8418674698795172</v>
      </c>
    </row>
    <row r="519" spans="1:19" ht="15.75" customHeight="1">
      <c r="A519" s="12">
        <v>18</v>
      </c>
      <c r="B519" s="13" t="s">
        <v>32</v>
      </c>
      <c r="C519" s="13" t="s">
        <v>27</v>
      </c>
      <c r="D519" s="13" t="s">
        <v>28</v>
      </c>
      <c r="E519" s="12">
        <v>1500</v>
      </c>
      <c r="F519" s="12">
        <v>777</v>
      </c>
      <c r="G519" s="12">
        <v>5326</v>
      </c>
      <c r="H519" s="12">
        <v>772</v>
      </c>
      <c r="I519" s="12">
        <v>298</v>
      </c>
      <c r="J519" s="12">
        <v>182</v>
      </c>
      <c r="K519" s="12">
        <v>173</v>
      </c>
      <c r="L519" s="12">
        <v>112</v>
      </c>
      <c r="M519" s="12">
        <v>66</v>
      </c>
      <c r="N519" s="12">
        <v>170</v>
      </c>
      <c r="O519" s="12">
        <v>41</v>
      </c>
      <c r="P519" s="12">
        <v>103</v>
      </c>
      <c r="Q519" s="14" t="s">
        <v>26</v>
      </c>
      <c r="R519" s="10">
        <f t="shared" si="16"/>
        <v>7243</v>
      </c>
      <c r="S519" s="11">
        <f t="shared" si="17"/>
        <v>4.8286666666666669</v>
      </c>
    </row>
    <row r="520" spans="1:19" ht="15.75" customHeight="1">
      <c r="A520" s="7">
        <v>22</v>
      </c>
      <c r="B520" s="8" t="s">
        <v>32</v>
      </c>
      <c r="C520" s="8" t="s">
        <v>24</v>
      </c>
      <c r="D520" s="8" t="s">
        <v>21</v>
      </c>
      <c r="E520" s="7">
        <v>1005</v>
      </c>
      <c r="F520" s="7">
        <v>777</v>
      </c>
      <c r="G520" s="7">
        <v>5596</v>
      </c>
      <c r="H520" s="7">
        <v>865</v>
      </c>
      <c r="I520" s="7">
        <v>158</v>
      </c>
      <c r="J520" s="7">
        <v>56</v>
      </c>
      <c r="K520" s="7">
        <v>113</v>
      </c>
      <c r="L520" s="7">
        <v>102</v>
      </c>
      <c r="M520" s="7">
        <v>71</v>
      </c>
      <c r="N520" s="7">
        <v>249</v>
      </c>
      <c r="O520" s="7">
        <v>148</v>
      </c>
      <c r="P520" s="7">
        <v>196</v>
      </c>
      <c r="Q520" s="9" t="s">
        <v>22</v>
      </c>
      <c r="R520" s="10">
        <f t="shared" si="16"/>
        <v>7554</v>
      </c>
      <c r="S520" s="11">
        <f t="shared" si="17"/>
        <v>7.5164179104477613</v>
      </c>
    </row>
    <row r="521" spans="1:19" ht="15.75" customHeight="1">
      <c r="A521" s="12">
        <v>22</v>
      </c>
      <c r="B521" s="13" t="s">
        <v>23</v>
      </c>
      <c r="C521" s="13" t="s">
        <v>30</v>
      </c>
      <c r="D521" s="13" t="s">
        <v>33</v>
      </c>
      <c r="E521" s="12">
        <v>883</v>
      </c>
      <c r="F521" s="12">
        <v>640</v>
      </c>
      <c r="G521" s="12">
        <v>5515</v>
      </c>
      <c r="H521" s="12">
        <v>751</v>
      </c>
      <c r="I521" s="12">
        <v>243</v>
      </c>
      <c r="J521" s="12">
        <v>168</v>
      </c>
      <c r="K521" s="12">
        <v>240</v>
      </c>
      <c r="L521" s="12">
        <v>138</v>
      </c>
      <c r="M521" s="12">
        <v>20</v>
      </c>
      <c r="N521" s="12">
        <v>102</v>
      </c>
      <c r="O521" s="12">
        <v>55</v>
      </c>
      <c r="P521" s="12">
        <v>93</v>
      </c>
      <c r="Q521" s="14" t="s">
        <v>22</v>
      </c>
      <c r="R521" s="10">
        <f t="shared" si="16"/>
        <v>7325</v>
      </c>
      <c r="S521" s="11">
        <f t="shared" si="17"/>
        <v>8.2955832389580966</v>
      </c>
    </row>
    <row r="522" spans="1:19" ht="15.75" customHeight="1">
      <c r="A522" s="7">
        <v>18</v>
      </c>
      <c r="B522" s="8" t="s">
        <v>19</v>
      </c>
      <c r="C522" s="8" t="s">
        <v>20</v>
      </c>
      <c r="D522" s="8" t="s">
        <v>33</v>
      </c>
      <c r="E522" s="7">
        <v>1428</v>
      </c>
      <c r="F522" s="7">
        <v>327</v>
      </c>
      <c r="G522" s="7">
        <v>5183</v>
      </c>
      <c r="H522" s="7">
        <v>822</v>
      </c>
      <c r="I522" s="7">
        <v>118</v>
      </c>
      <c r="J522" s="7">
        <v>184</v>
      </c>
      <c r="K522" s="7">
        <v>209</v>
      </c>
      <c r="L522" s="7">
        <v>27</v>
      </c>
      <c r="M522" s="7">
        <v>50</v>
      </c>
      <c r="N522" s="7">
        <v>212</v>
      </c>
      <c r="O522" s="7">
        <v>89</v>
      </c>
      <c r="P522" s="7">
        <v>129</v>
      </c>
      <c r="Q522" s="9" t="s">
        <v>26</v>
      </c>
      <c r="R522" s="10">
        <f t="shared" si="16"/>
        <v>7023</v>
      </c>
      <c r="S522" s="11">
        <f t="shared" si="17"/>
        <v>4.9180672268907566</v>
      </c>
    </row>
    <row r="523" spans="1:19" ht="15.75" customHeight="1">
      <c r="A523" s="12">
        <v>21</v>
      </c>
      <c r="B523" s="13" t="s">
        <v>19</v>
      </c>
      <c r="C523" s="13" t="s">
        <v>30</v>
      </c>
      <c r="D523" s="13" t="s">
        <v>25</v>
      </c>
      <c r="E523" s="12">
        <v>906</v>
      </c>
      <c r="F523" s="12">
        <v>449</v>
      </c>
      <c r="G523" s="12">
        <v>3883</v>
      </c>
      <c r="H523" s="12">
        <v>713</v>
      </c>
      <c r="I523" s="12">
        <v>338</v>
      </c>
      <c r="J523" s="12">
        <v>126</v>
      </c>
      <c r="K523" s="12">
        <v>300</v>
      </c>
      <c r="L523" s="12">
        <v>86</v>
      </c>
      <c r="M523" s="12">
        <v>46</v>
      </c>
      <c r="N523" s="12">
        <v>55</v>
      </c>
      <c r="O523" s="12">
        <v>64</v>
      </c>
      <c r="P523" s="12">
        <v>122</v>
      </c>
      <c r="Q523" s="14" t="s">
        <v>26</v>
      </c>
      <c r="R523" s="10">
        <f t="shared" si="16"/>
        <v>5733</v>
      </c>
      <c r="S523" s="11">
        <f t="shared" si="17"/>
        <v>6.3278145695364234</v>
      </c>
    </row>
    <row r="524" spans="1:19" ht="15.75" customHeight="1">
      <c r="A524" s="7">
        <v>18</v>
      </c>
      <c r="B524" s="8" t="s">
        <v>19</v>
      </c>
      <c r="C524" s="8" t="s">
        <v>20</v>
      </c>
      <c r="D524" s="8" t="s">
        <v>28</v>
      </c>
      <c r="E524" s="7">
        <v>991</v>
      </c>
      <c r="F524" s="7">
        <v>836</v>
      </c>
      <c r="G524" s="7">
        <v>3317</v>
      </c>
      <c r="H524" s="7">
        <v>518</v>
      </c>
      <c r="I524" s="7">
        <v>315</v>
      </c>
      <c r="J524" s="7">
        <v>98</v>
      </c>
      <c r="K524" s="7">
        <v>82</v>
      </c>
      <c r="L524" s="7">
        <v>139</v>
      </c>
      <c r="M524" s="7">
        <v>94</v>
      </c>
      <c r="N524" s="7">
        <v>130</v>
      </c>
      <c r="O524" s="7">
        <v>145</v>
      </c>
      <c r="P524" s="7">
        <v>151</v>
      </c>
      <c r="Q524" s="9" t="s">
        <v>26</v>
      </c>
      <c r="R524" s="10">
        <f t="shared" si="16"/>
        <v>4989</v>
      </c>
      <c r="S524" s="11">
        <f t="shared" si="17"/>
        <v>5.0343087790111003</v>
      </c>
    </row>
    <row r="525" spans="1:19" ht="15.75" customHeight="1">
      <c r="A525" s="12">
        <v>23</v>
      </c>
      <c r="B525" s="13" t="s">
        <v>23</v>
      </c>
      <c r="C525" s="13" t="s">
        <v>20</v>
      </c>
      <c r="D525" s="13" t="s">
        <v>31</v>
      </c>
      <c r="E525" s="12">
        <v>1246</v>
      </c>
      <c r="F525" s="12">
        <v>754</v>
      </c>
      <c r="G525" s="12">
        <v>5420</v>
      </c>
      <c r="H525" s="12">
        <v>504</v>
      </c>
      <c r="I525" s="12">
        <v>372</v>
      </c>
      <c r="J525" s="12">
        <v>107</v>
      </c>
      <c r="K525" s="12">
        <v>222</v>
      </c>
      <c r="L525" s="12">
        <v>104</v>
      </c>
      <c r="M525" s="12">
        <v>31</v>
      </c>
      <c r="N525" s="12">
        <v>163</v>
      </c>
      <c r="O525" s="12">
        <v>116</v>
      </c>
      <c r="P525" s="12">
        <v>182</v>
      </c>
      <c r="Q525" s="14" t="s">
        <v>29</v>
      </c>
      <c r="R525" s="10">
        <f t="shared" si="16"/>
        <v>7221</v>
      </c>
      <c r="S525" s="11">
        <f t="shared" si="17"/>
        <v>5.795345104333868</v>
      </c>
    </row>
    <row r="526" spans="1:19" ht="15.75" customHeight="1">
      <c r="A526" s="7">
        <v>22</v>
      </c>
      <c r="B526" s="8" t="s">
        <v>23</v>
      </c>
      <c r="C526" s="8" t="s">
        <v>20</v>
      </c>
      <c r="D526" s="8" t="s">
        <v>33</v>
      </c>
      <c r="E526" s="7">
        <v>1273</v>
      </c>
      <c r="F526" s="7">
        <v>10</v>
      </c>
      <c r="G526" s="7">
        <v>4229</v>
      </c>
      <c r="H526" s="7">
        <v>887</v>
      </c>
      <c r="I526" s="7">
        <v>168</v>
      </c>
      <c r="J526" s="7">
        <v>197</v>
      </c>
      <c r="K526" s="7">
        <v>134</v>
      </c>
      <c r="L526" s="7">
        <v>140</v>
      </c>
      <c r="M526" s="7">
        <v>60</v>
      </c>
      <c r="N526" s="7">
        <v>236</v>
      </c>
      <c r="O526" s="7">
        <v>95</v>
      </c>
      <c r="P526" s="7">
        <v>136</v>
      </c>
      <c r="Q526" s="9" t="s">
        <v>22</v>
      </c>
      <c r="R526" s="10">
        <f t="shared" si="16"/>
        <v>6282</v>
      </c>
      <c r="S526" s="11">
        <f t="shared" si="17"/>
        <v>4.9347996857816181</v>
      </c>
    </row>
    <row r="527" spans="1:19" ht="15.75" customHeight="1">
      <c r="A527" s="12">
        <v>22</v>
      </c>
      <c r="B527" s="13" t="s">
        <v>32</v>
      </c>
      <c r="C527" s="13" t="s">
        <v>24</v>
      </c>
      <c r="D527" s="13" t="s">
        <v>21</v>
      </c>
      <c r="E527" s="12">
        <v>880</v>
      </c>
      <c r="F527" s="12">
        <v>184</v>
      </c>
      <c r="G527" s="12">
        <v>4706</v>
      </c>
      <c r="H527" s="12">
        <v>415</v>
      </c>
      <c r="I527" s="12">
        <v>105</v>
      </c>
      <c r="J527" s="12">
        <v>182</v>
      </c>
      <c r="K527" s="12">
        <v>266</v>
      </c>
      <c r="L527" s="12">
        <v>58</v>
      </c>
      <c r="M527" s="12">
        <v>68</v>
      </c>
      <c r="N527" s="12">
        <v>277</v>
      </c>
      <c r="O527" s="12">
        <v>176</v>
      </c>
      <c r="P527" s="12">
        <v>36</v>
      </c>
      <c r="Q527" s="14" t="s">
        <v>22</v>
      </c>
      <c r="R527" s="10">
        <f t="shared" si="16"/>
        <v>6289</v>
      </c>
      <c r="S527" s="11">
        <f t="shared" si="17"/>
        <v>7.146590909090909</v>
      </c>
    </row>
    <row r="528" spans="1:19" ht="15.75" customHeight="1">
      <c r="A528" s="7">
        <v>24</v>
      </c>
      <c r="B528" s="8" t="s">
        <v>19</v>
      </c>
      <c r="C528" s="8" t="s">
        <v>24</v>
      </c>
      <c r="D528" s="8" t="s">
        <v>28</v>
      </c>
      <c r="E528" s="7">
        <v>1356</v>
      </c>
      <c r="F528" s="7">
        <v>328</v>
      </c>
      <c r="G528" s="7">
        <v>5658</v>
      </c>
      <c r="H528" s="7">
        <v>901</v>
      </c>
      <c r="I528" s="7">
        <v>369</v>
      </c>
      <c r="J528" s="7">
        <v>156</v>
      </c>
      <c r="K528" s="7">
        <v>284</v>
      </c>
      <c r="L528" s="7">
        <v>114</v>
      </c>
      <c r="M528" s="7">
        <v>76</v>
      </c>
      <c r="N528" s="7">
        <v>145</v>
      </c>
      <c r="O528" s="7">
        <v>119</v>
      </c>
      <c r="P528" s="7">
        <v>102</v>
      </c>
      <c r="Q528" s="9" t="s">
        <v>22</v>
      </c>
      <c r="R528" s="10">
        <f t="shared" si="16"/>
        <v>7924</v>
      </c>
      <c r="S528" s="11">
        <f t="shared" si="17"/>
        <v>5.8436578171091442</v>
      </c>
    </row>
    <row r="529" spans="1:19" ht="15.75" customHeight="1">
      <c r="A529" s="12">
        <v>23</v>
      </c>
      <c r="B529" s="13" t="s">
        <v>23</v>
      </c>
      <c r="C529" s="13" t="s">
        <v>24</v>
      </c>
      <c r="D529" s="13" t="s">
        <v>25</v>
      </c>
      <c r="E529" s="12">
        <v>916</v>
      </c>
      <c r="F529" s="12">
        <v>927</v>
      </c>
      <c r="G529" s="12">
        <v>5244</v>
      </c>
      <c r="H529" s="12">
        <v>411</v>
      </c>
      <c r="I529" s="12">
        <v>249</v>
      </c>
      <c r="J529" s="12">
        <v>157</v>
      </c>
      <c r="K529" s="12">
        <v>173</v>
      </c>
      <c r="L529" s="12">
        <v>69</v>
      </c>
      <c r="M529" s="12">
        <v>71</v>
      </c>
      <c r="N529" s="12">
        <v>255</v>
      </c>
      <c r="O529" s="12">
        <v>83</v>
      </c>
      <c r="P529" s="12">
        <v>189</v>
      </c>
      <c r="Q529" s="14" t="s">
        <v>22</v>
      </c>
      <c r="R529" s="10">
        <f t="shared" si="16"/>
        <v>6901</v>
      </c>
      <c r="S529" s="11">
        <f t="shared" si="17"/>
        <v>7.533842794759825</v>
      </c>
    </row>
    <row r="530" spans="1:19" ht="15.75" customHeight="1">
      <c r="A530" s="7">
        <v>18</v>
      </c>
      <c r="B530" s="8" t="s">
        <v>19</v>
      </c>
      <c r="C530" s="8" t="s">
        <v>20</v>
      </c>
      <c r="D530" s="8" t="s">
        <v>25</v>
      </c>
      <c r="E530" s="7">
        <v>1059</v>
      </c>
      <c r="F530" s="7">
        <v>668</v>
      </c>
      <c r="G530" s="7">
        <v>3940</v>
      </c>
      <c r="H530" s="7">
        <v>836</v>
      </c>
      <c r="I530" s="7">
        <v>175</v>
      </c>
      <c r="J530" s="7">
        <v>131</v>
      </c>
      <c r="K530" s="7">
        <v>168</v>
      </c>
      <c r="L530" s="7">
        <v>30</v>
      </c>
      <c r="M530" s="7">
        <v>81</v>
      </c>
      <c r="N530" s="7">
        <v>215</v>
      </c>
      <c r="O530" s="7">
        <v>178</v>
      </c>
      <c r="P530" s="7">
        <v>31</v>
      </c>
      <c r="Q530" s="9" t="s">
        <v>22</v>
      </c>
      <c r="R530" s="10">
        <f t="shared" si="16"/>
        <v>5785</v>
      </c>
      <c r="S530" s="11">
        <f t="shared" si="17"/>
        <v>5.4627006610009445</v>
      </c>
    </row>
    <row r="531" spans="1:19" ht="15.75" customHeight="1">
      <c r="A531" s="12">
        <v>24</v>
      </c>
      <c r="B531" s="13" t="s">
        <v>23</v>
      </c>
      <c r="C531" s="13" t="s">
        <v>24</v>
      </c>
      <c r="D531" s="13" t="s">
        <v>21</v>
      </c>
      <c r="E531" s="12">
        <v>941</v>
      </c>
      <c r="F531" s="12">
        <v>203</v>
      </c>
      <c r="G531" s="12">
        <v>3048</v>
      </c>
      <c r="H531" s="12">
        <v>617</v>
      </c>
      <c r="I531" s="12">
        <v>214</v>
      </c>
      <c r="J531" s="12">
        <v>113</v>
      </c>
      <c r="K531" s="12">
        <v>233</v>
      </c>
      <c r="L531" s="12">
        <v>109</v>
      </c>
      <c r="M531" s="12">
        <v>49</v>
      </c>
      <c r="N531" s="12">
        <v>266</v>
      </c>
      <c r="O531" s="12">
        <v>73</v>
      </c>
      <c r="P531" s="12">
        <v>176</v>
      </c>
      <c r="Q531" s="14" t="s">
        <v>22</v>
      </c>
      <c r="R531" s="10">
        <f t="shared" si="16"/>
        <v>4898</v>
      </c>
      <c r="S531" s="11">
        <f t="shared" si="17"/>
        <v>5.2051009564293302</v>
      </c>
    </row>
    <row r="532" spans="1:19" ht="15.75" customHeight="1">
      <c r="A532" s="7">
        <v>24</v>
      </c>
      <c r="B532" s="8" t="s">
        <v>32</v>
      </c>
      <c r="C532" s="8" t="s">
        <v>27</v>
      </c>
      <c r="D532" s="8" t="s">
        <v>21</v>
      </c>
      <c r="E532" s="7">
        <v>764</v>
      </c>
      <c r="F532" s="7">
        <v>521</v>
      </c>
      <c r="G532" s="7">
        <v>4504</v>
      </c>
      <c r="H532" s="7">
        <v>828</v>
      </c>
      <c r="I532" s="7">
        <v>142</v>
      </c>
      <c r="J532" s="7">
        <v>117</v>
      </c>
      <c r="K532" s="7">
        <v>163</v>
      </c>
      <c r="L532" s="7">
        <v>73</v>
      </c>
      <c r="M532" s="7">
        <v>32</v>
      </c>
      <c r="N532" s="7">
        <v>299</v>
      </c>
      <c r="O532" s="7">
        <v>51</v>
      </c>
      <c r="P532" s="7">
        <v>51</v>
      </c>
      <c r="Q532" s="9" t="s">
        <v>29</v>
      </c>
      <c r="R532" s="10">
        <f t="shared" si="16"/>
        <v>6260</v>
      </c>
      <c r="S532" s="11">
        <f t="shared" si="17"/>
        <v>8.1937172774869111</v>
      </c>
    </row>
    <row r="533" spans="1:19" ht="15.75" customHeight="1">
      <c r="A533" s="12">
        <v>25</v>
      </c>
      <c r="B533" s="13" t="s">
        <v>19</v>
      </c>
      <c r="C533" s="13" t="s">
        <v>30</v>
      </c>
      <c r="D533" s="13" t="s">
        <v>25</v>
      </c>
      <c r="E533" s="12">
        <v>983</v>
      </c>
      <c r="F533" s="12">
        <v>670</v>
      </c>
      <c r="G533" s="12">
        <v>4654</v>
      </c>
      <c r="H533" s="12">
        <v>613</v>
      </c>
      <c r="I533" s="12">
        <v>246</v>
      </c>
      <c r="J533" s="12">
        <v>126</v>
      </c>
      <c r="K533" s="12">
        <v>255</v>
      </c>
      <c r="L533" s="12">
        <v>146</v>
      </c>
      <c r="M533" s="12">
        <v>20</v>
      </c>
      <c r="N533" s="12">
        <v>59</v>
      </c>
      <c r="O533" s="12">
        <v>155</v>
      </c>
      <c r="P533" s="12">
        <v>197</v>
      </c>
      <c r="Q533" s="14" t="s">
        <v>26</v>
      </c>
      <c r="R533" s="10">
        <f t="shared" si="16"/>
        <v>6471</v>
      </c>
      <c r="S533" s="11">
        <f t="shared" si="17"/>
        <v>6.5829094608341814</v>
      </c>
    </row>
    <row r="534" spans="1:19" ht="15.75" customHeight="1">
      <c r="A534" s="7">
        <v>18</v>
      </c>
      <c r="B534" s="8" t="s">
        <v>19</v>
      </c>
      <c r="C534" s="8" t="s">
        <v>27</v>
      </c>
      <c r="D534" s="8" t="s">
        <v>33</v>
      </c>
      <c r="E534" s="7">
        <v>1295</v>
      </c>
      <c r="F534" s="7">
        <v>263</v>
      </c>
      <c r="G534" s="7">
        <v>4502</v>
      </c>
      <c r="H534" s="7">
        <v>647</v>
      </c>
      <c r="I534" s="7">
        <v>112</v>
      </c>
      <c r="J534" s="7">
        <v>137</v>
      </c>
      <c r="K534" s="7">
        <v>172</v>
      </c>
      <c r="L534" s="7">
        <v>106</v>
      </c>
      <c r="M534" s="7">
        <v>88</v>
      </c>
      <c r="N534" s="7">
        <v>108</v>
      </c>
      <c r="O534" s="7">
        <v>42</v>
      </c>
      <c r="P534" s="7">
        <v>32</v>
      </c>
      <c r="Q534" s="9" t="s">
        <v>29</v>
      </c>
      <c r="R534" s="10">
        <f t="shared" si="16"/>
        <v>5946</v>
      </c>
      <c r="S534" s="11">
        <f t="shared" si="17"/>
        <v>4.5915057915057913</v>
      </c>
    </row>
    <row r="535" spans="1:19" ht="15.75" customHeight="1">
      <c r="A535" s="12">
        <v>22</v>
      </c>
      <c r="B535" s="13" t="s">
        <v>23</v>
      </c>
      <c r="C535" s="13" t="s">
        <v>30</v>
      </c>
      <c r="D535" s="13" t="s">
        <v>28</v>
      </c>
      <c r="E535" s="12">
        <v>1301</v>
      </c>
      <c r="F535" s="12">
        <v>883</v>
      </c>
      <c r="G535" s="12">
        <v>4856</v>
      </c>
      <c r="H535" s="12">
        <v>519</v>
      </c>
      <c r="I535" s="12">
        <v>141</v>
      </c>
      <c r="J535" s="12">
        <v>57</v>
      </c>
      <c r="K535" s="12">
        <v>99</v>
      </c>
      <c r="L535" s="12">
        <v>76</v>
      </c>
      <c r="M535" s="12">
        <v>70</v>
      </c>
      <c r="N535" s="12">
        <v>60</v>
      </c>
      <c r="O535" s="12">
        <v>116</v>
      </c>
      <c r="P535" s="12">
        <v>199</v>
      </c>
      <c r="Q535" s="14" t="s">
        <v>26</v>
      </c>
      <c r="R535" s="10">
        <f t="shared" si="16"/>
        <v>6193</v>
      </c>
      <c r="S535" s="11">
        <f t="shared" si="17"/>
        <v>4.760184473481937</v>
      </c>
    </row>
    <row r="536" spans="1:19" ht="15.75" customHeight="1">
      <c r="A536" s="7">
        <v>22</v>
      </c>
      <c r="B536" s="8" t="s">
        <v>19</v>
      </c>
      <c r="C536" s="8" t="s">
        <v>24</v>
      </c>
      <c r="D536" s="8" t="s">
        <v>33</v>
      </c>
      <c r="E536" s="7">
        <v>829</v>
      </c>
      <c r="F536" s="7">
        <v>369</v>
      </c>
      <c r="G536" s="7">
        <v>5246</v>
      </c>
      <c r="H536" s="7">
        <v>702</v>
      </c>
      <c r="I536" s="7">
        <v>146</v>
      </c>
      <c r="J536" s="7">
        <v>88</v>
      </c>
      <c r="K536" s="7">
        <v>286</v>
      </c>
      <c r="L536" s="7">
        <v>144</v>
      </c>
      <c r="M536" s="7">
        <v>37</v>
      </c>
      <c r="N536" s="7">
        <v>268</v>
      </c>
      <c r="O536" s="7">
        <v>85</v>
      </c>
      <c r="P536" s="7">
        <v>191</v>
      </c>
      <c r="Q536" s="9" t="s">
        <v>26</v>
      </c>
      <c r="R536" s="10">
        <f t="shared" si="16"/>
        <v>7193</v>
      </c>
      <c r="S536" s="11">
        <f t="shared" si="17"/>
        <v>8.6767189384800965</v>
      </c>
    </row>
    <row r="537" spans="1:19" ht="15.75" customHeight="1">
      <c r="A537" s="12">
        <v>22</v>
      </c>
      <c r="B537" s="13" t="s">
        <v>19</v>
      </c>
      <c r="C537" s="13" t="s">
        <v>30</v>
      </c>
      <c r="D537" s="13" t="s">
        <v>21</v>
      </c>
      <c r="E537" s="12">
        <v>1296</v>
      </c>
      <c r="F537" s="12">
        <v>1</v>
      </c>
      <c r="G537" s="12">
        <v>4574</v>
      </c>
      <c r="H537" s="12">
        <v>759</v>
      </c>
      <c r="I537" s="12">
        <v>147</v>
      </c>
      <c r="J537" s="12">
        <v>143</v>
      </c>
      <c r="K537" s="12">
        <v>56</v>
      </c>
      <c r="L537" s="12">
        <v>128</v>
      </c>
      <c r="M537" s="12">
        <v>72</v>
      </c>
      <c r="N537" s="12">
        <v>202</v>
      </c>
      <c r="O537" s="12">
        <v>49</v>
      </c>
      <c r="P537" s="12">
        <v>190</v>
      </c>
      <c r="Q537" s="14" t="s">
        <v>22</v>
      </c>
      <c r="R537" s="10">
        <f t="shared" si="16"/>
        <v>6320</v>
      </c>
      <c r="S537" s="11">
        <f t="shared" si="17"/>
        <v>4.8765432098765435</v>
      </c>
    </row>
    <row r="538" spans="1:19" ht="15.75" customHeight="1">
      <c r="A538" s="7">
        <v>21</v>
      </c>
      <c r="B538" s="8" t="s">
        <v>32</v>
      </c>
      <c r="C538" s="8" t="s">
        <v>20</v>
      </c>
      <c r="D538" s="8" t="s">
        <v>33</v>
      </c>
      <c r="E538" s="7">
        <v>1278</v>
      </c>
      <c r="F538" s="7">
        <v>506</v>
      </c>
      <c r="G538" s="7">
        <v>3566</v>
      </c>
      <c r="H538" s="7">
        <v>513</v>
      </c>
      <c r="I538" s="7">
        <v>360</v>
      </c>
      <c r="J538" s="7">
        <v>81</v>
      </c>
      <c r="K538" s="7">
        <v>145</v>
      </c>
      <c r="L538" s="7">
        <v>48</v>
      </c>
      <c r="M538" s="7">
        <v>70</v>
      </c>
      <c r="N538" s="7">
        <v>252</v>
      </c>
      <c r="O538" s="7">
        <v>94</v>
      </c>
      <c r="P538" s="7">
        <v>140</v>
      </c>
      <c r="Q538" s="9" t="s">
        <v>22</v>
      </c>
      <c r="R538" s="10">
        <f t="shared" si="16"/>
        <v>5269</v>
      </c>
      <c r="S538" s="11">
        <f t="shared" si="17"/>
        <v>4.1228482003129887</v>
      </c>
    </row>
    <row r="539" spans="1:19" ht="15.75" customHeight="1">
      <c r="A539" s="12">
        <v>18</v>
      </c>
      <c r="B539" s="13" t="s">
        <v>23</v>
      </c>
      <c r="C539" s="13" t="s">
        <v>27</v>
      </c>
      <c r="D539" s="13" t="s">
        <v>33</v>
      </c>
      <c r="E539" s="12">
        <v>725</v>
      </c>
      <c r="F539" s="12">
        <v>148</v>
      </c>
      <c r="G539" s="12">
        <v>4782</v>
      </c>
      <c r="H539" s="12">
        <v>643</v>
      </c>
      <c r="I539" s="12">
        <v>169</v>
      </c>
      <c r="J539" s="12">
        <v>164</v>
      </c>
      <c r="K539" s="12">
        <v>59</v>
      </c>
      <c r="L539" s="12">
        <v>137</v>
      </c>
      <c r="M539" s="12">
        <v>76</v>
      </c>
      <c r="N539" s="12">
        <v>207</v>
      </c>
      <c r="O539" s="12">
        <v>189</v>
      </c>
      <c r="P539" s="12">
        <v>42</v>
      </c>
      <c r="Q539" s="14" t="s">
        <v>22</v>
      </c>
      <c r="R539" s="10">
        <f t="shared" si="16"/>
        <v>6468</v>
      </c>
      <c r="S539" s="11">
        <f t="shared" si="17"/>
        <v>8.9213793103448271</v>
      </c>
    </row>
    <row r="540" spans="1:19" ht="15.75" customHeight="1">
      <c r="A540" s="7">
        <v>20</v>
      </c>
      <c r="B540" s="8" t="s">
        <v>32</v>
      </c>
      <c r="C540" s="8" t="s">
        <v>27</v>
      </c>
      <c r="D540" s="8" t="s">
        <v>33</v>
      </c>
      <c r="E540" s="7">
        <v>525</v>
      </c>
      <c r="F540" s="7">
        <v>41</v>
      </c>
      <c r="G540" s="7">
        <v>4603</v>
      </c>
      <c r="H540" s="7">
        <v>889</v>
      </c>
      <c r="I540" s="7">
        <v>187</v>
      </c>
      <c r="J540" s="7">
        <v>85</v>
      </c>
      <c r="K540" s="7">
        <v>118</v>
      </c>
      <c r="L540" s="7">
        <v>24</v>
      </c>
      <c r="M540" s="7">
        <v>85</v>
      </c>
      <c r="N540" s="7">
        <v>75</v>
      </c>
      <c r="O540" s="7">
        <v>158</v>
      </c>
      <c r="P540" s="7">
        <v>108</v>
      </c>
      <c r="Q540" s="9" t="s">
        <v>26</v>
      </c>
      <c r="R540" s="10">
        <f t="shared" si="16"/>
        <v>6332</v>
      </c>
      <c r="S540" s="11">
        <f t="shared" si="17"/>
        <v>12.060952380952381</v>
      </c>
    </row>
    <row r="541" spans="1:19" ht="15.75" customHeight="1">
      <c r="A541" s="12">
        <v>25</v>
      </c>
      <c r="B541" s="13" t="s">
        <v>19</v>
      </c>
      <c r="C541" s="13" t="s">
        <v>24</v>
      </c>
      <c r="D541" s="13" t="s">
        <v>33</v>
      </c>
      <c r="E541" s="12">
        <v>1006</v>
      </c>
      <c r="F541" s="12">
        <v>293</v>
      </c>
      <c r="G541" s="12">
        <v>3397</v>
      </c>
      <c r="H541" s="12">
        <v>583</v>
      </c>
      <c r="I541" s="12">
        <v>167</v>
      </c>
      <c r="J541" s="12">
        <v>74</v>
      </c>
      <c r="K541" s="12">
        <v>195</v>
      </c>
      <c r="L541" s="12">
        <v>22</v>
      </c>
      <c r="M541" s="12">
        <v>75</v>
      </c>
      <c r="N541" s="12">
        <v>77</v>
      </c>
      <c r="O541" s="12">
        <v>174</v>
      </c>
      <c r="P541" s="12">
        <v>107</v>
      </c>
      <c r="Q541" s="14" t="s">
        <v>29</v>
      </c>
      <c r="R541" s="10">
        <f t="shared" si="16"/>
        <v>4871</v>
      </c>
      <c r="S541" s="11">
        <f t="shared" si="17"/>
        <v>4.8419483101391654</v>
      </c>
    </row>
    <row r="542" spans="1:19" ht="15.75" customHeight="1">
      <c r="A542" s="7">
        <v>20</v>
      </c>
      <c r="B542" s="8" t="s">
        <v>32</v>
      </c>
      <c r="C542" s="8" t="s">
        <v>30</v>
      </c>
      <c r="D542" s="8" t="s">
        <v>33</v>
      </c>
      <c r="E542" s="7">
        <v>872</v>
      </c>
      <c r="F542" s="7">
        <v>661</v>
      </c>
      <c r="G542" s="7">
        <v>5328</v>
      </c>
      <c r="H542" s="7">
        <v>470</v>
      </c>
      <c r="I542" s="7">
        <v>220</v>
      </c>
      <c r="J542" s="7">
        <v>167</v>
      </c>
      <c r="K542" s="7">
        <v>249</v>
      </c>
      <c r="L542" s="7">
        <v>122</v>
      </c>
      <c r="M542" s="7">
        <v>47</v>
      </c>
      <c r="N542" s="7">
        <v>152</v>
      </c>
      <c r="O542" s="7">
        <v>51</v>
      </c>
      <c r="P542" s="7">
        <v>128</v>
      </c>
      <c r="Q542" s="9" t="s">
        <v>29</v>
      </c>
      <c r="R542" s="10">
        <f t="shared" si="16"/>
        <v>6934</v>
      </c>
      <c r="S542" s="11">
        <f t="shared" si="17"/>
        <v>7.9518348623853212</v>
      </c>
    </row>
    <row r="543" spans="1:19" ht="15.75" customHeight="1">
      <c r="A543" s="12">
        <v>20</v>
      </c>
      <c r="B543" s="13" t="s">
        <v>19</v>
      </c>
      <c r="C543" s="13" t="s">
        <v>27</v>
      </c>
      <c r="D543" s="13" t="s">
        <v>31</v>
      </c>
      <c r="E543" s="12">
        <v>549</v>
      </c>
      <c r="F543" s="12">
        <v>302</v>
      </c>
      <c r="G543" s="12">
        <v>5909</v>
      </c>
      <c r="H543" s="12">
        <v>409</v>
      </c>
      <c r="I543" s="12">
        <v>270</v>
      </c>
      <c r="J543" s="12">
        <v>66</v>
      </c>
      <c r="K543" s="12">
        <v>117</v>
      </c>
      <c r="L543" s="12">
        <v>61</v>
      </c>
      <c r="M543" s="12">
        <v>75</v>
      </c>
      <c r="N543" s="12">
        <v>278</v>
      </c>
      <c r="O543" s="12">
        <v>132</v>
      </c>
      <c r="P543" s="12">
        <v>30</v>
      </c>
      <c r="Q543" s="14" t="s">
        <v>22</v>
      </c>
      <c r="R543" s="10">
        <f t="shared" si="16"/>
        <v>7347</v>
      </c>
      <c r="S543" s="11">
        <f t="shared" si="17"/>
        <v>13.382513661202186</v>
      </c>
    </row>
    <row r="544" spans="1:19" ht="15.75" customHeight="1">
      <c r="A544" s="7">
        <v>20</v>
      </c>
      <c r="B544" s="8" t="s">
        <v>19</v>
      </c>
      <c r="C544" s="8" t="s">
        <v>24</v>
      </c>
      <c r="D544" s="8" t="s">
        <v>31</v>
      </c>
      <c r="E544" s="7">
        <v>885</v>
      </c>
      <c r="F544" s="7">
        <v>380</v>
      </c>
      <c r="G544" s="7">
        <v>5717</v>
      </c>
      <c r="H544" s="7">
        <v>726</v>
      </c>
      <c r="I544" s="7">
        <v>135</v>
      </c>
      <c r="J544" s="7">
        <v>60</v>
      </c>
      <c r="K544" s="7">
        <v>60</v>
      </c>
      <c r="L544" s="7">
        <v>69</v>
      </c>
      <c r="M544" s="7">
        <v>27</v>
      </c>
      <c r="N544" s="7">
        <v>127</v>
      </c>
      <c r="O544" s="7">
        <v>87</v>
      </c>
      <c r="P544" s="7">
        <v>179</v>
      </c>
      <c r="Q544" s="9" t="s">
        <v>26</v>
      </c>
      <c r="R544" s="10">
        <f t="shared" si="16"/>
        <v>7187</v>
      </c>
      <c r="S544" s="11">
        <f t="shared" si="17"/>
        <v>8.1209039548022606</v>
      </c>
    </row>
    <row r="545" spans="1:19" ht="15.75" customHeight="1">
      <c r="A545" s="12">
        <v>19</v>
      </c>
      <c r="B545" s="13" t="s">
        <v>23</v>
      </c>
      <c r="C545" s="13" t="s">
        <v>27</v>
      </c>
      <c r="D545" s="13" t="s">
        <v>28</v>
      </c>
      <c r="E545" s="12">
        <v>1197</v>
      </c>
      <c r="F545" s="12">
        <v>772</v>
      </c>
      <c r="G545" s="12">
        <v>4227</v>
      </c>
      <c r="H545" s="12">
        <v>695</v>
      </c>
      <c r="I545" s="12">
        <v>180</v>
      </c>
      <c r="J545" s="12">
        <v>91</v>
      </c>
      <c r="K545" s="12">
        <v>104</v>
      </c>
      <c r="L545" s="12">
        <v>106</v>
      </c>
      <c r="M545" s="12">
        <v>31</v>
      </c>
      <c r="N545" s="12">
        <v>177</v>
      </c>
      <c r="O545" s="12">
        <v>48</v>
      </c>
      <c r="P545" s="12">
        <v>21</v>
      </c>
      <c r="Q545" s="14" t="s">
        <v>29</v>
      </c>
      <c r="R545" s="10">
        <f t="shared" si="16"/>
        <v>5680</v>
      </c>
      <c r="S545" s="11">
        <f t="shared" si="17"/>
        <v>4.7451963241436923</v>
      </c>
    </row>
    <row r="546" spans="1:19" ht="15.75" customHeight="1">
      <c r="A546" s="7">
        <v>25</v>
      </c>
      <c r="B546" s="8" t="s">
        <v>32</v>
      </c>
      <c r="C546" s="8" t="s">
        <v>27</v>
      </c>
      <c r="D546" s="8" t="s">
        <v>21</v>
      </c>
      <c r="E546" s="7">
        <v>539</v>
      </c>
      <c r="F546" s="7">
        <v>429</v>
      </c>
      <c r="G546" s="7">
        <v>5598</v>
      </c>
      <c r="H546" s="7">
        <v>869</v>
      </c>
      <c r="I546" s="7">
        <v>209</v>
      </c>
      <c r="J546" s="7">
        <v>71</v>
      </c>
      <c r="K546" s="7">
        <v>106</v>
      </c>
      <c r="L546" s="7">
        <v>116</v>
      </c>
      <c r="M546" s="7">
        <v>41</v>
      </c>
      <c r="N546" s="7">
        <v>120</v>
      </c>
      <c r="O546" s="7">
        <v>149</v>
      </c>
      <c r="P546" s="7">
        <v>36</v>
      </c>
      <c r="Q546" s="9" t="s">
        <v>26</v>
      </c>
      <c r="R546" s="10">
        <f t="shared" si="16"/>
        <v>7315</v>
      </c>
      <c r="S546" s="11">
        <f t="shared" si="17"/>
        <v>13.571428571428571</v>
      </c>
    </row>
    <row r="547" spans="1:19" ht="15.75" customHeight="1">
      <c r="A547" s="12">
        <v>22</v>
      </c>
      <c r="B547" s="13" t="s">
        <v>32</v>
      </c>
      <c r="C547" s="13" t="s">
        <v>30</v>
      </c>
      <c r="D547" s="13" t="s">
        <v>28</v>
      </c>
      <c r="E547" s="12">
        <v>804</v>
      </c>
      <c r="F547" s="12">
        <v>911</v>
      </c>
      <c r="G547" s="12">
        <v>3810</v>
      </c>
      <c r="H547" s="12">
        <v>577</v>
      </c>
      <c r="I547" s="12">
        <v>291</v>
      </c>
      <c r="J547" s="12">
        <v>167</v>
      </c>
      <c r="K547" s="12">
        <v>294</v>
      </c>
      <c r="L547" s="12">
        <v>64</v>
      </c>
      <c r="M547" s="12">
        <v>64</v>
      </c>
      <c r="N547" s="12">
        <v>266</v>
      </c>
      <c r="O547" s="12">
        <v>134</v>
      </c>
      <c r="P547" s="12">
        <v>137</v>
      </c>
      <c r="Q547" s="14" t="s">
        <v>26</v>
      </c>
      <c r="R547" s="10">
        <f t="shared" si="16"/>
        <v>5804</v>
      </c>
      <c r="S547" s="11">
        <f t="shared" si="17"/>
        <v>7.2189054726368163</v>
      </c>
    </row>
    <row r="548" spans="1:19" ht="15.75" customHeight="1">
      <c r="A548" s="7">
        <v>25</v>
      </c>
      <c r="B548" s="8" t="s">
        <v>19</v>
      </c>
      <c r="C548" s="8" t="s">
        <v>30</v>
      </c>
      <c r="D548" s="8" t="s">
        <v>25</v>
      </c>
      <c r="E548" s="7">
        <v>1109</v>
      </c>
      <c r="F548" s="7">
        <v>289</v>
      </c>
      <c r="G548" s="7">
        <v>3324</v>
      </c>
      <c r="H548" s="7">
        <v>946</v>
      </c>
      <c r="I548" s="7">
        <v>359</v>
      </c>
      <c r="J548" s="7">
        <v>123</v>
      </c>
      <c r="K548" s="7">
        <v>272</v>
      </c>
      <c r="L548" s="7">
        <v>88</v>
      </c>
      <c r="M548" s="7">
        <v>27</v>
      </c>
      <c r="N548" s="7">
        <v>141</v>
      </c>
      <c r="O548" s="7">
        <v>107</v>
      </c>
      <c r="P548" s="7">
        <v>125</v>
      </c>
      <c r="Q548" s="9" t="s">
        <v>29</v>
      </c>
      <c r="R548" s="10">
        <f t="shared" si="16"/>
        <v>5512</v>
      </c>
      <c r="S548" s="11">
        <f t="shared" si="17"/>
        <v>4.9702434625788996</v>
      </c>
    </row>
    <row r="549" spans="1:19" ht="15.75" customHeight="1">
      <c r="A549" s="12">
        <v>25</v>
      </c>
      <c r="B549" s="13" t="s">
        <v>23</v>
      </c>
      <c r="C549" s="13" t="s">
        <v>27</v>
      </c>
      <c r="D549" s="13" t="s">
        <v>28</v>
      </c>
      <c r="E549" s="12">
        <v>1126</v>
      </c>
      <c r="F549" s="12">
        <v>771</v>
      </c>
      <c r="G549" s="12">
        <v>3126</v>
      </c>
      <c r="H549" s="12">
        <v>823</v>
      </c>
      <c r="I549" s="12">
        <v>374</v>
      </c>
      <c r="J549" s="12">
        <v>125</v>
      </c>
      <c r="K549" s="12">
        <v>215</v>
      </c>
      <c r="L549" s="12">
        <v>90</v>
      </c>
      <c r="M549" s="12">
        <v>77</v>
      </c>
      <c r="N549" s="12">
        <v>242</v>
      </c>
      <c r="O549" s="12">
        <v>112</v>
      </c>
      <c r="P549" s="12">
        <v>99</v>
      </c>
      <c r="Q549" s="14" t="s">
        <v>22</v>
      </c>
      <c r="R549" s="10">
        <f t="shared" si="16"/>
        <v>5283</v>
      </c>
      <c r="S549" s="11">
        <f t="shared" si="17"/>
        <v>4.6918294849023088</v>
      </c>
    </row>
    <row r="550" spans="1:19" ht="15.75" customHeight="1">
      <c r="A550" s="7">
        <v>22</v>
      </c>
      <c r="B550" s="8" t="s">
        <v>19</v>
      </c>
      <c r="C550" s="8" t="s">
        <v>24</v>
      </c>
      <c r="D550" s="8" t="s">
        <v>25</v>
      </c>
      <c r="E550" s="7">
        <v>849</v>
      </c>
      <c r="F550" s="7">
        <v>229</v>
      </c>
      <c r="G550" s="7">
        <v>5145</v>
      </c>
      <c r="H550" s="7">
        <v>830</v>
      </c>
      <c r="I550" s="7">
        <v>364</v>
      </c>
      <c r="J550" s="7">
        <v>113</v>
      </c>
      <c r="K550" s="7">
        <v>118</v>
      </c>
      <c r="L550" s="7">
        <v>60</v>
      </c>
      <c r="M550" s="7">
        <v>35</v>
      </c>
      <c r="N550" s="7">
        <v>237</v>
      </c>
      <c r="O550" s="7">
        <v>175</v>
      </c>
      <c r="P550" s="7">
        <v>192</v>
      </c>
      <c r="Q550" s="9" t="s">
        <v>26</v>
      </c>
      <c r="R550" s="10">
        <f t="shared" si="16"/>
        <v>7269</v>
      </c>
      <c r="S550" s="11">
        <f t="shared" si="17"/>
        <v>8.5618374558303891</v>
      </c>
    </row>
    <row r="551" spans="1:19" ht="15.75" customHeight="1">
      <c r="A551" s="12">
        <v>23</v>
      </c>
      <c r="B551" s="13" t="s">
        <v>19</v>
      </c>
      <c r="C551" s="13" t="s">
        <v>30</v>
      </c>
      <c r="D551" s="13" t="s">
        <v>21</v>
      </c>
      <c r="E551" s="12">
        <v>503</v>
      </c>
      <c r="F551" s="12">
        <v>158</v>
      </c>
      <c r="G551" s="12">
        <v>4627</v>
      </c>
      <c r="H551" s="12">
        <v>696</v>
      </c>
      <c r="I551" s="12">
        <v>361</v>
      </c>
      <c r="J551" s="12">
        <v>121</v>
      </c>
      <c r="K551" s="12">
        <v>136</v>
      </c>
      <c r="L551" s="12">
        <v>141</v>
      </c>
      <c r="M551" s="12">
        <v>60</v>
      </c>
      <c r="N551" s="12">
        <v>95</v>
      </c>
      <c r="O551" s="12">
        <v>139</v>
      </c>
      <c r="P551" s="12">
        <v>72</v>
      </c>
      <c r="Q551" s="14" t="s">
        <v>22</v>
      </c>
      <c r="R551" s="10">
        <f t="shared" si="16"/>
        <v>6448</v>
      </c>
      <c r="S551" s="11">
        <f t="shared" si="17"/>
        <v>12.819085487077535</v>
      </c>
    </row>
    <row r="552" spans="1:19" ht="15.75" customHeight="1">
      <c r="A552" s="7">
        <v>20</v>
      </c>
      <c r="B552" s="8" t="s">
        <v>32</v>
      </c>
      <c r="C552" s="8" t="s">
        <v>27</v>
      </c>
      <c r="D552" s="8" t="s">
        <v>33</v>
      </c>
      <c r="E552" s="7">
        <v>1293</v>
      </c>
      <c r="F552" s="7">
        <v>449</v>
      </c>
      <c r="G552" s="7">
        <v>3734</v>
      </c>
      <c r="H552" s="7">
        <v>913</v>
      </c>
      <c r="I552" s="7">
        <v>324</v>
      </c>
      <c r="J552" s="7">
        <v>149</v>
      </c>
      <c r="K552" s="7">
        <v>134</v>
      </c>
      <c r="L552" s="7">
        <v>103</v>
      </c>
      <c r="M552" s="7">
        <v>86</v>
      </c>
      <c r="N552" s="7">
        <v>288</v>
      </c>
      <c r="O552" s="7">
        <v>131</v>
      </c>
      <c r="P552" s="7">
        <v>120</v>
      </c>
      <c r="Q552" s="9" t="s">
        <v>29</v>
      </c>
      <c r="R552" s="10">
        <f t="shared" si="16"/>
        <v>5982</v>
      </c>
      <c r="S552" s="11">
        <f t="shared" si="17"/>
        <v>4.6264501160092806</v>
      </c>
    </row>
    <row r="553" spans="1:19" ht="15.75" customHeight="1">
      <c r="A553" s="12">
        <v>20</v>
      </c>
      <c r="B553" s="13" t="s">
        <v>32</v>
      </c>
      <c r="C553" s="13" t="s">
        <v>24</v>
      </c>
      <c r="D553" s="13" t="s">
        <v>33</v>
      </c>
      <c r="E553" s="12">
        <v>903</v>
      </c>
      <c r="F553" s="12">
        <v>96</v>
      </c>
      <c r="G553" s="12">
        <v>4215</v>
      </c>
      <c r="H553" s="12">
        <v>502</v>
      </c>
      <c r="I553" s="12">
        <v>294</v>
      </c>
      <c r="J553" s="12">
        <v>77</v>
      </c>
      <c r="K553" s="12">
        <v>160</v>
      </c>
      <c r="L553" s="12">
        <v>96</v>
      </c>
      <c r="M553" s="12">
        <v>23</v>
      </c>
      <c r="N553" s="12">
        <v>87</v>
      </c>
      <c r="O553" s="12">
        <v>161</v>
      </c>
      <c r="P553" s="12">
        <v>73</v>
      </c>
      <c r="Q553" s="14" t="s">
        <v>22</v>
      </c>
      <c r="R553" s="10">
        <f t="shared" si="16"/>
        <v>5688</v>
      </c>
      <c r="S553" s="11">
        <f t="shared" si="17"/>
        <v>6.2990033222591366</v>
      </c>
    </row>
    <row r="554" spans="1:19" ht="15.75" customHeight="1">
      <c r="A554" s="7">
        <v>23</v>
      </c>
      <c r="B554" s="8" t="s">
        <v>19</v>
      </c>
      <c r="C554" s="8" t="s">
        <v>24</v>
      </c>
      <c r="D554" s="8" t="s">
        <v>21</v>
      </c>
      <c r="E554" s="7">
        <v>1149</v>
      </c>
      <c r="F554" s="7">
        <v>685</v>
      </c>
      <c r="G554" s="7">
        <v>5510</v>
      </c>
      <c r="H554" s="7">
        <v>503</v>
      </c>
      <c r="I554" s="7">
        <v>308</v>
      </c>
      <c r="J554" s="7">
        <v>171</v>
      </c>
      <c r="K554" s="7">
        <v>206</v>
      </c>
      <c r="L554" s="7">
        <v>144</v>
      </c>
      <c r="M554" s="7">
        <v>82</v>
      </c>
      <c r="N554" s="7">
        <v>109</v>
      </c>
      <c r="O554" s="7">
        <v>196</v>
      </c>
      <c r="P554" s="7">
        <v>60</v>
      </c>
      <c r="Q554" s="9" t="s">
        <v>22</v>
      </c>
      <c r="R554" s="10">
        <f t="shared" si="16"/>
        <v>7289</v>
      </c>
      <c r="S554" s="11">
        <f t="shared" si="17"/>
        <v>6.3437771975630985</v>
      </c>
    </row>
    <row r="555" spans="1:19" ht="15.75" customHeight="1">
      <c r="A555" s="12">
        <v>20</v>
      </c>
      <c r="B555" s="13" t="s">
        <v>19</v>
      </c>
      <c r="C555" s="13" t="s">
        <v>20</v>
      </c>
      <c r="D555" s="13" t="s">
        <v>33</v>
      </c>
      <c r="E555" s="12">
        <v>1363</v>
      </c>
      <c r="F555" s="12">
        <v>536</v>
      </c>
      <c r="G555" s="12">
        <v>3639</v>
      </c>
      <c r="H555" s="12">
        <v>536</v>
      </c>
      <c r="I555" s="12">
        <v>132</v>
      </c>
      <c r="J555" s="12">
        <v>137</v>
      </c>
      <c r="K555" s="12">
        <v>231</v>
      </c>
      <c r="L555" s="12">
        <v>107</v>
      </c>
      <c r="M555" s="12">
        <v>91</v>
      </c>
      <c r="N555" s="12">
        <v>208</v>
      </c>
      <c r="O555" s="12">
        <v>185</v>
      </c>
      <c r="P555" s="12">
        <v>72</v>
      </c>
      <c r="Q555" s="14" t="s">
        <v>29</v>
      </c>
      <c r="R555" s="10">
        <f t="shared" si="16"/>
        <v>5338</v>
      </c>
      <c r="S555" s="11">
        <f t="shared" si="17"/>
        <v>3.916360968451944</v>
      </c>
    </row>
    <row r="556" spans="1:19" ht="15.75" customHeight="1">
      <c r="A556" s="7">
        <v>19</v>
      </c>
      <c r="B556" s="8" t="s">
        <v>19</v>
      </c>
      <c r="C556" s="8" t="s">
        <v>24</v>
      </c>
      <c r="D556" s="8" t="s">
        <v>31</v>
      </c>
      <c r="E556" s="7">
        <v>1056</v>
      </c>
      <c r="F556" s="7">
        <v>959</v>
      </c>
      <c r="G556" s="7">
        <v>4665</v>
      </c>
      <c r="H556" s="7">
        <v>593</v>
      </c>
      <c r="I556" s="7">
        <v>100</v>
      </c>
      <c r="J556" s="7">
        <v>157</v>
      </c>
      <c r="K556" s="7">
        <v>214</v>
      </c>
      <c r="L556" s="7">
        <v>113</v>
      </c>
      <c r="M556" s="7">
        <v>50</v>
      </c>
      <c r="N556" s="7">
        <v>286</v>
      </c>
      <c r="O556" s="7">
        <v>87</v>
      </c>
      <c r="P556" s="7">
        <v>200</v>
      </c>
      <c r="Q556" s="9" t="s">
        <v>26</v>
      </c>
      <c r="R556" s="10">
        <f t="shared" si="16"/>
        <v>6465</v>
      </c>
      <c r="S556" s="11">
        <f t="shared" si="17"/>
        <v>6.1221590909090908</v>
      </c>
    </row>
    <row r="557" spans="1:19" ht="15.75" customHeight="1">
      <c r="A557" s="12">
        <v>18</v>
      </c>
      <c r="B557" s="13" t="s">
        <v>32</v>
      </c>
      <c r="C557" s="13" t="s">
        <v>27</v>
      </c>
      <c r="D557" s="13" t="s">
        <v>31</v>
      </c>
      <c r="E557" s="12">
        <v>1245</v>
      </c>
      <c r="F557" s="12">
        <v>80</v>
      </c>
      <c r="G557" s="12">
        <v>3063</v>
      </c>
      <c r="H557" s="12">
        <v>836</v>
      </c>
      <c r="I557" s="12">
        <v>397</v>
      </c>
      <c r="J557" s="12">
        <v>136</v>
      </c>
      <c r="K557" s="12">
        <v>89</v>
      </c>
      <c r="L557" s="12">
        <v>110</v>
      </c>
      <c r="M557" s="12">
        <v>29</v>
      </c>
      <c r="N557" s="12">
        <v>155</v>
      </c>
      <c r="O557" s="12">
        <v>59</v>
      </c>
      <c r="P557" s="12">
        <v>186</v>
      </c>
      <c r="Q557" s="14" t="s">
        <v>29</v>
      </c>
      <c r="R557" s="10">
        <f t="shared" si="16"/>
        <v>5060</v>
      </c>
      <c r="S557" s="11">
        <f t="shared" si="17"/>
        <v>4.0642570281124497</v>
      </c>
    </row>
    <row r="558" spans="1:19" ht="15.75" customHeight="1">
      <c r="A558" s="7">
        <v>25</v>
      </c>
      <c r="B558" s="8" t="s">
        <v>23</v>
      </c>
      <c r="C558" s="8" t="s">
        <v>27</v>
      </c>
      <c r="D558" s="8" t="s">
        <v>28</v>
      </c>
      <c r="E558" s="7">
        <v>1149</v>
      </c>
      <c r="F558" s="7">
        <v>387</v>
      </c>
      <c r="G558" s="7">
        <v>5744</v>
      </c>
      <c r="H558" s="7">
        <v>849</v>
      </c>
      <c r="I558" s="7">
        <v>301</v>
      </c>
      <c r="J558" s="7">
        <v>112</v>
      </c>
      <c r="K558" s="7">
        <v>162</v>
      </c>
      <c r="L558" s="7">
        <v>141</v>
      </c>
      <c r="M558" s="7">
        <v>74</v>
      </c>
      <c r="N558" s="7">
        <v>89</v>
      </c>
      <c r="O558" s="7">
        <v>107</v>
      </c>
      <c r="P558" s="7">
        <v>108</v>
      </c>
      <c r="Q558" s="9" t="s">
        <v>29</v>
      </c>
      <c r="R558" s="10">
        <f t="shared" si="16"/>
        <v>7687</v>
      </c>
      <c r="S558" s="11">
        <f t="shared" si="17"/>
        <v>6.690165361183638</v>
      </c>
    </row>
    <row r="559" spans="1:19" ht="15.75" customHeight="1">
      <c r="A559" s="12">
        <v>19</v>
      </c>
      <c r="B559" s="13" t="s">
        <v>23</v>
      </c>
      <c r="C559" s="13" t="s">
        <v>20</v>
      </c>
      <c r="D559" s="13" t="s">
        <v>21</v>
      </c>
      <c r="E559" s="12">
        <v>1226</v>
      </c>
      <c r="F559" s="12">
        <v>798</v>
      </c>
      <c r="G559" s="12">
        <v>4066</v>
      </c>
      <c r="H559" s="12">
        <v>494</v>
      </c>
      <c r="I559" s="12">
        <v>350</v>
      </c>
      <c r="J559" s="12">
        <v>192</v>
      </c>
      <c r="K559" s="12">
        <v>159</v>
      </c>
      <c r="L559" s="12">
        <v>34</v>
      </c>
      <c r="M559" s="12">
        <v>52</v>
      </c>
      <c r="N559" s="12">
        <v>226</v>
      </c>
      <c r="O559" s="12">
        <v>136</v>
      </c>
      <c r="P559" s="12">
        <v>62</v>
      </c>
      <c r="Q559" s="14" t="s">
        <v>26</v>
      </c>
      <c r="R559" s="10">
        <f t="shared" si="16"/>
        <v>5771</v>
      </c>
      <c r="S559" s="11">
        <f t="shared" si="17"/>
        <v>4.7071778140293636</v>
      </c>
    </row>
    <row r="560" spans="1:19" ht="15.75" customHeight="1">
      <c r="A560" s="7">
        <v>22</v>
      </c>
      <c r="B560" s="8" t="s">
        <v>19</v>
      </c>
      <c r="C560" s="8" t="s">
        <v>20</v>
      </c>
      <c r="D560" s="8" t="s">
        <v>31</v>
      </c>
      <c r="E560" s="7">
        <v>965</v>
      </c>
      <c r="F560" s="7">
        <v>387</v>
      </c>
      <c r="G560" s="7">
        <v>3983</v>
      </c>
      <c r="H560" s="7">
        <v>466</v>
      </c>
      <c r="I560" s="7">
        <v>205</v>
      </c>
      <c r="J560" s="7">
        <v>191</v>
      </c>
      <c r="K560" s="7">
        <v>116</v>
      </c>
      <c r="L560" s="7">
        <v>65</v>
      </c>
      <c r="M560" s="7">
        <v>61</v>
      </c>
      <c r="N560" s="7">
        <v>192</v>
      </c>
      <c r="O560" s="7">
        <v>96</v>
      </c>
      <c r="P560" s="7">
        <v>188</v>
      </c>
      <c r="Q560" s="9" t="s">
        <v>29</v>
      </c>
      <c r="R560" s="10">
        <f t="shared" si="16"/>
        <v>5563</v>
      </c>
      <c r="S560" s="11">
        <f t="shared" si="17"/>
        <v>5.7647668393782387</v>
      </c>
    </row>
    <row r="561" spans="1:19" ht="15.75" customHeight="1">
      <c r="A561" s="12">
        <v>21</v>
      </c>
      <c r="B561" s="13" t="s">
        <v>32</v>
      </c>
      <c r="C561" s="13" t="s">
        <v>20</v>
      </c>
      <c r="D561" s="13" t="s">
        <v>31</v>
      </c>
      <c r="E561" s="12">
        <v>1338</v>
      </c>
      <c r="F561" s="12">
        <v>889</v>
      </c>
      <c r="G561" s="12">
        <v>4956</v>
      </c>
      <c r="H561" s="12">
        <v>658</v>
      </c>
      <c r="I561" s="12">
        <v>179</v>
      </c>
      <c r="J561" s="12">
        <v>79</v>
      </c>
      <c r="K561" s="12">
        <v>151</v>
      </c>
      <c r="L561" s="12">
        <v>116</v>
      </c>
      <c r="M561" s="12">
        <v>30</v>
      </c>
      <c r="N561" s="12">
        <v>116</v>
      </c>
      <c r="O561" s="12">
        <v>191</v>
      </c>
      <c r="P561" s="12">
        <v>24</v>
      </c>
      <c r="Q561" s="14" t="s">
        <v>22</v>
      </c>
      <c r="R561" s="10">
        <f t="shared" si="16"/>
        <v>6500</v>
      </c>
      <c r="S561" s="11">
        <f t="shared" si="17"/>
        <v>4.8579970104633778</v>
      </c>
    </row>
    <row r="562" spans="1:19" ht="15.75" customHeight="1">
      <c r="A562" s="7">
        <v>20</v>
      </c>
      <c r="B562" s="8" t="s">
        <v>32</v>
      </c>
      <c r="C562" s="8" t="s">
        <v>27</v>
      </c>
      <c r="D562" s="8" t="s">
        <v>31</v>
      </c>
      <c r="E562" s="7">
        <v>1414</v>
      </c>
      <c r="F562" s="7">
        <v>811</v>
      </c>
      <c r="G562" s="7">
        <v>5141</v>
      </c>
      <c r="H562" s="7">
        <v>752</v>
      </c>
      <c r="I562" s="7">
        <v>186</v>
      </c>
      <c r="J562" s="7">
        <v>139</v>
      </c>
      <c r="K562" s="7">
        <v>170</v>
      </c>
      <c r="L562" s="7">
        <v>64</v>
      </c>
      <c r="M562" s="7">
        <v>46</v>
      </c>
      <c r="N562" s="7">
        <v>148</v>
      </c>
      <c r="O562" s="7">
        <v>31</v>
      </c>
      <c r="P562" s="7">
        <v>96</v>
      </c>
      <c r="Q562" s="9" t="s">
        <v>22</v>
      </c>
      <c r="R562" s="10">
        <f t="shared" si="16"/>
        <v>6773</v>
      </c>
      <c r="S562" s="11">
        <f t="shared" si="17"/>
        <v>4.7899575671852901</v>
      </c>
    </row>
    <row r="563" spans="1:19" ht="15.75" customHeight="1">
      <c r="A563" s="12">
        <v>24</v>
      </c>
      <c r="B563" s="13" t="s">
        <v>19</v>
      </c>
      <c r="C563" s="13" t="s">
        <v>24</v>
      </c>
      <c r="D563" s="13" t="s">
        <v>21</v>
      </c>
      <c r="E563" s="12">
        <v>1232</v>
      </c>
      <c r="F563" s="12">
        <v>648</v>
      </c>
      <c r="G563" s="12">
        <v>5249</v>
      </c>
      <c r="H563" s="12">
        <v>485</v>
      </c>
      <c r="I563" s="12">
        <v>248</v>
      </c>
      <c r="J563" s="12">
        <v>52</v>
      </c>
      <c r="K563" s="12">
        <v>64</v>
      </c>
      <c r="L563" s="12">
        <v>94</v>
      </c>
      <c r="M563" s="12">
        <v>75</v>
      </c>
      <c r="N563" s="12">
        <v>280</v>
      </c>
      <c r="O563" s="12">
        <v>48</v>
      </c>
      <c r="P563" s="12">
        <v>46</v>
      </c>
      <c r="Q563" s="14" t="s">
        <v>29</v>
      </c>
      <c r="R563" s="10">
        <f t="shared" si="16"/>
        <v>6641</v>
      </c>
      <c r="S563" s="11">
        <f t="shared" si="17"/>
        <v>5.3904220779220777</v>
      </c>
    </row>
    <row r="564" spans="1:19" ht="15.75" customHeight="1">
      <c r="A564" s="7">
        <v>18</v>
      </c>
      <c r="B564" s="8" t="s">
        <v>32</v>
      </c>
      <c r="C564" s="8" t="s">
        <v>20</v>
      </c>
      <c r="D564" s="8" t="s">
        <v>31</v>
      </c>
      <c r="E564" s="7">
        <v>528</v>
      </c>
      <c r="F564" s="7">
        <v>612</v>
      </c>
      <c r="G564" s="7">
        <v>4015</v>
      </c>
      <c r="H564" s="7">
        <v>477</v>
      </c>
      <c r="I564" s="7">
        <v>286</v>
      </c>
      <c r="J564" s="7">
        <v>87</v>
      </c>
      <c r="K564" s="7">
        <v>93</v>
      </c>
      <c r="L564" s="7">
        <v>29</v>
      </c>
      <c r="M564" s="7">
        <v>76</v>
      </c>
      <c r="N564" s="7">
        <v>292</v>
      </c>
      <c r="O564" s="7">
        <v>175</v>
      </c>
      <c r="P564" s="7">
        <v>65</v>
      </c>
      <c r="Q564" s="9" t="s">
        <v>26</v>
      </c>
      <c r="R564" s="10">
        <f t="shared" si="16"/>
        <v>5595</v>
      </c>
      <c r="S564" s="11">
        <f t="shared" si="17"/>
        <v>10.596590909090908</v>
      </c>
    </row>
    <row r="565" spans="1:19" ht="15.75" customHeight="1">
      <c r="A565" s="12">
        <v>22</v>
      </c>
      <c r="B565" s="13" t="s">
        <v>32</v>
      </c>
      <c r="C565" s="13" t="s">
        <v>30</v>
      </c>
      <c r="D565" s="13" t="s">
        <v>28</v>
      </c>
      <c r="E565" s="12">
        <v>1377</v>
      </c>
      <c r="F565" s="12">
        <v>500</v>
      </c>
      <c r="G565" s="12">
        <v>4846</v>
      </c>
      <c r="H565" s="12">
        <v>482</v>
      </c>
      <c r="I565" s="12">
        <v>335</v>
      </c>
      <c r="J565" s="12">
        <v>133</v>
      </c>
      <c r="K565" s="12">
        <v>87</v>
      </c>
      <c r="L565" s="12">
        <v>33</v>
      </c>
      <c r="M565" s="12">
        <v>57</v>
      </c>
      <c r="N565" s="12">
        <v>161</v>
      </c>
      <c r="O565" s="12">
        <v>82</v>
      </c>
      <c r="P565" s="12">
        <v>98</v>
      </c>
      <c r="Q565" s="14" t="s">
        <v>22</v>
      </c>
      <c r="R565" s="10">
        <f t="shared" si="16"/>
        <v>6314</v>
      </c>
      <c r="S565" s="11">
        <f t="shared" si="17"/>
        <v>4.5853304284676835</v>
      </c>
    </row>
    <row r="566" spans="1:19" ht="15.75" customHeight="1">
      <c r="A566" s="7">
        <v>23</v>
      </c>
      <c r="B566" s="8" t="s">
        <v>19</v>
      </c>
      <c r="C566" s="8" t="s">
        <v>20</v>
      </c>
      <c r="D566" s="8" t="s">
        <v>28</v>
      </c>
      <c r="E566" s="7">
        <v>1078</v>
      </c>
      <c r="F566" s="7">
        <v>857</v>
      </c>
      <c r="G566" s="7">
        <v>4983</v>
      </c>
      <c r="H566" s="7">
        <v>887</v>
      </c>
      <c r="I566" s="7">
        <v>248</v>
      </c>
      <c r="J566" s="7">
        <v>152</v>
      </c>
      <c r="K566" s="7">
        <v>211</v>
      </c>
      <c r="L566" s="7">
        <v>52</v>
      </c>
      <c r="M566" s="7">
        <v>24</v>
      </c>
      <c r="N566" s="7">
        <v>180</v>
      </c>
      <c r="O566" s="7">
        <v>106</v>
      </c>
      <c r="P566" s="7">
        <v>130</v>
      </c>
      <c r="Q566" s="9" t="s">
        <v>22</v>
      </c>
      <c r="R566" s="10">
        <f t="shared" si="16"/>
        <v>6973</v>
      </c>
      <c r="S566" s="11">
        <f t="shared" si="17"/>
        <v>6.4684601113172544</v>
      </c>
    </row>
    <row r="567" spans="1:19" ht="15.75" customHeight="1">
      <c r="A567" s="12">
        <v>20</v>
      </c>
      <c r="B567" s="13" t="s">
        <v>32</v>
      </c>
      <c r="C567" s="13" t="s">
        <v>30</v>
      </c>
      <c r="D567" s="13" t="s">
        <v>28</v>
      </c>
      <c r="E567" s="12">
        <v>766</v>
      </c>
      <c r="F567" s="12">
        <v>926</v>
      </c>
      <c r="G567" s="12">
        <v>5019</v>
      </c>
      <c r="H567" s="12">
        <v>898</v>
      </c>
      <c r="I567" s="12">
        <v>226</v>
      </c>
      <c r="J567" s="12">
        <v>60</v>
      </c>
      <c r="K567" s="12">
        <v>174</v>
      </c>
      <c r="L567" s="12">
        <v>86</v>
      </c>
      <c r="M567" s="12">
        <v>22</v>
      </c>
      <c r="N567" s="12">
        <v>188</v>
      </c>
      <c r="O567" s="12">
        <v>147</v>
      </c>
      <c r="P567" s="12">
        <v>111</v>
      </c>
      <c r="Q567" s="14" t="s">
        <v>26</v>
      </c>
      <c r="R567" s="10">
        <f t="shared" si="16"/>
        <v>6931</v>
      </c>
      <c r="S567" s="11">
        <f t="shared" si="17"/>
        <v>9.0483028720626635</v>
      </c>
    </row>
    <row r="568" spans="1:19" ht="15.75" customHeight="1">
      <c r="A568" s="7">
        <v>22</v>
      </c>
      <c r="B568" s="8" t="s">
        <v>19</v>
      </c>
      <c r="C568" s="8" t="s">
        <v>27</v>
      </c>
      <c r="D568" s="8" t="s">
        <v>31</v>
      </c>
      <c r="E568" s="7">
        <v>1289</v>
      </c>
      <c r="F568" s="7">
        <v>253</v>
      </c>
      <c r="G568" s="7">
        <v>4960</v>
      </c>
      <c r="H568" s="7">
        <v>529</v>
      </c>
      <c r="I568" s="7">
        <v>229</v>
      </c>
      <c r="J568" s="7">
        <v>59</v>
      </c>
      <c r="K568" s="7">
        <v>182</v>
      </c>
      <c r="L568" s="7">
        <v>35</v>
      </c>
      <c r="M568" s="7">
        <v>64</v>
      </c>
      <c r="N568" s="7">
        <v>96</v>
      </c>
      <c r="O568" s="7">
        <v>123</v>
      </c>
      <c r="P568" s="7">
        <v>77</v>
      </c>
      <c r="Q568" s="9" t="s">
        <v>22</v>
      </c>
      <c r="R568" s="10">
        <f t="shared" si="16"/>
        <v>6354</v>
      </c>
      <c r="S568" s="11">
        <f t="shared" si="17"/>
        <v>4.929402637703646</v>
      </c>
    </row>
    <row r="569" spans="1:19" ht="15.75" customHeight="1">
      <c r="A569" s="12">
        <v>21</v>
      </c>
      <c r="B569" s="13" t="s">
        <v>32</v>
      </c>
      <c r="C569" s="13" t="s">
        <v>30</v>
      </c>
      <c r="D569" s="13" t="s">
        <v>25</v>
      </c>
      <c r="E569" s="12">
        <v>887</v>
      </c>
      <c r="F569" s="12">
        <v>825</v>
      </c>
      <c r="G569" s="12">
        <v>4948</v>
      </c>
      <c r="H569" s="12">
        <v>731</v>
      </c>
      <c r="I569" s="12">
        <v>309</v>
      </c>
      <c r="J569" s="12">
        <v>194</v>
      </c>
      <c r="K569" s="12">
        <v>60</v>
      </c>
      <c r="L569" s="12">
        <v>109</v>
      </c>
      <c r="M569" s="12">
        <v>86</v>
      </c>
      <c r="N569" s="12">
        <v>126</v>
      </c>
      <c r="O569" s="12">
        <v>177</v>
      </c>
      <c r="P569" s="12">
        <v>140</v>
      </c>
      <c r="Q569" s="14" t="s">
        <v>26</v>
      </c>
      <c r="R569" s="10">
        <f t="shared" si="16"/>
        <v>6880</v>
      </c>
      <c r="S569" s="11">
        <f t="shared" si="17"/>
        <v>7.7564825253664038</v>
      </c>
    </row>
    <row r="570" spans="1:19" ht="15.75" customHeight="1">
      <c r="A570" s="7">
        <v>18</v>
      </c>
      <c r="B570" s="8" t="s">
        <v>32</v>
      </c>
      <c r="C570" s="8" t="s">
        <v>30</v>
      </c>
      <c r="D570" s="8" t="s">
        <v>33</v>
      </c>
      <c r="E570" s="7">
        <v>1040</v>
      </c>
      <c r="F570" s="7">
        <v>721</v>
      </c>
      <c r="G570" s="7">
        <v>3004</v>
      </c>
      <c r="H570" s="7">
        <v>919</v>
      </c>
      <c r="I570" s="7">
        <v>206</v>
      </c>
      <c r="J570" s="7">
        <v>81</v>
      </c>
      <c r="K570" s="7">
        <v>197</v>
      </c>
      <c r="L570" s="7">
        <v>48</v>
      </c>
      <c r="M570" s="7">
        <v>60</v>
      </c>
      <c r="N570" s="7">
        <v>159</v>
      </c>
      <c r="O570" s="7">
        <v>132</v>
      </c>
      <c r="P570" s="7">
        <v>70</v>
      </c>
      <c r="Q570" s="9" t="s">
        <v>26</v>
      </c>
      <c r="R570" s="10">
        <f t="shared" si="16"/>
        <v>4876</v>
      </c>
      <c r="S570" s="11">
        <f t="shared" si="17"/>
        <v>4.6884615384615387</v>
      </c>
    </row>
    <row r="571" spans="1:19" ht="15.75" customHeight="1">
      <c r="A571" s="12">
        <v>21</v>
      </c>
      <c r="B571" s="13" t="s">
        <v>23</v>
      </c>
      <c r="C571" s="13" t="s">
        <v>27</v>
      </c>
      <c r="D571" s="13" t="s">
        <v>31</v>
      </c>
      <c r="E571" s="12">
        <v>940</v>
      </c>
      <c r="F571" s="12">
        <v>973</v>
      </c>
      <c r="G571" s="12">
        <v>5912</v>
      </c>
      <c r="H571" s="12">
        <v>951</v>
      </c>
      <c r="I571" s="12">
        <v>352</v>
      </c>
      <c r="J571" s="12">
        <v>108</v>
      </c>
      <c r="K571" s="12">
        <v>62</v>
      </c>
      <c r="L571" s="12">
        <v>62</v>
      </c>
      <c r="M571" s="12">
        <v>70</v>
      </c>
      <c r="N571" s="12">
        <v>249</v>
      </c>
      <c r="O571" s="12">
        <v>98</v>
      </c>
      <c r="P571" s="12">
        <v>150</v>
      </c>
      <c r="Q571" s="14" t="s">
        <v>22</v>
      </c>
      <c r="R571" s="10">
        <f t="shared" si="16"/>
        <v>8014</v>
      </c>
      <c r="S571" s="11">
        <f t="shared" si="17"/>
        <v>8.5255319148936177</v>
      </c>
    </row>
    <row r="572" spans="1:19" ht="15.75" customHeight="1">
      <c r="A572" s="7">
        <v>25</v>
      </c>
      <c r="B572" s="8" t="s">
        <v>32</v>
      </c>
      <c r="C572" s="8" t="s">
        <v>30</v>
      </c>
      <c r="D572" s="8" t="s">
        <v>33</v>
      </c>
      <c r="E572" s="7">
        <v>895</v>
      </c>
      <c r="F572" s="7">
        <v>924</v>
      </c>
      <c r="G572" s="7">
        <v>5734</v>
      </c>
      <c r="H572" s="7">
        <v>489</v>
      </c>
      <c r="I572" s="7">
        <v>157</v>
      </c>
      <c r="J572" s="7">
        <v>94</v>
      </c>
      <c r="K572" s="7">
        <v>92</v>
      </c>
      <c r="L572" s="7">
        <v>21</v>
      </c>
      <c r="M572" s="7">
        <v>23</v>
      </c>
      <c r="N572" s="7">
        <v>261</v>
      </c>
      <c r="O572" s="7">
        <v>57</v>
      </c>
      <c r="P572" s="7">
        <v>113</v>
      </c>
      <c r="Q572" s="9" t="s">
        <v>29</v>
      </c>
      <c r="R572" s="10">
        <f t="shared" si="16"/>
        <v>7041</v>
      </c>
      <c r="S572" s="11">
        <f t="shared" si="17"/>
        <v>7.8670391061452518</v>
      </c>
    </row>
    <row r="573" spans="1:19" ht="15.75" customHeight="1">
      <c r="A573" s="12">
        <v>25</v>
      </c>
      <c r="B573" s="13" t="s">
        <v>32</v>
      </c>
      <c r="C573" s="13" t="s">
        <v>30</v>
      </c>
      <c r="D573" s="13" t="s">
        <v>21</v>
      </c>
      <c r="E573" s="12">
        <v>1113</v>
      </c>
      <c r="F573" s="12">
        <v>378</v>
      </c>
      <c r="G573" s="12">
        <v>3901</v>
      </c>
      <c r="H573" s="12">
        <v>533</v>
      </c>
      <c r="I573" s="12">
        <v>201</v>
      </c>
      <c r="J573" s="12">
        <v>133</v>
      </c>
      <c r="K573" s="12">
        <v>156</v>
      </c>
      <c r="L573" s="12">
        <v>146</v>
      </c>
      <c r="M573" s="12">
        <v>61</v>
      </c>
      <c r="N573" s="12">
        <v>144</v>
      </c>
      <c r="O573" s="12">
        <v>81</v>
      </c>
      <c r="P573" s="12">
        <v>87</v>
      </c>
      <c r="Q573" s="14" t="s">
        <v>22</v>
      </c>
      <c r="R573" s="10">
        <f t="shared" si="16"/>
        <v>5443</v>
      </c>
      <c r="S573" s="11">
        <f t="shared" si="17"/>
        <v>4.890386343216532</v>
      </c>
    </row>
    <row r="574" spans="1:19" ht="15.75" customHeight="1">
      <c r="A574" s="7">
        <v>24</v>
      </c>
      <c r="B574" s="8" t="s">
        <v>19</v>
      </c>
      <c r="C574" s="8" t="s">
        <v>20</v>
      </c>
      <c r="D574" s="8" t="s">
        <v>33</v>
      </c>
      <c r="E574" s="7">
        <v>982</v>
      </c>
      <c r="F574" s="7">
        <v>563</v>
      </c>
      <c r="G574" s="7">
        <v>5027</v>
      </c>
      <c r="H574" s="7">
        <v>830</v>
      </c>
      <c r="I574" s="7">
        <v>264</v>
      </c>
      <c r="J574" s="7">
        <v>126</v>
      </c>
      <c r="K574" s="7">
        <v>213</v>
      </c>
      <c r="L574" s="7">
        <v>52</v>
      </c>
      <c r="M574" s="7">
        <v>62</v>
      </c>
      <c r="N574" s="7">
        <v>296</v>
      </c>
      <c r="O574" s="7">
        <v>157</v>
      </c>
      <c r="P574" s="7">
        <v>54</v>
      </c>
      <c r="Q574" s="9" t="s">
        <v>26</v>
      </c>
      <c r="R574" s="10">
        <f t="shared" si="16"/>
        <v>7081</v>
      </c>
      <c r="S574" s="11">
        <f t="shared" si="17"/>
        <v>7.2107942973523418</v>
      </c>
    </row>
    <row r="575" spans="1:19" ht="15.75" customHeight="1">
      <c r="A575" s="12">
        <v>22</v>
      </c>
      <c r="B575" s="13" t="s">
        <v>32</v>
      </c>
      <c r="C575" s="13" t="s">
        <v>20</v>
      </c>
      <c r="D575" s="13" t="s">
        <v>21</v>
      </c>
      <c r="E575" s="12">
        <v>1401</v>
      </c>
      <c r="F575" s="12">
        <v>392</v>
      </c>
      <c r="G575" s="12">
        <v>5008</v>
      </c>
      <c r="H575" s="12">
        <v>769</v>
      </c>
      <c r="I575" s="12">
        <v>331</v>
      </c>
      <c r="J575" s="12">
        <v>149</v>
      </c>
      <c r="K575" s="12">
        <v>280</v>
      </c>
      <c r="L575" s="12">
        <v>38</v>
      </c>
      <c r="M575" s="12">
        <v>33</v>
      </c>
      <c r="N575" s="12">
        <v>100</v>
      </c>
      <c r="O575" s="12">
        <v>150</v>
      </c>
      <c r="P575" s="12">
        <v>167</v>
      </c>
      <c r="Q575" s="14" t="s">
        <v>22</v>
      </c>
      <c r="R575" s="10">
        <f t="shared" si="16"/>
        <v>7025</v>
      </c>
      <c r="S575" s="11">
        <f t="shared" si="17"/>
        <v>5.0142755174875093</v>
      </c>
    </row>
    <row r="576" spans="1:19" ht="15.75" customHeight="1">
      <c r="A576" s="7">
        <v>18</v>
      </c>
      <c r="B576" s="8" t="s">
        <v>32</v>
      </c>
      <c r="C576" s="8" t="s">
        <v>30</v>
      </c>
      <c r="D576" s="8" t="s">
        <v>21</v>
      </c>
      <c r="E576" s="7">
        <v>772</v>
      </c>
      <c r="F576" s="7">
        <v>72</v>
      </c>
      <c r="G576" s="7">
        <v>5891</v>
      </c>
      <c r="H576" s="7">
        <v>765</v>
      </c>
      <c r="I576" s="7">
        <v>359</v>
      </c>
      <c r="J576" s="7">
        <v>133</v>
      </c>
      <c r="K576" s="7">
        <v>51</v>
      </c>
      <c r="L576" s="7">
        <v>23</v>
      </c>
      <c r="M576" s="7">
        <v>61</v>
      </c>
      <c r="N576" s="7">
        <v>250</v>
      </c>
      <c r="O576" s="7">
        <v>128</v>
      </c>
      <c r="P576" s="7">
        <v>171</v>
      </c>
      <c r="Q576" s="9" t="s">
        <v>29</v>
      </c>
      <c r="R576" s="10">
        <f t="shared" si="16"/>
        <v>7832</v>
      </c>
      <c r="S576" s="11">
        <f t="shared" si="17"/>
        <v>10.145077720207254</v>
      </c>
    </row>
    <row r="577" spans="1:19" ht="15.75" customHeight="1">
      <c r="A577" s="12">
        <v>20</v>
      </c>
      <c r="B577" s="13" t="s">
        <v>32</v>
      </c>
      <c r="C577" s="13" t="s">
        <v>27</v>
      </c>
      <c r="D577" s="13" t="s">
        <v>25</v>
      </c>
      <c r="E577" s="12">
        <v>912</v>
      </c>
      <c r="F577" s="12">
        <v>387</v>
      </c>
      <c r="G577" s="12">
        <v>3866</v>
      </c>
      <c r="H577" s="12">
        <v>487</v>
      </c>
      <c r="I577" s="12">
        <v>261</v>
      </c>
      <c r="J577" s="12">
        <v>199</v>
      </c>
      <c r="K577" s="12">
        <v>225</v>
      </c>
      <c r="L577" s="12">
        <v>115</v>
      </c>
      <c r="M577" s="12">
        <v>34</v>
      </c>
      <c r="N577" s="12">
        <v>184</v>
      </c>
      <c r="O577" s="12">
        <v>197</v>
      </c>
      <c r="P577" s="12">
        <v>144</v>
      </c>
      <c r="Q577" s="14" t="s">
        <v>22</v>
      </c>
      <c r="R577" s="10">
        <f t="shared" si="16"/>
        <v>5712</v>
      </c>
      <c r="S577" s="11">
        <f t="shared" si="17"/>
        <v>6.2631578947368425</v>
      </c>
    </row>
    <row r="578" spans="1:19" ht="15.75" customHeight="1">
      <c r="A578" s="7">
        <v>23</v>
      </c>
      <c r="B578" s="8" t="s">
        <v>23</v>
      </c>
      <c r="C578" s="8" t="s">
        <v>30</v>
      </c>
      <c r="D578" s="8" t="s">
        <v>25</v>
      </c>
      <c r="E578" s="7">
        <v>946</v>
      </c>
      <c r="F578" s="7">
        <v>859</v>
      </c>
      <c r="G578" s="7">
        <v>5240</v>
      </c>
      <c r="H578" s="7">
        <v>409</v>
      </c>
      <c r="I578" s="7">
        <v>380</v>
      </c>
      <c r="J578" s="7">
        <v>179</v>
      </c>
      <c r="K578" s="7">
        <v>148</v>
      </c>
      <c r="L578" s="7">
        <v>81</v>
      </c>
      <c r="M578" s="7">
        <v>59</v>
      </c>
      <c r="N578" s="7">
        <v>101</v>
      </c>
      <c r="O578" s="7">
        <v>139</v>
      </c>
      <c r="P578" s="7">
        <v>96</v>
      </c>
      <c r="Q578" s="9" t="s">
        <v>26</v>
      </c>
      <c r="R578" s="10">
        <f t="shared" ref="R578:R641" si="18">SUM(G578:P578)</f>
        <v>6832</v>
      </c>
      <c r="S578" s="11">
        <f t="shared" ref="S578:S641" si="19">R578/E578</f>
        <v>7.2219873150105709</v>
      </c>
    </row>
    <row r="579" spans="1:19" ht="15.75" customHeight="1">
      <c r="A579" s="12">
        <v>23</v>
      </c>
      <c r="B579" s="13" t="s">
        <v>19</v>
      </c>
      <c r="C579" s="13" t="s">
        <v>24</v>
      </c>
      <c r="D579" s="13" t="s">
        <v>33</v>
      </c>
      <c r="E579" s="12">
        <v>834</v>
      </c>
      <c r="F579" s="12">
        <v>858</v>
      </c>
      <c r="G579" s="12">
        <v>4874</v>
      </c>
      <c r="H579" s="12">
        <v>565</v>
      </c>
      <c r="I579" s="12">
        <v>127</v>
      </c>
      <c r="J579" s="12">
        <v>102</v>
      </c>
      <c r="K579" s="12">
        <v>216</v>
      </c>
      <c r="L579" s="12">
        <v>119</v>
      </c>
      <c r="M579" s="12">
        <v>93</v>
      </c>
      <c r="N579" s="12">
        <v>143</v>
      </c>
      <c r="O579" s="12">
        <v>144</v>
      </c>
      <c r="P579" s="12">
        <v>82</v>
      </c>
      <c r="Q579" s="14" t="s">
        <v>29</v>
      </c>
      <c r="R579" s="10">
        <f t="shared" si="18"/>
        <v>6465</v>
      </c>
      <c r="S579" s="11">
        <f t="shared" si="19"/>
        <v>7.7517985611510793</v>
      </c>
    </row>
    <row r="580" spans="1:19" ht="15.75" customHeight="1">
      <c r="A580" s="7">
        <v>24</v>
      </c>
      <c r="B580" s="8" t="s">
        <v>32</v>
      </c>
      <c r="C580" s="8" t="s">
        <v>20</v>
      </c>
      <c r="D580" s="8" t="s">
        <v>21</v>
      </c>
      <c r="E580" s="7">
        <v>695</v>
      </c>
      <c r="F580" s="7">
        <v>457</v>
      </c>
      <c r="G580" s="7">
        <v>3265</v>
      </c>
      <c r="H580" s="7">
        <v>438</v>
      </c>
      <c r="I580" s="7">
        <v>340</v>
      </c>
      <c r="J580" s="7">
        <v>77</v>
      </c>
      <c r="K580" s="7">
        <v>109</v>
      </c>
      <c r="L580" s="7">
        <v>63</v>
      </c>
      <c r="M580" s="7">
        <v>24</v>
      </c>
      <c r="N580" s="7">
        <v>201</v>
      </c>
      <c r="O580" s="7">
        <v>137</v>
      </c>
      <c r="P580" s="7">
        <v>82</v>
      </c>
      <c r="Q580" s="9" t="s">
        <v>26</v>
      </c>
      <c r="R580" s="10">
        <f t="shared" si="18"/>
        <v>4736</v>
      </c>
      <c r="S580" s="11">
        <f t="shared" si="19"/>
        <v>6.8143884892086328</v>
      </c>
    </row>
    <row r="581" spans="1:19" ht="15.75" customHeight="1">
      <c r="A581" s="12">
        <v>20</v>
      </c>
      <c r="B581" s="13" t="s">
        <v>32</v>
      </c>
      <c r="C581" s="13" t="s">
        <v>30</v>
      </c>
      <c r="D581" s="13" t="s">
        <v>33</v>
      </c>
      <c r="E581" s="12">
        <v>1479</v>
      </c>
      <c r="F581" s="12">
        <v>398</v>
      </c>
      <c r="G581" s="12">
        <v>5517</v>
      </c>
      <c r="H581" s="12">
        <v>854</v>
      </c>
      <c r="I581" s="12">
        <v>238</v>
      </c>
      <c r="J581" s="12">
        <v>93</v>
      </c>
      <c r="K581" s="12">
        <v>254</v>
      </c>
      <c r="L581" s="12">
        <v>118</v>
      </c>
      <c r="M581" s="12">
        <v>22</v>
      </c>
      <c r="N581" s="12">
        <v>143</v>
      </c>
      <c r="O581" s="12">
        <v>36</v>
      </c>
      <c r="P581" s="12">
        <v>67</v>
      </c>
      <c r="Q581" s="14" t="s">
        <v>26</v>
      </c>
      <c r="R581" s="10">
        <f t="shared" si="18"/>
        <v>7342</v>
      </c>
      <c r="S581" s="11">
        <f t="shared" si="19"/>
        <v>4.9641649763353621</v>
      </c>
    </row>
    <row r="582" spans="1:19" ht="15.75" customHeight="1">
      <c r="A582" s="7">
        <v>21</v>
      </c>
      <c r="B582" s="8" t="s">
        <v>19</v>
      </c>
      <c r="C582" s="8" t="s">
        <v>30</v>
      </c>
      <c r="D582" s="8" t="s">
        <v>25</v>
      </c>
      <c r="E582" s="7">
        <v>994</v>
      </c>
      <c r="F582" s="7">
        <v>469</v>
      </c>
      <c r="G582" s="7">
        <v>3783</v>
      </c>
      <c r="H582" s="7">
        <v>415</v>
      </c>
      <c r="I582" s="7">
        <v>144</v>
      </c>
      <c r="J582" s="7">
        <v>172</v>
      </c>
      <c r="K582" s="7">
        <v>133</v>
      </c>
      <c r="L582" s="7">
        <v>41</v>
      </c>
      <c r="M582" s="7">
        <v>88</v>
      </c>
      <c r="N582" s="7">
        <v>284</v>
      </c>
      <c r="O582" s="7">
        <v>116</v>
      </c>
      <c r="P582" s="7">
        <v>199</v>
      </c>
      <c r="Q582" s="9" t="s">
        <v>29</v>
      </c>
      <c r="R582" s="10">
        <f t="shared" si="18"/>
        <v>5375</v>
      </c>
      <c r="S582" s="11">
        <f t="shared" si="19"/>
        <v>5.4074446680080479</v>
      </c>
    </row>
    <row r="583" spans="1:19" ht="15.75" customHeight="1">
      <c r="A583" s="12">
        <v>25</v>
      </c>
      <c r="B583" s="13" t="s">
        <v>23</v>
      </c>
      <c r="C583" s="13" t="s">
        <v>30</v>
      </c>
      <c r="D583" s="13" t="s">
        <v>33</v>
      </c>
      <c r="E583" s="12">
        <v>843</v>
      </c>
      <c r="F583" s="12">
        <v>555</v>
      </c>
      <c r="G583" s="12">
        <v>5071</v>
      </c>
      <c r="H583" s="12">
        <v>604</v>
      </c>
      <c r="I583" s="12">
        <v>126</v>
      </c>
      <c r="J583" s="12">
        <v>195</v>
      </c>
      <c r="K583" s="12">
        <v>193</v>
      </c>
      <c r="L583" s="12">
        <v>107</v>
      </c>
      <c r="M583" s="12">
        <v>53</v>
      </c>
      <c r="N583" s="12">
        <v>159</v>
      </c>
      <c r="O583" s="12">
        <v>49</v>
      </c>
      <c r="P583" s="12">
        <v>72</v>
      </c>
      <c r="Q583" s="14" t="s">
        <v>29</v>
      </c>
      <c r="R583" s="10">
        <f t="shared" si="18"/>
        <v>6629</v>
      </c>
      <c r="S583" s="11">
        <f t="shared" si="19"/>
        <v>7.8635824436536179</v>
      </c>
    </row>
    <row r="584" spans="1:19" ht="15.75" customHeight="1">
      <c r="A584" s="7">
        <v>21</v>
      </c>
      <c r="B584" s="8" t="s">
        <v>19</v>
      </c>
      <c r="C584" s="8" t="s">
        <v>24</v>
      </c>
      <c r="D584" s="8" t="s">
        <v>33</v>
      </c>
      <c r="E584" s="7">
        <v>1412</v>
      </c>
      <c r="F584" s="7">
        <v>671</v>
      </c>
      <c r="G584" s="7">
        <v>6000</v>
      </c>
      <c r="H584" s="7">
        <v>917</v>
      </c>
      <c r="I584" s="7">
        <v>295</v>
      </c>
      <c r="J584" s="7">
        <v>191</v>
      </c>
      <c r="K584" s="7">
        <v>103</v>
      </c>
      <c r="L584" s="7">
        <v>22</v>
      </c>
      <c r="M584" s="7">
        <v>85</v>
      </c>
      <c r="N584" s="7">
        <v>297</v>
      </c>
      <c r="O584" s="7">
        <v>62</v>
      </c>
      <c r="P584" s="7">
        <v>140</v>
      </c>
      <c r="Q584" s="9" t="s">
        <v>29</v>
      </c>
      <c r="R584" s="10">
        <f t="shared" si="18"/>
        <v>8112</v>
      </c>
      <c r="S584" s="11">
        <f t="shared" si="19"/>
        <v>5.7450424929178467</v>
      </c>
    </row>
    <row r="585" spans="1:19" ht="15.75" customHeight="1">
      <c r="A585" s="12">
        <v>22</v>
      </c>
      <c r="B585" s="13" t="s">
        <v>32</v>
      </c>
      <c r="C585" s="13" t="s">
        <v>24</v>
      </c>
      <c r="D585" s="13" t="s">
        <v>28</v>
      </c>
      <c r="E585" s="12">
        <v>727</v>
      </c>
      <c r="F585" s="12">
        <v>238</v>
      </c>
      <c r="G585" s="12">
        <v>5354</v>
      </c>
      <c r="H585" s="12">
        <v>733</v>
      </c>
      <c r="I585" s="12">
        <v>325</v>
      </c>
      <c r="J585" s="12">
        <v>182</v>
      </c>
      <c r="K585" s="12">
        <v>155</v>
      </c>
      <c r="L585" s="12">
        <v>42</v>
      </c>
      <c r="M585" s="12">
        <v>81</v>
      </c>
      <c r="N585" s="12">
        <v>220</v>
      </c>
      <c r="O585" s="12">
        <v>199</v>
      </c>
      <c r="P585" s="12">
        <v>176</v>
      </c>
      <c r="Q585" s="14" t="s">
        <v>22</v>
      </c>
      <c r="R585" s="10">
        <f t="shared" si="18"/>
        <v>7467</v>
      </c>
      <c r="S585" s="11">
        <f t="shared" si="19"/>
        <v>10.270976616231087</v>
      </c>
    </row>
    <row r="586" spans="1:19" ht="15.75" customHeight="1">
      <c r="A586" s="7">
        <v>25</v>
      </c>
      <c r="B586" s="8" t="s">
        <v>32</v>
      </c>
      <c r="C586" s="8" t="s">
        <v>30</v>
      </c>
      <c r="D586" s="8" t="s">
        <v>28</v>
      </c>
      <c r="E586" s="7">
        <v>622</v>
      </c>
      <c r="F586" s="7">
        <v>642</v>
      </c>
      <c r="G586" s="7">
        <v>4637</v>
      </c>
      <c r="H586" s="7">
        <v>862</v>
      </c>
      <c r="I586" s="7">
        <v>290</v>
      </c>
      <c r="J586" s="7">
        <v>200</v>
      </c>
      <c r="K586" s="7">
        <v>266</v>
      </c>
      <c r="L586" s="7">
        <v>21</v>
      </c>
      <c r="M586" s="7">
        <v>44</v>
      </c>
      <c r="N586" s="7">
        <v>229</v>
      </c>
      <c r="O586" s="7">
        <v>168</v>
      </c>
      <c r="P586" s="7">
        <v>77</v>
      </c>
      <c r="Q586" s="9" t="s">
        <v>29</v>
      </c>
      <c r="R586" s="10">
        <f t="shared" si="18"/>
        <v>6794</v>
      </c>
      <c r="S586" s="11">
        <f t="shared" si="19"/>
        <v>10.92282958199357</v>
      </c>
    </row>
    <row r="587" spans="1:19" ht="15.75" customHeight="1">
      <c r="A587" s="12">
        <v>23</v>
      </c>
      <c r="B587" s="13" t="s">
        <v>23</v>
      </c>
      <c r="C587" s="13" t="s">
        <v>27</v>
      </c>
      <c r="D587" s="13" t="s">
        <v>28</v>
      </c>
      <c r="E587" s="12">
        <v>1392</v>
      </c>
      <c r="F587" s="12">
        <v>197</v>
      </c>
      <c r="G587" s="12">
        <v>3161</v>
      </c>
      <c r="H587" s="12">
        <v>954</v>
      </c>
      <c r="I587" s="12">
        <v>287</v>
      </c>
      <c r="J587" s="12">
        <v>101</v>
      </c>
      <c r="K587" s="12">
        <v>168</v>
      </c>
      <c r="L587" s="12">
        <v>55</v>
      </c>
      <c r="M587" s="12">
        <v>52</v>
      </c>
      <c r="N587" s="12">
        <v>180</v>
      </c>
      <c r="O587" s="12">
        <v>135</v>
      </c>
      <c r="P587" s="12">
        <v>99</v>
      </c>
      <c r="Q587" s="14" t="s">
        <v>22</v>
      </c>
      <c r="R587" s="10">
        <f t="shared" si="18"/>
        <v>5192</v>
      </c>
      <c r="S587" s="11">
        <f t="shared" si="19"/>
        <v>3.7298850574712645</v>
      </c>
    </row>
    <row r="588" spans="1:19" ht="15.75" customHeight="1">
      <c r="A588" s="7">
        <v>19</v>
      </c>
      <c r="B588" s="8" t="s">
        <v>32</v>
      </c>
      <c r="C588" s="8" t="s">
        <v>30</v>
      </c>
      <c r="D588" s="8" t="s">
        <v>28</v>
      </c>
      <c r="E588" s="7">
        <v>1491</v>
      </c>
      <c r="F588" s="7">
        <v>809</v>
      </c>
      <c r="G588" s="7">
        <v>4924</v>
      </c>
      <c r="H588" s="7">
        <v>792</v>
      </c>
      <c r="I588" s="7">
        <v>191</v>
      </c>
      <c r="J588" s="7">
        <v>144</v>
      </c>
      <c r="K588" s="7">
        <v>287</v>
      </c>
      <c r="L588" s="7">
        <v>81</v>
      </c>
      <c r="M588" s="7">
        <v>36</v>
      </c>
      <c r="N588" s="7">
        <v>223</v>
      </c>
      <c r="O588" s="7">
        <v>104</v>
      </c>
      <c r="P588" s="7">
        <v>186</v>
      </c>
      <c r="Q588" s="9" t="s">
        <v>22</v>
      </c>
      <c r="R588" s="10">
        <f t="shared" si="18"/>
        <v>6968</v>
      </c>
      <c r="S588" s="11">
        <f t="shared" si="19"/>
        <v>4.6733735747820253</v>
      </c>
    </row>
    <row r="589" spans="1:19" ht="15.75" customHeight="1">
      <c r="A589" s="12">
        <v>22</v>
      </c>
      <c r="B589" s="13" t="s">
        <v>19</v>
      </c>
      <c r="C589" s="13" t="s">
        <v>24</v>
      </c>
      <c r="D589" s="13" t="s">
        <v>31</v>
      </c>
      <c r="E589" s="12">
        <v>1038</v>
      </c>
      <c r="F589" s="12">
        <v>540</v>
      </c>
      <c r="G589" s="12">
        <v>4378</v>
      </c>
      <c r="H589" s="12">
        <v>791</v>
      </c>
      <c r="I589" s="12">
        <v>202</v>
      </c>
      <c r="J589" s="12">
        <v>93</v>
      </c>
      <c r="K589" s="12">
        <v>184</v>
      </c>
      <c r="L589" s="12">
        <v>105</v>
      </c>
      <c r="M589" s="12">
        <v>48</v>
      </c>
      <c r="N589" s="12">
        <v>254</v>
      </c>
      <c r="O589" s="12">
        <v>79</v>
      </c>
      <c r="P589" s="12">
        <v>160</v>
      </c>
      <c r="Q589" s="14" t="s">
        <v>29</v>
      </c>
      <c r="R589" s="10">
        <f t="shared" si="18"/>
        <v>6294</v>
      </c>
      <c r="S589" s="11">
        <f t="shared" si="19"/>
        <v>6.0635838150289016</v>
      </c>
    </row>
    <row r="590" spans="1:19" ht="15.75" customHeight="1">
      <c r="A590" s="7">
        <v>24</v>
      </c>
      <c r="B590" s="8" t="s">
        <v>23</v>
      </c>
      <c r="C590" s="8" t="s">
        <v>24</v>
      </c>
      <c r="D590" s="8" t="s">
        <v>33</v>
      </c>
      <c r="E590" s="7">
        <v>854</v>
      </c>
      <c r="F590" s="7">
        <v>501</v>
      </c>
      <c r="G590" s="7">
        <v>3269</v>
      </c>
      <c r="H590" s="7">
        <v>990</v>
      </c>
      <c r="I590" s="7">
        <v>249</v>
      </c>
      <c r="J590" s="7">
        <v>198</v>
      </c>
      <c r="K590" s="7">
        <v>247</v>
      </c>
      <c r="L590" s="7">
        <v>135</v>
      </c>
      <c r="M590" s="7">
        <v>27</v>
      </c>
      <c r="N590" s="7">
        <v>53</v>
      </c>
      <c r="O590" s="7">
        <v>98</v>
      </c>
      <c r="P590" s="7">
        <v>67</v>
      </c>
      <c r="Q590" s="9" t="s">
        <v>29</v>
      </c>
      <c r="R590" s="10">
        <f t="shared" si="18"/>
        <v>5333</v>
      </c>
      <c r="S590" s="11">
        <f t="shared" si="19"/>
        <v>6.244730679156909</v>
      </c>
    </row>
    <row r="591" spans="1:19" ht="15.75" customHeight="1">
      <c r="A591" s="12">
        <v>21</v>
      </c>
      <c r="B591" s="13" t="s">
        <v>32</v>
      </c>
      <c r="C591" s="13" t="s">
        <v>30</v>
      </c>
      <c r="D591" s="13" t="s">
        <v>33</v>
      </c>
      <c r="E591" s="12">
        <v>1415</v>
      </c>
      <c r="F591" s="12">
        <v>688</v>
      </c>
      <c r="G591" s="12">
        <v>5211</v>
      </c>
      <c r="H591" s="12">
        <v>857</v>
      </c>
      <c r="I591" s="12">
        <v>254</v>
      </c>
      <c r="J591" s="12">
        <v>156</v>
      </c>
      <c r="K591" s="12">
        <v>275</v>
      </c>
      <c r="L591" s="12">
        <v>148</v>
      </c>
      <c r="M591" s="12">
        <v>54</v>
      </c>
      <c r="N591" s="12">
        <v>227</v>
      </c>
      <c r="O591" s="12">
        <v>119</v>
      </c>
      <c r="P591" s="12">
        <v>87</v>
      </c>
      <c r="Q591" s="14" t="s">
        <v>26</v>
      </c>
      <c r="R591" s="10">
        <f t="shared" si="18"/>
        <v>7388</v>
      </c>
      <c r="S591" s="11">
        <f t="shared" si="19"/>
        <v>5.2212014134275622</v>
      </c>
    </row>
    <row r="592" spans="1:19" ht="15.75" customHeight="1">
      <c r="A592" s="7">
        <v>18</v>
      </c>
      <c r="B592" s="8" t="s">
        <v>19</v>
      </c>
      <c r="C592" s="8" t="s">
        <v>27</v>
      </c>
      <c r="D592" s="8" t="s">
        <v>25</v>
      </c>
      <c r="E592" s="7">
        <v>1136</v>
      </c>
      <c r="F592" s="7">
        <v>434</v>
      </c>
      <c r="G592" s="7">
        <v>4522</v>
      </c>
      <c r="H592" s="7">
        <v>642</v>
      </c>
      <c r="I592" s="7">
        <v>144</v>
      </c>
      <c r="J592" s="7">
        <v>121</v>
      </c>
      <c r="K592" s="7">
        <v>219</v>
      </c>
      <c r="L592" s="7">
        <v>149</v>
      </c>
      <c r="M592" s="7">
        <v>80</v>
      </c>
      <c r="N592" s="7">
        <v>188</v>
      </c>
      <c r="O592" s="7">
        <v>54</v>
      </c>
      <c r="P592" s="7">
        <v>146</v>
      </c>
      <c r="Q592" s="9" t="s">
        <v>29</v>
      </c>
      <c r="R592" s="10">
        <f t="shared" si="18"/>
        <v>6265</v>
      </c>
      <c r="S592" s="11">
        <f t="shared" si="19"/>
        <v>5.514964788732394</v>
      </c>
    </row>
    <row r="593" spans="1:19" ht="15.75" customHeight="1">
      <c r="A593" s="12">
        <v>22</v>
      </c>
      <c r="B593" s="13" t="s">
        <v>19</v>
      </c>
      <c r="C593" s="13" t="s">
        <v>27</v>
      </c>
      <c r="D593" s="13" t="s">
        <v>28</v>
      </c>
      <c r="E593" s="12">
        <v>971</v>
      </c>
      <c r="F593" s="12">
        <v>100</v>
      </c>
      <c r="G593" s="12">
        <v>3645</v>
      </c>
      <c r="H593" s="12">
        <v>979</v>
      </c>
      <c r="I593" s="12">
        <v>163</v>
      </c>
      <c r="J593" s="12">
        <v>134</v>
      </c>
      <c r="K593" s="12">
        <v>50</v>
      </c>
      <c r="L593" s="12">
        <v>85</v>
      </c>
      <c r="M593" s="12">
        <v>86</v>
      </c>
      <c r="N593" s="12">
        <v>267</v>
      </c>
      <c r="O593" s="12">
        <v>193</v>
      </c>
      <c r="P593" s="12">
        <v>80</v>
      </c>
      <c r="Q593" s="14" t="s">
        <v>22</v>
      </c>
      <c r="R593" s="10">
        <f t="shared" si="18"/>
        <v>5682</v>
      </c>
      <c r="S593" s="11">
        <f t="shared" si="19"/>
        <v>5.8516992790937179</v>
      </c>
    </row>
    <row r="594" spans="1:19" ht="15.75" customHeight="1">
      <c r="A594" s="7">
        <v>20</v>
      </c>
      <c r="B594" s="8" t="s">
        <v>19</v>
      </c>
      <c r="C594" s="8" t="s">
        <v>27</v>
      </c>
      <c r="D594" s="8" t="s">
        <v>25</v>
      </c>
      <c r="E594" s="7">
        <v>1115</v>
      </c>
      <c r="F594" s="7">
        <v>31</v>
      </c>
      <c r="G594" s="7">
        <v>5206</v>
      </c>
      <c r="H594" s="7">
        <v>442</v>
      </c>
      <c r="I594" s="7">
        <v>332</v>
      </c>
      <c r="J594" s="7">
        <v>149</v>
      </c>
      <c r="K594" s="7">
        <v>229</v>
      </c>
      <c r="L594" s="7">
        <v>116</v>
      </c>
      <c r="M594" s="7">
        <v>69</v>
      </c>
      <c r="N594" s="7">
        <v>272</v>
      </c>
      <c r="O594" s="7">
        <v>103</v>
      </c>
      <c r="P594" s="7">
        <v>160</v>
      </c>
      <c r="Q594" s="9" t="s">
        <v>29</v>
      </c>
      <c r="R594" s="10">
        <f t="shared" si="18"/>
        <v>7078</v>
      </c>
      <c r="S594" s="11">
        <f t="shared" si="19"/>
        <v>6.347982062780269</v>
      </c>
    </row>
    <row r="595" spans="1:19" ht="15.75" customHeight="1">
      <c r="A595" s="12">
        <v>20</v>
      </c>
      <c r="B595" s="13" t="s">
        <v>19</v>
      </c>
      <c r="C595" s="13" t="s">
        <v>20</v>
      </c>
      <c r="D595" s="13" t="s">
        <v>33</v>
      </c>
      <c r="E595" s="12">
        <v>523</v>
      </c>
      <c r="F595" s="12">
        <v>279</v>
      </c>
      <c r="G595" s="12">
        <v>4777</v>
      </c>
      <c r="H595" s="12">
        <v>417</v>
      </c>
      <c r="I595" s="12">
        <v>256</v>
      </c>
      <c r="J595" s="12">
        <v>188</v>
      </c>
      <c r="K595" s="12">
        <v>156</v>
      </c>
      <c r="L595" s="12">
        <v>105</v>
      </c>
      <c r="M595" s="12">
        <v>77</v>
      </c>
      <c r="N595" s="12">
        <v>191</v>
      </c>
      <c r="O595" s="12">
        <v>137</v>
      </c>
      <c r="P595" s="12">
        <v>41</v>
      </c>
      <c r="Q595" s="14" t="s">
        <v>26</v>
      </c>
      <c r="R595" s="10">
        <f t="shared" si="18"/>
        <v>6345</v>
      </c>
      <c r="S595" s="11">
        <f t="shared" si="19"/>
        <v>12.131931166347993</v>
      </c>
    </row>
    <row r="596" spans="1:19" ht="15.75" customHeight="1">
      <c r="A596" s="7">
        <v>24</v>
      </c>
      <c r="B596" s="8" t="s">
        <v>19</v>
      </c>
      <c r="C596" s="8" t="s">
        <v>24</v>
      </c>
      <c r="D596" s="8" t="s">
        <v>21</v>
      </c>
      <c r="E596" s="7">
        <v>533</v>
      </c>
      <c r="F596" s="7">
        <v>815</v>
      </c>
      <c r="G596" s="7">
        <v>5620</v>
      </c>
      <c r="H596" s="7">
        <v>850</v>
      </c>
      <c r="I596" s="7">
        <v>203</v>
      </c>
      <c r="J596" s="7">
        <v>166</v>
      </c>
      <c r="K596" s="7">
        <v>220</v>
      </c>
      <c r="L596" s="7">
        <v>91</v>
      </c>
      <c r="M596" s="7">
        <v>34</v>
      </c>
      <c r="N596" s="7">
        <v>235</v>
      </c>
      <c r="O596" s="7">
        <v>39</v>
      </c>
      <c r="P596" s="7">
        <v>138</v>
      </c>
      <c r="Q596" s="9" t="s">
        <v>22</v>
      </c>
      <c r="R596" s="10">
        <f t="shared" si="18"/>
        <v>7596</v>
      </c>
      <c r="S596" s="11">
        <f t="shared" si="19"/>
        <v>14.251407129455909</v>
      </c>
    </row>
    <row r="597" spans="1:19" ht="15.75" customHeight="1">
      <c r="A597" s="12">
        <v>19</v>
      </c>
      <c r="B597" s="13" t="s">
        <v>23</v>
      </c>
      <c r="C597" s="13" t="s">
        <v>30</v>
      </c>
      <c r="D597" s="13" t="s">
        <v>21</v>
      </c>
      <c r="E597" s="12">
        <v>1129</v>
      </c>
      <c r="F597" s="12">
        <v>832</v>
      </c>
      <c r="G597" s="12">
        <v>3885</v>
      </c>
      <c r="H597" s="12">
        <v>691</v>
      </c>
      <c r="I597" s="12">
        <v>131</v>
      </c>
      <c r="J597" s="12">
        <v>147</v>
      </c>
      <c r="K597" s="12">
        <v>218</v>
      </c>
      <c r="L597" s="12">
        <v>38</v>
      </c>
      <c r="M597" s="12">
        <v>38</v>
      </c>
      <c r="N597" s="12">
        <v>292</v>
      </c>
      <c r="O597" s="12">
        <v>168</v>
      </c>
      <c r="P597" s="12">
        <v>100</v>
      </c>
      <c r="Q597" s="14" t="s">
        <v>26</v>
      </c>
      <c r="R597" s="10">
        <f t="shared" si="18"/>
        <v>5708</v>
      </c>
      <c r="S597" s="11">
        <f t="shared" si="19"/>
        <v>5.0558015943312666</v>
      </c>
    </row>
    <row r="598" spans="1:19" ht="15.75" customHeight="1">
      <c r="A598" s="7">
        <v>22</v>
      </c>
      <c r="B598" s="8" t="s">
        <v>19</v>
      </c>
      <c r="C598" s="8" t="s">
        <v>27</v>
      </c>
      <c r="D598" s="8" t="s">
        <v>25</v>
      </c>
      <c r="E598" s="7">
        <v>739</v>
      </c>
      <c r="F598" s="7">
        <v>883</v>
      </c>
      <c r="G598" s="7">
        <v>3099</v>
      </c>
      <c r="H598" s="7">
        <v>900</v>
      </c>
      <c r="I598" s="7">
        <v>281</v>
      </c>
      <c r="J598" s="7">
        <v>111</v>
      </c>
      <c r="K598" s="7">
        <v>108</v>
      </c>
      <c r="L598" s="7">
        <v>121</v>
      </c>
      <c r="M598" s="7">
        <v>29</v>
      </c>
      <c r="N598" s="7">
        <v>161</v>
      </c>
      <c r="O598" s="7">
        <v>137</v>
      </c>
      <c r="P598" s="7">
        <v>46</v>
      </c>
      <c r="Q598" s="9" t="s">
        <v>22</v>
      </c>
      <c r="R598" s="10">
        <f t="shared" si="18"/>
        <v>4993</v>
      </c>
      <c r="S598" s="11">
        <f t="shared" si="19"/>
        <v>6.7564276048714476</v>
      </c>
    </row>
    <row r="599" spans="1:19" ht="15.75" customHeight="1">
      <c r="A599" s="12">
        <v>18</v>
      </c>
      <c r="B599" s="13" t="s">
        <v>23</v>
      </c>
      <c r="C599" s="13" t="s">
        <v>27</v>
      </c>
      <c r="D599" s="13" t="s">
        <v>31</v>
      </c>
      <c r="E599" s="12">
        <v>1099</v>
      </c>
      <c r="F599" s="12">
        <v>423</v>
      </c>
      <c r="G599" s="12">
        <v>3690</v>
      </c>
      <c r="H599" s="12">
        <v>973</v>
      </c>
      <c r="I599" s="12">
        <v>287</v>
      </c>
      <c r="J599" s="12">
        <v>98</v>
      </c>
      <c r="K599" s="12">
        <v>270</v>
      </c>
      <c r="L599" s="12">
        <v>146</v>
      </c>
      <c r="M599" s="12">
        <v>100</v>
      </c>
      <c r="N599" s="12">
        <v>136</v>
      </c>
      <c r="O599" s="12">
        <v>128</v>
      </c>
      <c r="P599" s="12">
        <v>129</v>
      </c>
      <c r="Q599" s="14" t="s">
        <v>29</v>
      </c>
      <c r="R599" s="10">
        <f t="shared" si="18"/>
        <v>5957</v>
      </c>
      <c r="S599" s="11">
        <f t="shared" si="19"/>
        <v>5.4203821656050959</v>
      </c>
    </row>
    <row r="600" spans="1:19" ht="15.75" customHeight="1">
      <c r="A600" s="7">
        <v>25</v>
      </c>
      <c r="B600" s="8" t="s">
        <v>19</v>
      </c>
      <c r="C600" s="8" t="s">
        <v>24</v>
      </c>
      <c r="D600" s="8" t="s">
        <v>21</v>
      </c>
      <c r="E600" s="7">
        <v>610</v>
      </c>
      <c r="F600" s="7">
        <v>148</v>
      </c>
      <c r="G600" s="7">
        <v>5414</v>
      </c>
      <c r="H600" s="7">
        <v>887</v>
      </c>
      <c r="I600" s="7">
        <v>256</v>
      </c>
      <c r="J600" s="7">
        <v>57</v>
      </c>
      <c r="K600" s="7">
        <v>209</v>
      </c>
      <c r="L600" s="7">
        <v>84</v>
      </c>
      <c r="M600" s="7">
        <v>76</v>
      </c>
      <c r="N600" s="7">
        <v>220</v>
      </c>
      <c r="O600" s="7">
        <v>184</v>
      </c>
      <c r="P600" s="7">
        <v>104</v>
      </c>
      <c r="Q600" s="9" t="s">
        <v>29</v>
      </c>
      <c r="R600" s="10">
        <f t="shared" si="18"/>
        <v>7491</v>
      </c>
      <c r="S600" s="11">
        <f t="shared" si="19"/>
        <v>12.280327868852458</v>
      </c>
    </row>
    <row r="601" spans="1:19" ht="15.75" customHeight="1">
      <c r="A601" s="12">
        <v>23</v>
      </c>
      <c r="B601" s="13" t="s">
        <v>32</v>
      </c>
      <c r="C601" s="13" t="s">
        <v>24</v>
      </c>
      <c r="D601" s="13" t="s">
        <v>33</v>
      </c>
      <c r="E601" s="12">
        <v>1305</v>
      </c>
      <c r="F601" s="12">
        <v>642</v>
      </c>
      <c r="G601" s="12">
        <v>5566</v>
      </c>
      <c r="H601" s="12">
        <v>844</v>
      </c>
      <c r="I601" s="12">
        <v>274</v>
      </c>
      <c r="J601" s="12">
        <v>120</v>
      </c>
      <c r="K601" s="12">
        <v>178</v>
      </c>
      <c r="L601" s="12">
        <v>28</v>
      </c>
      <c r="M601" s="12">
        <v>28</v>
      </c>
      <c r="N601" s="12">
        <v>179</v>
      </c>
      <c r="O601" s="12">
        <v>122</v>
      </c>
      <c r="P601" s="12">
        <v>73</v>
      </c>
      <c r="Q601" s="14" t="s">
        <v>22</v>
      </c>
      <c r="R601" s="10">
        <f t="shared" si="18"/>
        <v>7412</v>
      </c>
      <c r="S601" s="11">
        <f t="shared" si="19"/>
        <v>5.6796934865900379</v>
      </c>
    </row>
    <row r="602" spans="1:19" ht="15.75" customHeight="1">
      <c r="A602" s="7">
        <v>23</v>
      </c>
      <c r="B602" s="8" t="s">
        <v>23</v>
      </c>
      <c r="C602" s="8" t="s">
        <v>20</v>
      </c>
      <c r="D602" s="8" t="s">
        <v>31</v>
      </c>
      <c r="E602" s="7">
        <v>1263</v>
      </c>
      <c r="F602" s="7">
        <v>744</v>
      </c>
      <c r="G602" s="7">
        <v>3369</v>
      </c>
      <c r="H602" s="7">
        <v>825</v>
      </c>
      <c r="I602" s="7">
        <v>141</v>
      </c>
      <c r="J602" s="7">
        <v>117</v>
      </c>
      <c r="K602" s="7">
        <v>135</v>
      </c>
      <c r="L602" s="7">
        <v>45</v>
      </c>
      <c r="M602" s="7">
        <v>39</v>
      </c>
      <c r="N602" s="7">
        <v>159</v>
      </c>
      <c r="O602" s="7">
        <v>158</v>
      </c>
      <c r="P602" s="7">
        <v>114</v>
      </c>
      <c r="Q602" s="9" t="s">
        <v>26</v>
      </c>
      <c r="R602" s="10">
        <f t="shared" si="18"/>
        <v>5102</v>
      </c>
      <c r="S602" s="11">
        <f t="shared" si="19"/>
        <v>4.0395882818685669</v>
      </c>
    </row>
    <row r="603" spans="1:19" ht="15.75" customHeight="1">
      <c r="A603" s="12">
        <v>23</v>
      </c>
      <c r="B603" s="13" t="s">
        <v>23</v>
      </c>
      <c r="C603" s="13" t="s">
        <v>20</v>
      </c>
      <c r="D603" s="13" t="s">
        <v>31</v>
      </c>
      <c r="E603" s="12">
        <v>656</v>
      </c>
      <c r="F603" s="12">
        <v>836</v>
      </c>
      <c r="G603" s="12">
        <v>3586</v>
      </c>
      <c r="H603" s="12">
        <v>770</v>
      </c>
      <c r="I603" s="12">
        <v>172</v>
      </c>
      <c r="J603" s="12">
        <v>111</v>
      </c>
      <c r="K603" s="12">
        <v>261</v>
      </c>
      <c r="L603" s="12">
        <v>78</v>
      </c>
      <c r="M603" s="12">
        <v>99</v>
      </c>
      <c r="N603" s="12">
        <v>177</v>
      </c>
      <c r="O603" s="12">
        <v>145</v>
      </c>
      <c r="P603" s="12">
        <v>74</v>
      </c>
      <c r="Q603" s="14" t="s">
        <v>26</v>
      </c>
      <c r="R603" s="10">
        <f t="shared" si="18"/>
        <v>5473</v>
      </c>
      <c r="S603" s="11">
        <f t="shared" si="19"/>
        <v>8.3429878048780495</v>
      </c>
    </row>
    <row r="604" spans="1:19" ht="15.75" customHeight="1">
      <c r="A604" s="7">
        <v>22</v>
      </c>
      <c r="B604" s="8" t="s">
        <v>23</v>
      </c>
      <c r="C604" s="8" t="s">
        <v>24</v>
      </c>
      <c r="D604" s="8" t="s">
        <v>25</v>
      </c>
      <c r="E604" s="7">
        <v>975</v>
      </c>
      <c r="F604" s="7">
        <v>406</v>
      </c>
      <c r="G604" s="7">
        <v>3855</v>
      </c>
      <c r="H604" s="7">
        <v>752</v>
      </c>
      <c r="I604" s="7">
        <v>249</v>
      </c>
      <c r="J604" s="7">
        <v>93</v>
      </c>
      <c r="K604" s="7">
        <v>122</v>
      </c>
      <c r="L604" s="7">
        <v>125</v>
      </c>
      <c r="M604" s="7">
        <v>56</v>
      </c>
      <c r="N604" s="7">
        <v>181</v>
      </c>
      <c r="O604" s="7">
        <v>103</v>
      </c>
      <c r="P604" s="7">
        <v>50</v>
      </c>
      <c r="Q604" s="9" t="s">
        <v>22</v>
      </c>
      <c r="R604" s="10">
        <f t="shared" si="18"/>
        <v>5586</v>
      </c>
      <c r="S604" s="11">
        <f t="shared" si="19"/>
        <v>5.7292307692307691</v>
      </c>
    </row>
    <row r="605" spans="1:19" ht="15.75" customHeight="1">
      <c r="A605" s="12">
        <v>25</v>
      </c>
      <c r="B605" s="13" t="s">
        <v>32</v>
      </c>
      <c r="C605" s="13" t="s">
        <v>20</v>
      </c>
      <c r="D605" s="13" t="s">
        <v>28</v>
      </c>
      <c r="E605" s="12">
        <v>1459</v>
      </c>
      <c r="F605" s="12">
        <v>996</v>
      </c>
      <c r="G605" s="12">
        <v>4957</v>
      </c>
      <c r="H605" s="12">
        <v>892</v>
      </c>
      <c r="I605" s="12">
        <v>142</v>
      </c>
      <c r="J605" s="12">
        <v>51</v>
      </c>
      <c r="K605" s="12">
        <v>243</v>
      </c>
      <c r="L605" s="12">
        <v>128</v>
      </c>
      <c r="M605" s="12">
        <v>83</v>
      </c>
      <c r="N605" s="12">
        <v>131</v>
      </c>
      <c r="O605" s="12">
        <v>64</v>
      </c>
      <c r="P605" s="12">
        <v>35</v>
      </c>
      <c r="Q605" s="14" t="s">
        <v>29</v>
      </c>
      <c r="R605" s="10">
        <f t="shared" si="18"/>
        <v>6726</v>
      </c>
      <c r="S605" s="11">
        <f t="shared" si="19"/>
        <v>4.6100068540095958</v>
      </c>
    </row>
    <row r="606" spans="1:19" ht="15.75" customHeight="1">
      <c r="A606" s="7">
        <v>25</v>
      </c>
      <c r="B606" s="8" t="s">
        <v>19</v>
      </c>
      <c r="C606" s="8" t="s">
        <v>24</v>
      </c>
      <c r="D606" s="8" t="s">
        <v>33</v>
      </c>
      <c r="E606" s="7">
        <v>1302</v>
      </c>
      <c r="F606" s="7">
        <v>115</v>
      </c>
      <c r="G606" s="7">
        <v>3265</v>
      </c>
      <c r="H606" s="7">
        <v>561</v>
      </c>
      <c r="I606" s="7">
        <v>252</v>
      </c>
      <c r="J606" s="7">
        <v>88</v>
      </c>
      <c r="K606" s="7">
        <v>196</v>
      </c>
      <c r="L606" s="7">
        <v>84</v>
      </c>
      <c r="M606" s="7">
        <v>27</v>
      </c>
      <c r="N606" s="7">
        <v>158</v>
      </c>
      <c r="O606" s="7">
        <v>125</v>
      </c>
      <c r="P606" s="7">
        <v>121</v>
      </c>
      <c r="Q606" s="9" t="s">
        <v>29</v>
      </c>
      <c r="R606" s="10">
        <f t="shared" si="18"/>
        <v>4877</v>
      </c>
      <c r="S606" s="11">
        <f t="shared" si="19"/>
        <v>3.7457757296466974</v>
      </c>
    </row>
    <row r="607" spans="1:19" ht="15.75" customHeight="1">
      <c r="A607" s="12">
        <v>18</v>
      </c>
      <c r="B607" s="13" t="s">
        <v>23</v>
      </c>
      <c r="C607" s="13" t="s">
        <v>27</v>
      </c>
      <c r="D607" s="13" t="s">
        <v>28</v>
      </c>
      <c r="E607" s="12">
        <v>1115</v>
      </c>
      <c r="F607" s="12">
        <v>709</v>
      </c>
      <c r="G607" s="12">
        <v>4745</v>
      </c>
      <c r="H607" s="12">
        <v>733</v>
      </c>
      <c r="I607" s="12">
        <v>262</v>
      </c>
      <c r="J607" s="12">
        <v>118</v>
      </c>
      <c r="K607" s="12">
        <v>197</v>
      </c>
      <c r="L607" s="12">
        <v>97</v>
      </c>
      <c r="M607" s="12">
        <v>79</v>
      </c>
      <c r="N607" s="12">
        <v>182</v>
      </c>
      <c r="O607" s="12">
        <v>32</v>
      </c>
      <c r="P607" s="12">
        <v>52</v>
      </c>
      <c r="Q607" s="14" t="s">
        <v>29</v>
      </c>
      <c r="R607" s="10">
        <f t="shared" si="18"/>
        <v>6497</v>
      </c>
      <c r="S607" s="11">
        <f t="shared" si="19"/>
        <v>5.8269058295964129</v>
      </c>
    </row>
    <row r="608" spans="1:19" ht="15.75" customHeight="1">
      <c r="A608" s="7">
        <v>24</v>
      </c>
      <c r="B608" s="8" t="s">
        <v>19</v>
      </c>
      <c r="C608" s="8" t="s">
        <v>20</v>
      </c>
      <c r="D608" s="8" t="s">
        <v>31</v>
      </c>
      <c r="E608" s="7">
        <v>816</v>
      </c>
      <c r="F608" s="7">
        <v>658</v>
      </c>
      <c r="G608" s="7">
        <v>4614</v>
      </c>
      <c r="H608" s="7">
        <v>498</v>
      </c>
      <c r="I608" s="7">
        <v>181</v>
      </c>
      <c r="J608" s="7">
        <v>103</v>
      </c>
      <c r="K608" s="7">
        <v>54</v>
      </c>
      <c r="L608" s="7">
        <v>67</v>
      </c>
      <c r="M608" s="7">
        <v>68</v>
      </c>
      <c r="N608" s="7">
        <v>288</v>
      </c>
      <c r="O608" s="7">
        <v>163</v>
      </c>
      <c r="P608" s="7">
        <v>141</v>
      </c>
      <c r="Q608" s="9" t="s">
        <v>29</v>
      </c>
      <c r="R608" s="10">
        <f t="shared" si="18"/>
        <v>6177</v>
      </c>
      <c r="S608" s="11">
        <f t="shared" si="19"/>
        <v>7.569852941176471</v>
      </c>
    </row>
    <row r="609" spans="1:19" ht="15.75" customHeight="1">
      <c r="A609" s="12">
        <v>24</v>
      </c>
      <c r="B609" s="13" t="s">
        <v>19</v>
      </c>
      <c r="C609" s="13" t="s">
        <v>20</v>
      </c>
      <c r="D609" s="13" t="s">
        <v>31</v>
      </c>
      <c r="E609" s="12">
        <v>1358</v>
      </c>
      <c r="F609" s="12">
        <v>32</v>
      </c>
      <c r="G609" s="12">
        <v>5658</v>
      </c>
      <c r="H609" s="12">
        <v>696</v>
      </c>
      <c r="I609" s="12">
        <v>136</v>
      </c>
      <c r="J609" s="12">
        <v>77</v>
      </c>
      <c r="K609" s="12">
        <v>216</v>
      </c>
      <c r="L609" s="12">
        <v>70</v>
      </c>
      <c r="M609" s="12">
        <v>89</v>
      </c>
      <c r="N609" s="12">
        <v>103</v>
      </c>
      <c r="O609" s="12">
        <v>90</v>
      </c>
      <c r="P609" s="12">
        <v>163</v>
      </c>
      <c r="Q609" s="14" t="s">
        <v>29</v>
      </c>
      <c r="R609" s="10">
        <f t="shared" si="18"/>
        <v>7298</v>
      </c>
      <c r="S609" s="11">
        <f t="shared" si="19"/>
        <v>5.3740795287187035</v>
      </c>
    </row>
    <row r="610" spans="1:19" ht="15.75" customHeight="1">
      <c r="A610" s="7">
        <v>20</v>
      </c>
      <c r="B610" s="8" t="s">
        <v>23</v>
      </c>
      <c r="C610" s="8" t="s">
        <v>24</v>
      </c>
      <c r="D610" s="8" t="s">
        <v>21</v>
      </c>
      <c r="E610" s="7">
        <v>1054</v>
      </c>
      <c r="F610" s="7">
        <v>87</v>
      </c>
      <c r="G610" s="7">
        <v>5634</v>
      </c>
      <c r="H610" s="7">
        <v>998</v>
      </c>
      <c r="I610" s="7">
        <v>266</v>
      </c>
      <c r="J610" s="7">
        <v>170</v>
      </c>
      <c r="K610" s="7">
        <v>191</v>
      </c>
      <c r="L610" s="7">
        <v>137</v>
      </c>
      <c r="M610" s="7">
        <v>100</v>
      </c>
      <c r="N610" s="7">
        <v>175</v>
      </c>
      <c r="O610" s="7">
        <v>94</v>
      </c>
      <c r="P610" s="7">
        <v>81</v>
      </c>
      <c r="Q610" s="9" t="s">
        <v>26</v>
      </c>
      <c r="R610" s="10">
        <f t="shared" si="18"/>
        <v>7846</v>
      </c>
      <c r="S610" s="11">
        <f t="shared" si="19"/>
        <v>7.4440227703984823</v>
      </c>
    </row>
    <row r="611" spans="1:19" ht="15.75" customHeight="1">
      <c r="A611" s="12">
        <v>24</v>
      </c>
      <c r="B611" s="13" t="s">
        <v>19</v>
      </c>
      <c r="C611" s="13" t="s">
        <v>20</v>
      </c>
      <c r="D611" s="13" t="s">
        <v>31</v>
      </c>
      <c r="E611" s="12">
        <v>1372</v>
      </c>
      <c r="F611" s="12">
        <v>208</v>
      </c>
      <c r="G611" s="12">
        <v>4545</v>
      </c>
      <c r="H611" s="12">
        <v>669</v>
      </c>
      <c r="I611" s="12">
        <v>262</v>
      </c>
      <c r="J611" s="12">
        <v>76</v>
      </c>
      <c r="K611" s="12">
        <v>211</v>
      </c>
      <c r="L611" s="12">
        <v>138</v>
      </c>
      <c r="M611" s="12">
        <v>83</v>
      </c>
      <c r="N611" s="12">
        <v>291</v>
      </c>
      <c r="O611" s="12">
        <v>73</v>
      </c>
      <c r="P611" s="12">
        <v>109</v>
      </c>
      <c r="Q611" s="14" t="s">
        <v>22</v>
      </c>
      <c r="R611" s="10">
        <f t="shared" si="18"/>
        <v>6457</v>
      </c>
      <c r="S611" s="11">
        <f t="shared" si="19"/>
        <v>4.7062682215743443</v>
      </c>
    </row>
    <row r="612" spans="1:19" ht="15.75" customHeight="1">
      <c r="A612" s="7">
        <v>24</v>
      </c>
      <c r="B612" s="8" t="s">
        <v>19</v>
      </c>
      <c r="C612" s="8" t="s">
        <v>30</v>
      </c>
      <c r="D612" s="8" t="s">
        <v>31</v>
      </c>
      <c r="E612" s="7">
        <v>1101</v>
      </c>
      <c r="F612" s="7">
        <v>508</v>
      </c>
      <c r="G612" s="7">
        <v>3718</v>
      </c>
      <c r="H612" s="7">
        <v>423</v>
      </c>
      <c r="I612" s="7">
        <v>341</v>
      </c>
      <c r="J612" s="7">
        <v>155</v>
      </c>
      <c r="K612" s="7">
        <v>291</v>
      </c>
      <c r="L612" s="7">
        <v>111</v>
      </c>
      <c r="M612" s="7">
        <v>75</v>
      </c>
      <c r="N612" s="7">
        <v>263</v>
      </c>
      <c r="O612" s="7">
        <v>122</v>
      </c>
      <c r="P612" s="7">
        <v>52</v>
      </c>
      <c r="Q612" s="9" t="s">
        <v>29</v>
      </c>
      <c r="R612" s="10">
        <f t="shared" si="18"/>
        <v>5551</v>
      </c>
      <c r="S612" s="11">
        <f t="shared" si="19"/>
        <v>5.0417801998183469</v>
      </c>
    </row>
    <row r="613" spans="1:19" ht="15.75" customHeight="1">
      <c r="A613" s="12">
        <v>23</v>
      </c>
      <c r="B613" s="13" t="s">
        <v>32</v>
      </c>
      <c r="C613" s="13" t="s">
        <v>24</v>
      </c>
      <c r="D613" s="13" t="s">
        <v>31</v>
      </c>
      <c r="E613" s="12">
        <v>1258</v>
      </c>
      <c r="F613" s="12">
        <v>939</v>
      </c>
      <c r="G613" s="12">
        <v>4662</v>
      </c>
      <c r="H613" s="12">
        <v>745</v>
      </c>
      <c r="I613" s="12">
        <v>250</v>
      </c>
      <c r="J613" s="12">
        <v>121</v>
      </c>
      <c r="K613" s="12">
        <v>238</v>
      </c>
      <c r="L613" s="12">
        <v>101</v>
      </c>
      <c r="M613" s="12">
        <v>60</v>
      </c>
      <c r="N613" s="12">
        <v>263</v>
      </c>
      <c r="O613" s="12">
        <v>34</v>
      </c>
      <c r="P613" s="12">
        <v>113</v>
      </c>
      <c r="Q613" s="14" t="s">
        <v>26</v>
      </c>
      <c r="R613" s="10">
        <f t="shared" si="18"/>
        <v>6587</v>
      </c>
      <c r="S613" s="11">
        <f t="shared" si="19"/>
        <v>5.2360890302066769</v>
      </c>
    </row>
    <row r="614" spans="1:19" ht="15.75" customHeight="1">
      <c r="A614" s="7">
        <v>23</v>
      </c>
      <c r="B614" s="8" t="s">
        <v>32</v>
      </c>
      <c r="C614" s="8" t="s">
        <v>20</v>
      </c>
      <c r="D614" s="8" t="s">
        <v>33</v>
      </c>
      <c r="E614" s="7">
        <v>1399</v>
      </c>
      <c r="F614" s="7">
        <v>663</v>
      </c>
      <c r="G614" s="7">
        <v>4775</v>
      </c>
      <c r="H614" s="7">
        <v>612</v>
      </c>
      <c r="I614" s="7">
        <v>289</v>
      </c>
      <c r="J614" s="7">
        <v>169</v>
      </c>
      <c r="K614" s="7">
        <v>116</v>
      </c>
      <c r="L614" s="7">
        <v>148</v>
      </c>
      <c r="M614" s="7">
        <v>74</v>
      </c>
      <c r="N614" s="7">
        <v>239</v>
      </c>
      <c r="O614" s="7">
        <v>199</v>
      </c>
      <c r="P614" s="7">
        <v>82</v>
      </c>
      <c r="Q614" s="9" t="s">
        <v>26</v>
      </c>
      <c r="R614" s="10">
        <f t="shared" si="18"/>
        <v>6703</v>
      </c>
      <c r="S614" s="11">
        <f t="shared" si="19"/>
        <v>4.791279485346676</v>
      </c>
    </row>
    <row r="615" spans="1:19" ht="15.75" customHeight="1">
      <c r="A615" s="12">
        <v>21</v>
      </c>
      <c r="B615" s="13" t="s">
        <v>32</v>
      </c>
      <c r="C615" s="13" t="s">
        <v>27</v>
      </c>
      <c r="D615" s="13" t="s">
        <v>33</v>
      </c>
      <c r="E615" s="12">
        <v>1469</v>
      </c>
      <c r="F615" s="12">
        <v>592</v>
      </c>
      <c r="G615" s="12">
        <v>5685</v>
      </c>
      <c r="H615" s="12">
        <v>505</v>
      </c>
      <c r="I615" s="12">
        <v>272</v>
      </c>
      <c r="J615" s="12">
        <v>56</v>
      </c>
      <c r="K615" s="12">
        <v>239</v>
      </c>
      <c r="L615" s="12">
        <v>23</v>
      </c>
      <c r="M615" s="12">
        <v>57</v>
      </c>
      <c r="N615" s="12">
        <v>161</v>
      </c>
      <c r="O615" s="12">
        <v>107</v>
      </c>
      <c r="P615" s="12">
        <v>183</v>
      </c>
      <c r="Q615" s="14" t="s">
        <v>26</v>
      </c>
      <c r="R615" s="10">
        <f t="shared" si="18"/>
        <v>7288</v>
      </c>
      <c r="S615" s="11">
        <f t="shared" si="19"/>
        <v>4.9611980939414568</v>
      </c>
    </row>
    <row r="616" spans="1:19" ht="15.75" customHeight="1">
      <c r="A616" s="7">
        <v>23</v>
      </c>
      <c r="B616" s="8" t="s">
        <v>32</v>
      </c>
      <c r="C616" s="8" t="s">
        <v>30</v>
      </c>
      <c r="D616" s="8" t="s">
        <v>31</v>
      </c>
      <c r="E616" s="7">
        <v>560</v>
      </c>
      <c r="F616" s="7">
        <v>300</v>
      </c>
      <c r="G616" s="7">
        <v>4954</v>
      </c>
      <c r="H616" s="7">
        <v>554</v>
      </c>
      <c r="I616" s="7">
        <v>100</v>
      </c>
      <c r="J616" s="7">
        <v>122</v>
      </c>
      <c r="K616" s="7">
        <v>174</v>
      </c>
      <c r="L616" s="7">
        <v>109</v>
      </c>
      <c r="M616" s="7">
        <v>92</v>
      </c>
      <c r="N616" s="7">
        <v>188</v>
      </c>
      <c r="O616" s="7">
        <v>68</v>
      </c>
      <c r="P616" s="7">
        <v>115</v>
      </c>
      <c r="Q616" s="9" t="s">
        <v>26</v>
      </c>
      <c r="R616" s="10">
        <f t="shared" si="18"/>
        <v>6476</v>
      </c>
      <c r="S616" s="11">
        <f t="shared" si="19"/>
        <v>11.564285714285715</v>
      </c>
    </row>
    <row r="617" spans="1:19" ht="15.75" customHeight="1">
      <c r="A617" s="12">
        <v>24</v>
      </c>
      <c r="B617" s="13" t="s">
        <v>32</v>
      </c>
      <c r="C617" s="13" t="s">
        <v>20</v>
      </c>
      <c r="D617" s="13" t="s">
        <v>31</v>
      </c>
      <c r="E617" s="12">
        <v>527</v>
      </c>
      <c r="F617" s="12">
        <v>337</v>
      </c>
      <c r="G617" s="12">
        <v>5328</v>
      </c>
      <c r="H617" s="12">
        <v>462</v>
      </c>
      <c r="I617" s="12">
        <v>349</v>
      </c>
      <c r="J617" s="12">
        <v>171</v>
      </c>
      <c r="K617" s="12">
        <v>288</v>
      </c>
      <c r="L617" s="12">
        <v>145</v>
      </c>
      <c r="M617" s="12">
        <v>92</v>
      </c>
      <c r="N617" s="12">
        <v>241</v>
      </c>
      <c r="O617" s="12">
        <v>120</v>
      </c>
      <c r="P617" s="12">
        <v>125</v>
      </c>
      <c r="Q617" s="14" t="s">
        <v>22</v>
      </c>
      <c r="R617" s="10">
        <f t="shared" si="18"/>
        <v>7321</v>
      </c>
      <c r="S617" s="11">
        <f t="shared" si="19"/>
        <v>13.891840607210627</v>
      </c>
    </row>
    <row r="618" spans="1:19" ht="15.75" customHeight="1">
      <c r="A618" s="7">
        <v>20</v>
      </c>
      <c r="B618" s="8" t="s">
        <v>32</v>
      </c>
      <c r="C618" s="8" t="s">
        <v>20</v>
      </c>
      <c r="D618" s="8" t="s">
        <v>33</v>
      </c>
      <c r="E618" s="7">
        <v>1165</v>
      </c>
      <c r="F618" s="7">
        <v>282</v>
      </c>
      <c r="G618" s="7">
        <v>3264</v>
      </c>
      <c r="H618" s="7">
        <v>869</v>
      </c>
      <c r="I618" s="7">
        <v>132</v>
      </c>
      <c r="J618" s="7">
        <v>91</v>
      </c>
      <c r="K618" s="7">
        <v>255</v>
      </c>
      <c r="L618" s="7">
        <v>56</v>
      </c>
      <c r="M618" s="7">
        <v>37</v>
      </c>
      <c r="N618" s="7">
        <v>85</v>
      </c>
      <c r="O618" s="7">
        <v>187</v>
      </c>
      <c r="P618" s="7">
        <v>61</v>
      </c>
      <c r="Q618" s="9" t="s">
        <v>29</v>
      </c>
      <c r="R618" s="10">
        <f t="shared" si="18"/>
        <v>5037</v>
      </c>
      <c r="S618" s="11">
        <f t="shared" si="19"/>
        <v>4.3236051502145925</v>
      </c>
    </row>
    <row r="619" spans="1:19" ht="15.75" customHeight="1">
      <c r="A619" s="12">
        <v>25</v>
      </c>
      <c r="B619" s="13" t="s">
        <v>32</v>
      </c>
      <c r="C619" s="13" t="s">
        <v>24</v>
      </c>
      <c r="D619" s="13" t="s">
        <v>28</v>
      </c>
      <c r="E619" s="12">
        <v>996</v>
      </c>
      <c r="F619" s="12">
        <v>692</v>
      </c>
      <c r="G619" s="12">
        <v>4653</v>
      </c>
      <c r="H619" s="12">
        <v>765</v>
      </c>
      <c r="I619" s="12">
        <v>351</v>
      </c>
      <c r="J619" s="12">
        <v>148</v>
      </c>
      <c r="K619" s="12">
        <v>243</v>
      </c>
      <c r="L619" s="12">
        <v>31</v>
      </c>
      <c r="M619" s="12">
        <v>58</v>
      </c>
      <c r="N619" s="12">
        <v>74</v>
      </c>
      <c r="O619" s="12">
        <v>191</v>
      </c>
      <c r="P619" s="12">
        <v>176</v>
      </c>
      <c r="Q619" s="14" t="s">
        <v>22</v>
      </c>
      <c r="R619" s="10">
        <f t="shared" si="18"/>
        <v>6690</v>
      </c>
      <c r="S619" s="11">
        <f t="shared" si="19"/>
        <v>6.7168674698795181</v>
      </c>
    </row>
    <row r="620" spans="1:19" ht="15.75" customHeight="1">
      <c r="A620" s="7">
        <v>24</v>
      </c>
      <c r="B620" s="8" t="s">
        <v>32</v>
      </c>
      <c r="C620" s="8" t="s">
        <v>24</v>
      </c>
      <c r="D620" s="8" t="s">
        <v>31</v>
      </c>
      <c r="E620" s="7">
        <v>630</v>
      </c>
      <c r="F620" s="7">
        <v>528</v>
      </c>
      <c r="G620" s="7">
        <v>4001</v>
      </c>
      <c r="H620" s="7">
        <v>921</v>
      </c>
      <c r="I620" s="7">
        <v>377</v>
      </c>
      <c r="J620" s="7">
        <v>193</v>
      </c>
      <c r="K620" s="7">
        <v>87</v>
      </c>
      <c r="L620" s="7">
        <v>142</v>
      </c>
      <c r="M620" s="7">
        <v>60</v>
      </c>
      <c r="N620" s="7">
        <v>155</v>
      </c>
      <c r="O620" s="7">
        <v>51</v>
      </c>
      <c r="P620" s="7">
        <v>58</v>
      </c>
      <c r="Q620" s="9" t="s">
        <v>26</v>
      </c>
      <c r="R620" s="10">
        <f t="shared" si="18"/>
        <v>6045</v>
      </c>
      <c r="S620" s="11">
        <f t="shared" si="19"/>
        <v>9.5952380952380949</v>
      </c>
    </row>
    <row r="621" spans="1:19" ht="15.75" customHeight="1">
      <c r="A621" s="12">
        <v>19</v>
      </c>
      <c r="B621" s="13" t="s">
        <v>32</v>
      </c>
      <c r="C621" s="13" t="s">
        <v>24</v>
      </c>
      <c r="D621" s="13" t="s">
        <v>31</v>
      </c>
      <c r="E621" s="12">
        <v>542</v>
      </c>
      <c r="F621" s="12">
        <v>205</v>
      </c>
      <c r="G621" s="12">
        <v>4638</v>
      </c>
      <c r="H621" s="12">
        <v>838</v>
      </c>
      <c r="I621" s="12">
        <v>332</v>
      </c>
      <c r="J621" s="12">
        <v>67</v>
      </c>
      <c r="K621" s="12">
        <v>237</v>
      </c>
      <c r="L621" s="12">
        <v>74</v>
      </c>
      <c r="M621" s="12">
        <v>80</v>
      </c>
      <c r="N621" s="12">
        <v>205</v>
      </c>
      <c r="O621" s="12">
        <v>116</v>
      </c>
      <c r="P621" s="12">
        <v>175</v>
      </c>
      <c r="Q621" s="14" t="s">
        <v>29</v>
      </c>
      <c r="R621" s="10">
        <f t="shared" si="18"/>
        <v>6762</v>
      </c>
      <c r="S621" s="11">
        <f t="shared" si="19"/>
        <v>12.476014760147601</v>
      </c>
    </row>
    <row r="622" spans="1:19" ht="15.75" customHeight="1">
      <c r="A622" s="7">
        <v>19</v>
      </c>
      <c r="B622" s="8" t="s">
        <v>19</v>
      </c>
      <c r="C622" s="8" t="s">
        <v>20</v>
      </c>
      <c r="D622" s="8" t="s">
        <v>21</v>
      </c>
      <c r="E622" s="7">
        <v>648</v>
      </c>
      <c r="F622" s="7">
        <v>929</v>
      </c>
      <c r="G622" s="7">
        <v>4294</v>
      </c>
      <c r="H622" s="7">
        <v>696</v>
      </c>
      <c r="I622" s="7">
        <v>267</v>
      </c>
      <c r="J622" s="7">
        <v>104</v>
      </c>
      <c r="K622" s="7">
        <v>215</v>
      </c>
      <c r="L622" s="7">
        <v>79</v>
      </c>
      <c r="M622" s="7">
        <v>96</v>
      </c>
      <c r="N622" s="7">
        <v>286</v>
      </c>
      <c r="O622" s="7">
        <v>35</v>
      </c>
      <c r="P622" s="7">
        <v>44</v>
      </c>
      <c r="Q622" s="9" t="s">
        <v>22</v>
      </c>
      <c r="R622" s="10">
        <f t="shared" si="18"/>
        <v>6116</v>
      </c>
      <c r="S622" s="11">
        <f t="shared" si="19"/>
        <v>9.4382716049382722</v>
      </c>
    </row>
    <row r="623" spans="1:19" ht="15.75" customHeight="1">
      <c r="A623" s="12">
        <v>22</v>
      </c>
      <c r="B623" s="13" t="s">
        <v>19</v>
      </c>
      <c r="C623" s="13" t="s">
        <v>27</v>
      </c>
      <c r="D623" s="13" t="s">
        <v>28</v>
      </c>
      <c r="E623" s="12">
        <v>639</v>
      </c>
      <c r="F623" s="12">
        <v>699</v>
      </c>
      <c r="G623" s="12">
        <v>4625</v>
      </c>
      <c r="H623" s="12">
        <v>463</v>
      </c>
      <c r="I623" s="12">
        <v>338</v>
      </c>
      <c r="J623" s="12">
        <v>80</v>
      </c>
      <c r="K623" s="12">
        <v>265</v>
      </c>
      <c r="L623" s="12">
        <v>51</v>
      </c>
      <c r="M623" s="12">
        <v>80</v>
      </c>
      <c r="N623" s="12">
        <v>295</v>
      </c>
      <c r="O623" s="12">
        <v>103</v>
      </c>
      <c r="P623" s="12">
        <v>137</v>
      </c>
      <c r="Q623" s="14" t="s">
        <v>22</v>
      </c>
      <c r="R623" s="10">
        <f t="shared" si="18"/>
        <v>6437</v>
      </c>
      <c r="S623" s="11">
        <f t="shared" si="19"/>
        <v>10.073552425665103</v>
      </c>
    </row>
    <row r="624" spans="1:19" ht="15.75" customHeight="1">
      <c r="A624" s="7">
        <v>18</v>
      </c>
      <c r="B624" s="8" t="s">
        <v>19</v>
      </c>
      <c r="C624" s="8" t="s">
        <v>30</v>
      </c>
      <c r="D624" s="8" t="s">
        <v>31</v>
      </c>
      <c r="E624" s="7">
        <v>729</v>
      </c>
      <c r="F624" s="7">
        <v>665</v>
      </c>
      <c r="G624" s="7">
        <v>4464</v>
      </c>
      <c r="H624" s="7">
        <v>670</v>
      </c>
      <c r="I624" s="7">
        <v>378</v>
      </c>
      <c r="J624" s="7">
        <v>122</v>
      </c>
      <c r="K624" s="7">
        <v>191</v>
      </c>
      <c r="L624" s="7">
        <v>145</v>
      </c>
      <c r="M624" s="7">
        <v>94</v>
      </c>
      <c r="N624" s="7">
        <v>198</v>
      </c>
      <c r="O624" s="7">
        <v>169</v>
      </c>
      <c r="P624" s="7">
        <v>101</v>
      </c>
      <c r="Q624" s="9" t="s">
        <v>26</v>
      </c>
      <c r="R624" s="10">
        <f t="shared" si="18"/>
        <v>6532</v>
      </c>
      <c r="S624" s="11">
        <f t="shared" si="19"/>
        <v>8.9602194787379972</v>
      </c>
    </row>
    <row r="625" spans="1:19" ht="15.75" customHeight="1">
      <c r="A625" s="12">
        <v>19</v>
      </c>
      <c r="B625" s="13" t="s">
        <v>32</v>
      </c>
      <c r="C625" s="13" t="s">
        <v>24</v>
      </c>
      <c r="D625" s="13" t="s">
        <v>28</v>
      </c>
      <c r="E625" s="12">
        <v>1021</v>
      </c>
      <c r="F625" s="12">
        <v>473</v>
      </c>
      <c r="G625" s="12">
        <v>4614</v>
      </c>
      <c r="H625" s="12">
        <v>875</v>
      </c>
      <c r="I625" s="12">
        <v>282</v>
      </c>
      <c r="J625" s="12">
        <v>57</v>
      </c>
      <c r="K625" s="12">
        <v>191</v>
      </c>
      <c r="L625" s="12">
        <v>42</v>
      </c>
      <c r="M625" s="12">
        <v>40</v>
      </c>
      <c r="N625" s="12">
        <v>153</v>
      </c>
      <c r="O625" s="12">
        <v>106</v>
      </c>
      <c r="P625" s="12">
        <v>157</v>
      </c>
      <c r="Q625" s="14" t="s">
        <v>29</v>
      </c>
      <c r="R625" s="10">
        <f t="shared" si="18"/>
        <v>6517</v>
      </c>
      <c r="S625" s="11">
        <f t="shared" si="19"/>
        <v>6.3829578844270323</v>
      </c>
    </row>
    <row r="626" spans="1:19" ht="15.75" customHeight="1">
      <c r="A626" s="7">
        <v>23</v>
      </c>
      <c r="B626" s="8" t="s">
        <v>32</v>
      </c>
      <c r="C626" s="8" t="s">
        <v>27</v>
      </c>
      <c r="D626" s="8" t="s">
        <v>25</v>
      </c>
      <c r="E626" s="7">
        <v>1229</v>
      </c>
      <c r="F626" s="7">
        <v>794</v>
      </c>
      <c r="G626" s="7">
        <v>4968</v>
      </c>
      <c r="H626" s="7">
        <v>953</v>
      </c>
      <c r="I626" s="7">
        <v>216</v>
      </c>
      <c r="J626" s="7">
        <v>85</v>
      </c>
      <c r="K626" s="7">
        <v>85</v>
      </c>
      <c r="L626" s="7">
        <v>143</v>
      </c>
      <c r="M626" s="7">
        <v>37</v>
      </c>
      <c r="N626" s="7">
        <v>280</v>
      </c>
      <c r="O626" s="7">
        <v>94</v>
      </c>
      <c r="P626" s="7">
        <v>185</v>
      </c>
      <c r="Q626" s="9" t="s">
        <v>22</v>
      </c>
      <c r="R626" s="10">
        <f t="shared" si="18"/>
        <v>7046</v>
      </c>
      <c r="S626" s="11">
        <f t="shared" si="19"/>
        <v>5.7331163547599671</v>
      </c>
    </row>
    <row r="627" spans="1:19" ht="15.75" customHeight="1">
      <c r="A627" s="12">
        <v>21</v>
      </c>
      <c r="B627" s="13" t="s">
        <v>32</v>
      </c>
      <c r="C627" s="13" t="s">
        <v>24</v>
      </c>
      <c r="D627" s="13" t="s">
        <v>31</v>
      </c>
      <c r="E627" s="12">
        <v>660</v>
      </c>
      <c r="F627" s="12">
        <v>207</v>
      </c>
      <c r="G627" s="12">
        <v>5365</v>
      </c>
      <c r="H627" s="12">
        <v>547</v>
      </c>
      <c r="I627" s="12">
        <v>194</v>
      </c>
      <c r="J627" s="12">
        <v>59</v>
      </c>
      <c r="K627" s="12">
        <v>112</v>
      </c>
      <c r="L627" s="12">
        <v>98</v>
      </c>
      <c r="M627" s="12">
        <v>23</v>
      </c>
      <c r="N627" s="12">
        <v>229</v>
      </c>
      <c r="O627" s="12">
        <v>168</v>
      </c>
      <c r="P627" s="12">
        <v>64</v>
      </c>
      <c r="Q627" s="14" t="s">
        <v>22</v>
      </c>
      <c r="R627" s="10">
        <f t="shared" si="18"/>
        <v>6859</v>
      </c>
      <c r="S627" s="11">
        <f t="shared" si="19"/>
        <v>10.392424242424243</v>
      </c>
    </row>
    <row r="628" spans="1:19" ht="15.75" customHeight="1">
      <c r="A628" s="7">
        <v>21</v>
      </c>
      <c r="B628" s="8" t="s">
        <v>19</v>
      </c>
      <c r="C628" s="8" t="s">
        <v>20</v>
      </c>
      <c r="D628" s="8" t="s">
        <v>28</v>
      </c>
      <c r="E628" s="7">
        <v>1343</v>
      </c>
      <c r="F628" s="7">
        <v>6</v>
      </c>
      <c r="G628" s="7">
        <v>3103</v>
      </c>
      <c r="H628" s="7">
        <v>759</v>
      </c>
      <c r="I628" s="7">
        <v>238</v>
      </c>
      <c r="J628" s="7">
        <v>75</v>
      </c>
      <c r="K628" s="7">
        <v>289</v>
      </c>
      <c r="L628" s="7">
        <v>107</v>
      </c>
      <c r="M628" s="7">
        <v>41</v>
      </c>
      <c r="N628" s="7">
        <v>170</v>
      </c>
      <c r="O628" s="7">
        <v>89</v>
      </c>
      <c r="P628" s="7">
        <v>44</v>
      </c>
      <c r="Q628" s="9" t="s">
        <v>26</v>
      </c>
      <c r="R628" s="10">
        <f t="shared" si="18"/>
        <v>4915</v>
      </c>
      <c r="S628" s="11">
        <f t="shared" si="19"/>
        <v>3.659717051377513</v>
      </c>
    </row>
    <row r="629" spans="1:19" ht="15.75" customHeight="1">
      <c r="A629" s="12">
        <v>25</v>
      </c>
      <c r="B629" s="13" t="s">
        <v>19</v>
      </c>
      <c r="C629" s="13" t="s">
        <v>24</v>
      </c>
      <c r="D629" s="13" t="s">
        <v>28</v>
      </c>
      <c r="E629" s="12">
        <v>833</v>
      </c>
      <c r="F629" s="12">
        <v>410</v>
      </c>
      <c r="G629" s="12">
        <v>4562</v>
      </c>
      <c r="H629" s="12">
        <v>525</v>
      </c>
      <c r="I629" s="12">
        <v>330</v>
      </c>
      <c r="J629" s="12">
        <v>50</v>
      </c>
      <c r="K629" s="12">
        <v>245</v>
      </c>
      <c r="L629" s="12">
        <v>112</v>
      </c>
      <c r="M629" s="12">
        <v>89</v>
      </c>
      <c r="N629" s="12">
        <v>132</v>
      </c>
      <c r="O629" s="12">
        <v>137</v>
      </c>
      <c r="P629" s="12">
        <v>155</v>
      </c>
      <c r="Q629" s="14" t="s">
        <v>26</v>
      </c>
      <c r="R629" s="10">
        <f t="shared" si="18"/>
        <v>6337</v>
      </c>
      <c r="S629" s="11">
        <f t="shared" si="19"/>
        <v>7.6074429771908765</v>
      </c>
    </row>
    <row r="630" spans="1:19" ht="15.75" customHeight="1">
      <c r="A630" s="7">
        <v>22</v>
      </c>
      <c r="B630" s="8" t="s">
        <v>32</v>
      </c>
      <c r="C630" s="8" t="s">
        <v>20</v>
      </c>
      <c r="D630" s="8" t="s">
        <v>28</v>
      </c>
      <c r="E630" s="7">
        <v>555</v>
      </c>
      <c r="F630" s="7">
        <v>51</v>
      </c>
      <c r="G630" s="7">
        <v>5060</v>
      </c>
      <c r="H630" s="7">
        <v>534</v>
      </c>
      <c r="I630" s="7">
        <v>354</v>
      </c>
      <c r="J630" s="7">
        <v>69</v>
      </c>
      <c r="K630" s="7">
        <v>64</v>
      </c>
      <c r="L630" s="7">
        <v>33</v>
      </c>
      <c r="M630" s="7">
        <v>48</v>
      </c>
      <c r="N630" s="7">
        <v>76</v>
      </c>
      <c r="O630" s="7">
        <v>42</v>
      </c>
      <c r="P630" s="7">
        <v>26</v>
      </c>
      <c r="Q630" s="9" t="s">
        <v>26</v>
      </c>
      <c r="R630" s="10">
        <f t="shared" si="18"/>
        <v>6306</v>
      </c>
      <c r="S630" s="11">
        <f t="shared" si="19"/>
        <v>11.362162162162162</v>
      </c>
    </row>
    <row r="631" spans="1:19" ht="15.75" customHeight="1">
      <c r="A631" s="12">
        <v>22</v>
      </c>
      <c r="B631" s="13" t="s">
        <v>32</v>
      </c>
      <c r="C631" s="13" t="s">
        <v>20</v>
      </c>
      <c r="D631" s="13" t="s">
        <v>31</v>
      </c>
      <c r="E631" s="12">
        <v>541</v>
      </c>
      <c r="F631" s="12">
        <v>94</v>
      </c>
      <c r="G631" s="12">
        <v>5373</v>
      </c>
      <c r="H631" s="12">
        <v>409</v>
      </c>
      <c r="I631" s="12">
        <v>264</v>
      </c>
      <c r="J631" s="12">
        <v>79</v>
      </c>
      <c r="K631" s="12">
        <v>288</v>
      </c>
      <c r="L631" s="12">
        <v>59</v>
      </c>
      <c r="M631" s="12">
        <v>43</v>
      </c>
      <c r="N631" s="12">
        <v>113</v>
      </c>
      <c r="O631" s="12">
        <v>175</v>
      </c>
      <c r="P631" s="12">
        <v>33</v>
      </c>
      <c r="Q631" s="14" t="s">
        <v>22</v>
      </c>
      <c r="R631" s="10">
        <f t="shared" si="18"/>
        <v>6836</v>
      </c>
      <c r="S631" s="11">
        <f t="shared" si="19"/>
        <v>12.635859519408502</v>
      </c>
    </row>
    <row r="632" spans="1:19" ht="15.75" customHeight="1">
      <c r="A632" s="7">
        <v>22</v>
      </c>
      <c r="B632" s="8" t="s">
        <v>19</v>
      </c>
      <c r="C632" s="8" t="s">
        <v>27</v>
      </c>
      <c r="D632" s="8" t="s">
        <v>25</v>
      </c>
      <c r="E632" s="7">
        <v>748</v>
      </c>
      <c r="F632" s="7">
        <v>296</v>
      </c>
      <c r="G632" s="7">
        <v>3962</v>
      </c>
      <c r="H632" s="7">
        <v>721</v>
      </c>
      <c r="I632" s="7">
        <v>389</v>
      </c>
      <c r="J632" s="7">
        <v>71</v>
      </c>
      <c r="K632" s="7">
        <v>108</v>
      </c>
      <c r="L632" s="7">
        <v>89</v>
      </c>
      <c r="M632" s="7">
        <v>93</v>
      </c>
      <c r="N632" s="7">
        <v>106</v>
      </c>
      <c r="O632" s="7">
        <v>186</v>
      </c>
      <c r="P632" s="7">
        <v>170</v>
      </c>
      <c r="Q632" s="9" t="s">
        <v>22</v>
      </c>
      <c r="R632" s="10">
        <f t="shared" si="18"/>
        <v>5895</v>
      </c>
      <c r="S632" s="11">
        <f t="shared" si="19"/>
        <v>7.8810160427807485</v>
      </c>
    </row>
    <row r="633" spans="1:19" ht="15.75" customHeight="1">
      <c r="A633" s="12">
        <v>21</v>
      </c>
      <c r="B633" s="13" t="s">
        <v>23</v>
      </c>
      <c r="C633" s="13" t="s">
        <v>30</v>
      </c>
      <c r="D633" s="13" t="s">
        <v>31</v>
      </c>
      <c r="E633" s="12">
        <v>1477</v>
      </c>
      <c r="F633" s="12">
        <v>497</v>
      </c>
      <c r="G633" s="12">
        <v>4287</v>
      </c>
      <c r="H633" s="12">
        <v>851</v>
      </c>
      <c r="I633" s="12">
        <v>296</v>
      </c>
      <c r="J633" s="12">
        <v>53</v>
      </c>
      <c r="K633" s="12">
        <v>95</v>
      </c>
      <c r="L633" s="12">
        <v>134</v>
      </c>
      <c r="M633" s="12">
        <v>61</v>
      </c>
      <c r="N633" s="12">
        <v>143</v>
      </c>
      <c r="O633" s="12">
        <v>87</v>
      </c>
      <c r="P633" s="12">
        <v>134</v>
      </c>
      <c r="Q633" s="14" t="s">
        <v>26</v>
      </c>
      <c r="R633" s="10">
        <f t="shared" si="18"/>
        <v>6141</v>
      </c>
      <c r="S633" s="11">
        <f t="shared" si="19"/>
        <v>4.1577522004062288</v>
      </c>
    </row>
    <row r="634" spans="1:19" ht="15.75" customHeight="1">
      <c r="A634" s="7">
        <v>22</v>
      </c>
      <c r="B634" s="8" t="s">
        <v>19</v>
      </c>
      <c r="C634" s="8" t="s">
        <v>27</v>
      </c>
      <c r="D634" s="8" t="s">
        <v>33</v>
      </c>
      <c r="E634" s="7">
        <v>1236</v>
      </c>
      <c r="F634" s="7">
        <v>189</v>
      </c>
      <c r="G634" s="7">
        <v>5655</v>
      </c>
      <c r="H634" s="7">
        <v>773</v>
      </c>
      <c r="I634" s="7">
        <v>175</v>
      </c>
      <c r="J634" s="7">
        <v>145</v>
      </c>
      <c r="K634" s="7">
        <v>256</v>
      </c>
      <c r="L634" s="7">
        <v>122</v>
      </c>
      <c r="M634" s="7">
        <v>60</v>
      </c>
      <c r="N634" s="7">
        <v>143</v>
      </c>
      <c r="O634" s="7">
        <v>118</v>
      </c>
      <c r="P634" s="7">
        <v>169</v>
      </c>
      <c r="Q634" s="9" t="s">
        <v>22</v>
      </c>
      <c r="R634" s="10">
        <f t="shared" si="18"/>
        <v>7616</v>
      </c>
      <c r="S634" s="11">
        <f t="shared" si="19"/>
        <v>6.1618122977346275</v>
      </c>
    </row>
    <row r="635" spans="1:19" ht="15.75" customHeight="1">
      <c r="A635" s="12">
        <v>25</v>
      </c>
      <c r="B635" s="13" t="s">
        <v>32</v>
      </c>
      <c r="C635" s="13" t="s">
        <v>20</v>
      </c>
      <c r="D635" s="13" t="s">
        <v>33</v>
      </c>
      <c r="E635" s="12">
        <v>592</v>
      </c>
      <c r="F635" s="12">
        <v>657</v>
      </c>
      <c r="G635" s="12">
        <v>3801</v>
      </c>
      <c r="H635" s="12">
        <v>939</v>
      </c>
      <c r="I635" s="12">
        <v>137</v>
      </c>
      <c r="J635" s="12">
        <v>127</v>
      </c>
      <c r="K635" s="12">
        <v>280</v>
      </c>
      <c r="L635" s="12">
        <v>59</v>
      </c>
      <c r="M635" s="12">
        <v>75</v>
      </c>
      <c r="N635" s="12">
        <v>265</v>
      </c>
      <c r="O635" s="12">
        <v>70</v>
      </c>
      <c r="P635" s="12">
        <v>85</v>
      </c>
      <c r="Q635" s="14" t="s">
        <v>26</v>
      </c>
      <c r="R635" s="10">
        <f t="shared" si="18"/>
        <v>5838</v>
      </c>
      <c r="S635" s="11">
        <f t="shared" si="19"/>
        <v>9.861486486486486</v>
      </c>
    </row>
    <row r="636" spans="1:19" ht="15.75" customHeight="1">
      <c r="A636" s="7">
        <v>25</v>
      </c>
      <c r="B636" s="8" t="s">
        <v>23</v>
      </c>
      <c r="C636" s="8" t="s">
        <v>27</v>
      </c>
      <c r="D636" s="8" t="s">
        <v>28</v>
      </c>
      <c r="E636" s="7">
        <v>558</v>
      </c>
      <c r="F636" s="7">
        <v>830</v>
      </c>
      <c r="G636" s="7">
        <v>4642</v>
      </c>
      <c r="H636" s="7">
        <v>895</v>
      </c>
      <c r="I636" s="7">
        <v>349</v>
      </c>
      <c r="J636" s="7">
        <v>89</v>
      </c>
      <c r="K636" s="7">
        <v>273</v>
      </c>
      <c r="L636" s="7">
        <v>45</v>
      </c>
      <c r="M636" s="7">
        <v>83</v>
      </c>
      <c r="N636" s="7">
        <v>79</v>
      </c>
      <c r="O636" s="7">
        <v>122</v>
      </c>
      <c r="P636" s="7">
        <v>143</v>
      </c>
      <c r="Q636" s="9" t="s">
        <v>29</v>
      </c>
      <c r="R636" s="10">
        <f t="shared" si="18"/>
        <v>6720</v>
      </c>
      <c r="S636" s="11">
        <f t="shared" si="19"/>
        <v>12.043010752688172</v>
      </c>
    </row>
    <row r="637" spans="1:19" ht="15.75" customHeight="1">
      <c r="A637" s="12">
        <v>23</v>
      </c>
      <c r="B637" s="13" t="s">
        <v>32</v>
      </c>
      <c r="C637" s="13" t="s">
        <v>30</v>
      </c>
      <c r="D637" s="13" t="s">
        <v>31</v>
      </c>
      <c r="E637" s="12">
        <v>925</v>
      </c>
      <c r="F637" s="12">
        <v>414</v>
      </c>
      <c r="G637" s="12">
        <v>4123</v>
      </c>
      <c r="H637" s="12">
        <v>776</v>
      </c>
      <c r="I637" s="12">
        <v>178</v>
      </c>
      <c r="J637" s="12">
        <v>106</v>
      </c>
      <c r="K637" s="12">
        <v>268</v>
      </c>
      <c r="L637" s="12">
        <v>105</v>
      </c>
      <c r="M637" s="12">
        <v>39</v>
      </c>
      <c r="N637" s="12">
        <v>201</v>
      </c>
      <c r="O637" s="12">
        <v>144</v>
      </c>
      <c r="P637" s="12">
        <v>108</v>
      </c>
      <c r="Q637" s="14" t="s">
        <v>22</v>
      </c>
      <c r="R637" s="10">
        <f t="shared" si="18"/>
        <v>6048</v>
      </c>
      <c r="S637" s="11">
        <f t="shared" si="19"/>
        <v>6.5383783783783782</v>
      </c>
    </row>
    <row r="638" spans="1:19" ht="15.75" customHeight="1">
      <c r="A638" s="7">
        <v>18</v>
      </c>
      <c r="B638" s="8" t="s">
        <v>32</v>
      </c>
      <c r="C638" s="8" t="s">
        <v>27</v>
      </c>
      <c r="D638" s="8" t="s">
        <v>28</v>
      </c>
      <c r="E638" s="7">
        <v>719</v>
      </c>
      <c r="F638" s="7">
        <v>498</v>
      </c>
      <c r="G638" s="7">
        <v>3780</v>
      </c>
      <c r="H638" s="7">
        <v>494</v>
      </c>
      <c r="I638" s="7">
        <v>312</v>
      </c>
      <c r="J638" s="7">
        <v>149</v>
      </c>
      <c r="K638" s="7">
        <v>111</v>
      </c>
      <c r="L638" s="7">
        <v>126</v>
      </c>
      <c r="M638" s="7">
        <v>73</v>
      </c>
      <c r="N638" s="7">
        <v>60</v>
      </c>
      <c r="O638" s="7">
        <v>57</v>
      </c>
      <c r="P638" s="7">
        <v>169</v>
      </c>
      <c r="Q638" s="9" t="s">
        <v>29</v>
      </c>
      <c r="R638" s="10">
        <f t="shared" si="18"/>
        <v>5331</v>
      </c>
      <c r="S638" s="11">
        <f t="shared" si="19"/>
        <v>7.4144645340751048</v>
      </c>
    </row>
    <row r="639" spans="1:19" ht="15.75" customHeight="1">
      <c r="A639" s="12">
        <v>24</v>
      </c>
      <c r="B639" s="13" t="s">
        <v>23</v>
      </c>
      <c r="C639" s="13" t="s">
        <v>24</v>
      </c>
      <c r="D639" s="13" t="s">
        <v>31</v>
      </c>
      <c r="E639" s="12">
        <v>981</v>
      </c>
      <c r="F639" s="12">
        <v>875</v>
      </c>
      <c r="G639" s="12">
        <v>3266</v>
      </c>
      <c r="H639" s="12">
        <v>852</v>
      </c>
      <c r="I639" s="12">
        <v>201</v>
      </c>
      <c r="J639" s="12">
        <v>167</v>
      </c>
      <c r="K639" s="12">
        <v>102</v>
      </c>
      <c r="L639" s="12">
        <v>118</v>
      </c>
      <c r="M639" s="12">
        <v>72</v>
      </c>
      <c r="N639" s="12">
        <v>124</v>
      </c>
      <c r="O639" s="12">
        <v>62</v>
      </c>
      <c r="P639" s="12">
        <v>110</v>
      </c>
      <c r="Q639" s="14" t="s">
        <v>22</v>
      </c>
      <c r="R639" s="10">
        <f t="shared" si="18"/>
        <v>5074</v>
      </c>
      <c r="S639" s="11">
        <f t="shared" si="19"/>
        <v>5.1722731906218149</v>
      </c>
    </row>
    <row r="640" spans="1:19" ht="15.75" customHeight="1">
      <c r="A640" s="7">
        <v>25</v>
      </c>
      <c r="B640" s="8" t="s">
        <v>19</v>
      </c>
      <c r="C640" s="8" t="s">
        <v>27</v>
      </c>
      <c r="D640" s="8" t="s">
        <v>25</v>
      </c>
      <c r="E640" s="7">
        <v>1381</v>
      </c>
      <c r="F640" s="7">
        <v>882</v>
      </c>
      <c r="G640" s="7">
        <v>3704</v>
      </c>
      <c r="H640" s="7">
        <v>464</v>
      </c>
      <c r="I640" s="7">
        <v>269</v>
      </c>
      <c r="J640" s="7">
        <v>88</v>
      </c>
      <c r="K640" s="7">
        <v>257</v>
      </c>
      <c r="L640" s="7">
        <v>105</v>
      </c>
      <c r="M640" s="7">
        <v>47</v>
      </c>
      <c r="N640" s="7">
        <v>106</v>
      </c>
      <c r="O640" s="7">
        <v>135</v>
      </c>
      <c r="P640" s="7">
        <v>66</v>
      </c>
      <c r="Q640" s="9" t="s">
        <v>22</v>
      </c>
      <c r="R640" s="10">
        <f t="shared" si="18"/>
        <v>5241</v>
      </c>
      <c r="S640" s="11">
        <f t="shared" si="19"/>
        <v>3.7950760318609702</v>
      </c>
    </row>
    <row r="641" spans="1:19" ht="15.75" customHeight="1">
      <c r="A641" s="12">
        <v>18</v>
      </c>
      <c r="B641" s="13" t="s">
        <v>19</v>
      </c>
      <c r="C641" s="13" t="s">
        <v>30</v>
      </c>
      <c r="D641" s="13" t="s">
        <v>33</v>
      </c>
      <c r="E641" s="12">
        <v>929</v>
      </c>
      <c r="F641" s="12">
        <v>126</v>
      </c>
      <c r="G641" s="12">
        <v>3357</v>
      </c>
      <c r="H641" s="12">
        <v>615</v>
      </c>
      <c r="I641" s="12">
        <v>324</v>
      </c>
      <c r="J641" s="12">
        <v>73</v>
      </c>
      <c r="K641" s="12">
        <v>162</v>
      </c>
      <c r="L641" s="12">
        <v>150</v>
      </c>
      <c r="M641" s="12">
        <v>58</v>
      </c>
      <c r="N641" s="12">
        <v>211</v>
      </c>
      <c r="O641" s="12">
        <v>87</v>
      </c>
      <c r="P641" s="12">
        <v>77</v>
      </c>
      <c r="Q641" s="14" t="s">
        <v>26</v>
      </c>
      <c r="R641" s="10">
        <f t="shared" si="18"/>
        <v>5114</v>
      </c>
      <c r="S641" s="11">
        <f t="shared" si="19"/>
        <v>5.5048439181916038</v>
      </c>
    </row>
    <row r="642" spans="1:19" ht="15.75" customHeight="1">
      <c r="A642" s="7">
        <v>24</v>
      </c>
      <c r="B642" s="8" t="s">
        <v>32</v>
      </c>
      <c r="C642" s="8" t="s">
        <v>24</v>
      </c>
      <c r="D642" s="8" t="s">
        <v>33</v>
      </c>
      <c r="E642" s="7">
        <v>1245</v>
      </c>
      <c r="F642" s="7">
        <v>906</v>
      </c>
      <c r="G642" s="7">
        <v>5452</v>
      </c>
      <c r="H642" s="7">
        <v>459</v>
      </c>
      <c r="I642" s="7">
        <v>255</v>
      </c>
      <c r="J642" s="7">
        <v>128</v>
      </c>
      <c r="K642" s="7">
        <v>95</v>
      </c>
      <c r="L642" s="7">
        <v>44</v>
      </c>
      <c r="M642" s="7">
        <v>47</v>
      </c>
      <c r="N642" s="7">
        <v>288</v>
      </c>
      <c r="O642" s="7">
        <v>195</v>
      </c>
      <c r="P642" s="7">
        <v>191</v>
      </c>
      <c r="Q642" s="9" t="s">
        <v>29</v>
      </c>
      <c r="R642" s="10">
        <f t="shared" ref="R642:R705" si="20">SUM(G642:P642)</f>
        <v>7154</v>
      </c>
      <c r="S642" s="11">
        <f t="shared" ref="S642:S705" si="21">R642/E642</f>
        <v>5.7461847389558232</v>
      </c>
    </row>
    <row r="643" spans="1:19" ht="15.75" customHeight="1">
      <c r="A643" s="12">
        <v>20</v>
      </c>
      <c r="B643" s="13" t="s">
        <v>23</v>
      </c>
      <c r="C643" s="13" t="s">
        <v>24</v>
      </c>
      <c r="D643" s="13" t="s">
        <v>25</v>
      </c>
      <c r="E643" s="12">
        <v>691</v>
      </c>
      <c r="F643" s="12">
        <v>340</v>
      </c>
      <c r="G643" s="12">
        <v>3798</v>
      </c>
      <c r="H643" s="12">
        <v>748</v>
      </c>
      <c r="I643" s="12">
        <v>152</v>
      </c>
      <c r="J643" s="12">
        <v>53</v>
      </c>
      <c r="K643" s="12">
        <v>262</v>
      </c>
      <c r="L643" s="12">
        <v>118</v>
      </c>
      <c r="M643" s="12">
        <v>91</v>
      </c>
      <c r="N643" s="12">
        <v>112</v>
      </c>
      <c r="O643" s="12">
        <v>163</v>
      </c>
      <c r="P643" s="12">
        <v>71</v>
      </c>
      <c r="Q643" s="14" t="s">
        <v>29</v>
      </c>
      <c r="R643" s="10">
        <f t="shared" si="20"/>
        <v>5568</v>
      </c>
      <c r="S643" s="11">
        <f t="shared" si="21"/>
        <v>8.0578871201157742</v>
      </c>
    </row>
    <row r="644" spans="1:19" ht="15.75" customHeight="1">
      <c r="A644" s="7">
        <v>24</v>
      </c>
      <c r="B644" s="8" t="s">
        <v>23</v>
      </c>
      <c r="C644" s="8" t="s">
        <v>20</v>
      </c>
      <c r="D644" s="8" t="s">
        <v>21</v>
      </c>
      <c r="E644" s="7">
        <v>1326</v>
      </c>
      <c r="F644" s="7">
        <v>499</v>
      </c>
      <c r="G644" s="7">
        <v>5353</v>
      </c>
      <c r="H644" s="7">
        <v>852</v>
      </c>
      <c r="I644" s="7">
        <v>129</v>
      </c>
      <c r="J644" s="7">
        <v>166</v>
      </c>
      <c r="K644" s="7">
        <v>183</v>
      </c>
      <c r="L644" s="7">
        <v>91</v>
      </c>
      <c r="M644" s="7">
        <v>85</v>
      </c>
      <c r="N644" s="7">
        <v>291</v>
      </c>
      <c r="O644" s="7">
        <v>54</v>
      </c>
      <c r="P644" s="7">
        <v>141</v>
      </c>
      <c r="Q644" s="9" t="s">
        <v>22</v>
      </c>
      <c r="R644" s="10">
        <f t="shared" si="20"/>
        <v>7345</v>
      </c>
      <c r="S644" s="11">
        <f t="shared" si="21"/>
        <v>5.5392156862745097</v>
      </c>
    </row>
    <row r="645" spans="1:19" ht="15.75" customHeight="1">
      <c r="A645" s="12">
        <v>18</v>
      </c>
      <c r="B645" s="13" t="s">
        <v>19</v>
      </c>
      <c r="C645" s="13" t="s">
        <v>24</v>
      </c>
      <c r="D645" s="13" t="s">
        <v>21</v>
      </c>
      <c r="E645" s="12">
        <v>1000</v>
      </c>
      <c r="F645" s="12">
        <v>203</v>
      </c>
      <c r="G645" s="12">
        <v>5199</v>
      </c>
      <c r="H645" s="12">
        <v>559</v>
      </c>
      <c r="I645" s="12">
        <v>371</v>
      </c>
      <c r="J645" s="12">
        <v>104</v>
      </c>
      <c r="K645" s="12">
        <v>144</v>
      </c>
      <c r="L645" s="12">
        <v>70</v>
      </c>
      <c r="M645" s="12">
        <v>63</v>
      </c>
      <c r="N645" s="12">
        <v>102</v>
      </c>
      <c r="O645" s="12">
        <v>95</v>
      </c>
      <c r="P645" s="12">
        <v>105</v>
      </c>
      <c r="Q645" s="14" t="s">
        <v>22</v>
      </c>
      <c r="R645" s="10">
        <f t="shared" si="20"/>
        <v>6812</v>
      </c>
      <c r="S645" s="11">
        <f t="shared" si="21"/>
        <v>6.8120000000000003</v>
      </c>
    </row>
    <row r="646" spans="1:19" ht="15.75" customHeight="1">
      <c r="A646" s="7">
        <v>25</v>
      </c>
      <c r="B646" s="8" t="s">
        <v>32</v>
      </c>
      <c r="C646" s="8" t="s">
        <v>24</v>
      </c>
      <c r="D646" s="8" t="s">
        <v>28</v>
      </c>
      <c r="E646" s="7">
        <v>592</v>
      </c>
      <c r="F646" s="7">
        <v>662</v>
      </c>
      <c r="G646" s="7">
        <v>5221</v>
      </c>
      <c r="H646" s="7">
        <v>694</v>
      </c>
      <c r="I646" s="7">
        <v>119</v>
      </c>
      <c r="J646" s="7">
        <v>93</v>
      </c>
      <c r="K646" s="7">
        <v>275</v>
      </c>
      <c r="L646" s="7">
        <v>92</v>
      </c>
      <c r="M646" s="7">
        <v>58</v>
      </c>
      <c r="N646" s="7">
        <v>52</v>
      </c>
      <c r="O646" s="7">
        <v>180</v>
      </c>
      <c r="P646" s="7">
        <v>160</v>
      </c>
      <c r="Q646" s="9" t="s">
        <v>22</v>
      </c>
      <c r="R646" s="10">
        <f t="shared" si="20"/>
        <v>6944</v>
      </c>
      <c r="S646" s="11">
        <f t="shared" si="21"/>
        <v>11.72972972972973</v>
      </c>
    </row>
    <row r="647" spans="1:19" ht="15.75" customHeight="1">
      <c r="A647" s="12">
        <v>22</v>
      </c>
      <c r="B647" s="13" t="s">
        <v>32</v>
      </c>
      <c r="C647" s="13" t="s">
        <v>27</v>
      </c>
      <c r="D647" s="13" t="s">
        <v>25</v>
      </c>
      <c r="E647" s="12">
        <v>1227</v>
      </c>
      <c r="F647" s="12">
        <v>226</v>
      </c>
      <c r="G647" s="12">
        <v>3658</v>
      </c>
      <c r="H647" s="12">
        <v>951</v>
      </c>
      <c r="I647" s="12">
        <v>218</v>
      </c>
      <c r="J647" s="12">
        <v>199</v>
      </c>
      <c r="K647" s="12">
        <v>238</v>
      </c>
      <c r="L647" s="12">
        <v>73</v>
      </c>
      <c r="M647" s="12">
        <v>79</v>
      </c>
      <c r="N647" s="12">
        <v>112</v>
      </c>
      <c r="O647" s="12">
        <v>196</v>
      </c>
      <c r="P647" s="12">
        <v>67</v>
      </c>
      <c r="Q647" s="14" t="s">
        <v>29</v>
      </c>
      <c r="R647" s="10">
        <f t="shared" si="20"/>
        <v>5791</v>
      </c>
      <c r="S647" s="11">
        <f t="shared" si="21"/>
        <v>4.7196414017929911</v>
      </c>
    </row>
    <row r="648" spans="1:19" ht="15.75" customHeight="1">
      <c r="A648" s="7">
        <v>20</v>
      </c>
      <c r="B648" s="8" t="s">
        <v>23</v>
      </c>
      <c r="C648" s="8" t="s">
        <v>30</v>
      </c>
      <c r="D648" s="8" t="s">
        <v>31</v>
      </c>
      <c r="E648" s="7">
        <v>575</v>
      </c>
      <c r="F648" s="7">
        <v>534</v>
      </c>
      <c r="G648" s="7">
        <v>5231</v>
      </c>
      <c r="H648" s="7">
        <v>506</v>
      </c>
      <c r="I648" s="7">
        <v>378</v>
      </c>
      <c r="J648" s="7">
        <v>66</v>
      </c>
      <c r="K648" s="7">
        <v>141</v>
      </c>
      <c r="L648" s="7">
        <v>66</v>
      </c>
      <c r="M648" s="7">
        <v>75</v>
      </c>
      <c r="N648" s="7">
        <v>56</v>
      </c>
      <c r="O648" s="7">
        <v>153</v>
      </c>
      <c r="P648" s="7">
        <v>99</v>
      </c>
      <c r="Q648" s="9" t="s">
        <v>26</v>
      </c>
      <c r="R648" s="10">
        <f t="shared" si="20"/>
        <v>6771</v>
      </c>
      <c r="S648" s="11">
        <f t="shared" si="21"/>
        <v>11.775652173913043</v>
      </c>
    </row>
    <row r="649" spans="1:19" ht="15.75" customHeight="1">
      <c r="A649" s="12">
        <v>19</v>
      </c>
      <c r="B649" s="13" t="s">
        <v>23</v>
      </c>
      <c r="C649" s="13" t="s">
        <v>24</v>
      </c>
      <c r="D649" s="13" t="s">
        <v>31</v>
      </c>
      <c r="E649" s="12">
        <v>1298</v>
      </c>
      <c r="F649" s="12">
        <v>323</v>
      </c>
      <c r="G649" s="12">
        <v>3510</v>
      </c>
      <c r="H649" s="12">
        <v>444</v>
      </c>
      <c r="I649" s="12">
        <v>222</v>
      </c>
      <c r="J649" s="12">
        <v>168</v>
      </c>
      <c r="K649" s="12">
        <v>221</v>
      </c>
      <c r="L649" s="12">
        <v>98</v>
      </c>
      <c r="M649" s="12">
        <v>61</v>
      </c>
      <c r="N649" s="12">
        <v>175</v>
      </c>
      <c r="O649" s="12">
        <v>133</v>
      </c>
      <c r="P649" s="12">
        <v>69</v>
      </c>
      <c r="Q649" s="14" t="s">
        <v>22</v>
      </c>
      <c r="R649" s="10">
        <f t="shared" si="20"/>
        <v>5101</v>
      </c>
      <c r="S649" s="11">
        <f t="shared" si="21"/>
        <v>3.9298921417565484</v>
      </c>
    </row>
    <row r="650" spans="1:19" ht="15.75" customHeight="1">
      <c r="A650" s="7">
        <v>23</v>
      </c>
      <c r="B650" s="8" t="s">
        <v>32</v>
      </c>
      <c r="C650" s="8" t="s">
        <v>30</v>
      </c>
      <c r="D650" s="8" t="s">
        <v>31</v>
      </c>
      <c r="E650" s="7">
        <v>1141</v>
      </c>
      <c r="F650" s="7">
        <v>482</v>
      </c>
      <c r="G650" s="7">
        <v>3621</v>
      </c>
      <c r="H650" s="7">
        <v>572</v>
      </c>
      <c r="I650" s="7">
        <v>121</v>
      </c>
      <c r="J650" s="7">
        <v>184</v>
      </c>
      <c r="K650" s="7">
        <v>108</v>
      </c>
      <c r="L650" s="7">
        <v>41</v>
      </c>
      <c r="M650" s="7">
        <v>55</v>
      </c>
      <c r="N650" s="7">
        <v>93</v>
      </c>
      <c r="O650" s="7">
        <v>126</v>
      </c>
      <c r="P650" s="7">
        <v>86</v>
      </c>
      <c r="Q650" s="9" t="s">
        <v>26</v>
      </c>
      <c r="R650" s="10">
        <f t="shared" si="20"/>
        <v>5007</v>
      </c>
      <c r="S650" s="11">
        <f t="shared" si="21"/>
        <v>4.3882559158632777</v>
      </c>
    </row>
    <row r="651" spans="1:19" ht="15.75" customHeight="1">
      <c r="A651" s="12">
        <v>25</v>
      </c>
      <c r="B651" s="13" t="s">
        <v>32</v>
      </c>
      <c r="C651" s="13" t="s">
        <v>27</v>
      </c>
      <c r="D651" s="13" t="s">
        <v>33</v>
      </c>
      <c r="E651" s="12">
        <v>703</v>
      </c>
      <c r="F651" s="12">
        <v>654</v>
      </c>
      <c r="G651" s="12">
        <v>5926</v>
      </c>
      <c r="H651" s="12">
        <v>735</v>
      </c>
      <c r="I651" s="12">
        <v>295</v>
      </c>
      <c r="J651" s="12">
        <v>100</v>
      </c>
      <c r="K651" s="12">
        <v>278</v>
      </c>
      <c r="L651" s="12">
        <v>39</v>
      </c>
      <c r="M651" s="12">
        <v>80</v>
      </c>
      <c r="N651" s="12">
        <v>139</v>
      </c>
      <c r="O651" s="12">
        <v>178</v>
      </c>
      <c r="P651" s="12">
        <v>190</v>
      </c>
      <c r="Q651" s="14" t="s">
        <v>22</v>
      </c>
      <c r="R651" s="10">
        <f t="shared" si="20"/>
        <v>7960</v>
      </c>
      <c r="S651" s="11">
        <f t="shared" si="21"/>
        <v>11.322901849217638</v>
      </c>
    </row>
    <row r="652" spans="1:19" ht="15.75" customHeight="1">
      <c r="A652" s="7">
        <v>23</v>
      </c>
      <c r="B652" s="8" t="s">
        <v>23</v>
      </c>
      <c r="C652" s="8" t="s">
        <v>20</v>
      </c>
      <c r="D652" s="8" t="s">
        <v>25</v>
      </c>
      <c r="E652" s="7">
        <v>929</v>
      </c>
      <c r="F652" s="7">
        <v>160</v>
      </c>
      <c r="G652" s="7">
        <v>3445</v>
      </c>
      <c r="H652" s="7">
        <v>418</v>
      </c>
      <c r="I652" s="7">
        <v>213</v>
      </c>
      <c r="J652" s="7">
        <v>83</v>
      </c>
      <c r="K652" s="7">
        <v>159</v>
      </c>
      <c r="L652" s="7">
        <v>87</v>
      </c>
      <c r="M652" s="7">
        <v>54</v>
      </c>
      <c r="N652" s="7">
        <v>55</v>
      </c>
      <c r="O652" s="7">
        <v>198</v>
      </c>
      <c r="P652" s="7">
        <v>135</v>
      </c>
      <c r="Q652" s="9" t="s">
        <v>29</v>
      </c>
      <c r="R652" s="10">
        <f t="shared" si="20"/>
        <v>4847</v>
      </c>
      <c r="S652" s="11">
        <f t="shared" si="21"/>
        <v>5.2174381054897738</v>
      </c>
    </row>
    <row r="653" spans="1:19" ht="15.75" customHeight="1">
      <c r="A653" s="12">
        <v>23</v>
      </c>
      <c r="B653" s="13" t="s">
        <v>19</v>
      </c>
      <c r="C653" s="13" t="s">
        <v>24</v>
      </c>
      <c r="D653" s="13" t="s">
        <v>31</v>
      </c>
      <c r="E653" s="12">
        <v>1415</v>
      </c>
      <c r="F653" s="12">
        <v>970</v>
      </c>
      <c r="G653" s="12">
        <v>3694</v>
      </c>
      <c r="H653" s="12">
        <v>513</v>
      </c>
      <c r="I653" s="12">
        <v>148</v>
      </c>
      <c r="J653" s="12">
        <v>157</v>
      </c>
      <c r="K653" s="12">
        <v>297</v>
      </c>
      <c r="L653" s="12">
        <v>104</v>
      </c>
      <c r="M653" s="12">
        <v>42</v>
      </c>
      <c r="N653" s="12">
        <v>294</v>
      </c>
      <c r="O653" s="12">
        <v>154</v>
      </c>
      <c r="P653" s="12">
        <v>161</v>
      </c>
      <c r="Q653" s="14" t="s">
        <v>29</v>
      </c>
      <c r="R653" s="10">
        <f t="shared" si="20"/>
        <v>5564</v>
      </c>
      <c r="S653" s="11">
        <f t="shared" si="21"/>
        <v>3.9321554770318019</v>
      </c>
    </row>
    <row r="654" spans="1:19" ht="15.75" customHeight="1">
      <c r="A654" s="7">
        <v>18</v>
      </c>
      <c r="B654" s="8" t="s">
        <v>19</v>
      </c>
      <c r="C654" s="8" t="s">
        <v>27</v>
      </c>
      <c r="D654" s="8" t="s">
        <v>31</v>
      </c>
      <c r="E654" s="7">
        <v>1359</v>
      </c>
      <c r="F654" s="7">
        <v>387</v>
      </c>
      <c r="G654" s="7">
        <v>5747</v>
      </c>
      <c r="H654" s="7">
        <v>995</v>
      </c>
      <c r="I654" s="7">
        <v>263</v>
      </c>
      <c r="J654" s="7">
        <v>193</v>
      </c>
      <c r="K654" s="7">
        <v>246</v>
      </c>
      <c r="L654" s="7">
        <v>32</v>
      </c>
      <c r="M654" s="7">
        <v>23</v>
      </c>
      <c r="N654" s="7">
        <v>152</v>
      </c>
      <c r="O654" s="7">
        <v>110</v>
      </c>
      <c r="P654" s="7">
        <v>120</v>
      </c>
      <c r="Q654" s="9" t="s">
        <v>22</v>
      </c>
      <c r="R654" s="10">
        <f t="shared" si="20"/>
        <v>7881</v>
      </c>
      <c r="S654" s="11">
        <f t="shared" si="21"/>
        <v>5.7991169977924946</v>
      </c>
    </row>
    <row r="655" spans="1:19" ht="15.75" customHeight="1">
      <c r="A655" s="12">
        <v>23</v>
      </c>
      <c r="B655" s="13" t="s">
        <v>32</v>
      </c>
      <c r="C655" s="13" t="s">
        <v>20</v>
      </c>
      <c r="D655" s="13" t="s">
        <v>33</v>
      </c>
      <c r="E655" s="12">
        <v>1162</v>
      </c>
      <c r="F655" s="12">
        <v>720</v>
      </c>
      <c r="G655" s="12">
        <v>5880</v>
      </c>
      <c r="H655" s="12">
        <v>630</v>
      </c>
      <c r="I655" s="12">
        <v>259</v>
      </c>
      <c r="J655" s="12">
        <v>117</v>
      </c>
      <c r="K655" s="12">
        <v>113</v>
      </c>
      <c r="L655" s="12">
        <v>127</v>
      </c>
      <c r="M655" s="12">
        <v>94</v>
      </c>
      <c r="N655" s="12">
        <v>126</v>
      </c>
      <c r="O655" s="12">
        <v>89</v>
      </c>
      <c r="P655" s="12">
        <v>130</v>
      </c>
      <c r="Q655" s="14" t="s">
        <v>26</v>
      </c>
      <c r="R655" s="10">
        <f t="shared" si="20"/>
        <v>7565</v>
      </c>
      <c r="S655" s="11">
        <f t="shared" si="21"/>
        <v>6.5103270223752148</v>
      </c>
    </row>
    <row r="656" spans="1:19" ht="15.75" customHeight="1">
      <c r="A656" s="7">
        <v>18</v>
      </c>
      <c r="B656" s="8" t="s">
        <v>23</v>
      </c>
      <c r="C656" s="8" t="s">
        <v>30</v>
      </c>
      <c r="D656" s="8" t="s">
        <v>33</v>
      </c>
      <c r="E656" s="7">
        <v>663</v>
      </c>
      <c r="F656" s="7">
        <v>304</v>
      </c>
      <c r="G656" s="7">
        <v>5655</v>
      </c>
      <c r="H656" s="7">
        <v>632</v>
      </c>
      <c r="I656" s="7">
        <v>176</v>
      </c>
      <c r="J656" s="7">
        <v>89</v>
      </c>
      <c r="K656" s="7">
        <v>215</v>
      </c>
      <c r="L656" s="7">
        <v>57</v>
      </c>
      <c r="M656" s="7">
        <v>61</v>
      </c>
      <c r="N656" s="7">
        <v>51</v>
      </c>
      <c r="O656" s="7">
        <v>56</v>
      </c>
      <c r="P656" s="7">
        <v>107</v>
      </c>
      <c r="Q656" s="9" t="s">
        <v>22</v>
      </c>
      <c r="R656" s="10">
        <f t="shared" si="20"/>
        <v>7099</v>
      </c>
      <c r="S656" s="11">
        <f t="shared" si="21"/>
        <v>10.707390648567118</v>
      </c>
    </row>
    <row r="657" spans="1:19" ht="15.75" customHeight="1">
      <c r="A657" s="12">
        <v>18</v>
      </c>
      <c r="B657" s="13" t="s">
        <v>19</v>
      </c>
      <c r="C657" s="13" t="s">
        <v>20</v>
      </c>
      <c r="D657" s="13" t="s">
        <v>25</v>
      </c>
      <c r="E657" s="12">
        <v>1432</v>
      </c>
      <c r="F657" s="12">
        <v>9</v>
      </c>
      <c r="G657" s="12">
        <v>5568</v>
      </c>
      <c r="H657" s="12">
        <v>929</v>
      </c>
      <c r="I657" s="12">
        <v>224</v>
      </c>
      <c r="J657" s="12">
        <v>108</v>
      </c>
      <c r="K657" s="12">
        <v>265</v>
      </c>
      <c r="L657" s="12">
        <v>69</v>
      </c>
      <c r="M657" s="12">
        <v>22</v>
      </c>
      <c r="N657" s="12">
        <v>102</v>
      </c>
      <c r="O657" s="12">
        <v>120</v>
      </c>
      <c r="P657" s="12">
        <v>151</v>
      </c>
      <c r="Q657" s="14" t="s">
        <v>22</v>
      </c>
      <c r="R657" s="10">
        <f t="shared" si="20"/>
        <v>7558</v>
      </c>
      <c r="S657" s="11">
        <f t="shared" si="21"/>
        <v>5.277932960893855</v>
      </c>
    </row>
    <row r="658" spans="1:19" ht="15.75" customHeight="1">
      <c r="A658" s="7">
        <v>20</v>
      </c>
      <c r="B658" s="8" t="s">
        <v>19</v>
      </c>
      <c r="C658" s="8" t="s">
        <v>20</v>
      </c>
      <c r="D658" s="8" t="s">
        <v>28</v>
      </c>
      <c r="E658" s="7">
        <v>663</v>
      </c>
      <c r="F658" s="7">
        <v>823</v>
      </c>
      <c r="G658" s="7">
        <v>3637</v>
      </c>
      <c r="H658" s="7">
        <v>695</v>
      </c>
      <c r="I658" s="7">
        <v>191</v>
      </c>
      <c r="J658" s="7">
        <v>147</v>
      </c>
      <c r="K658" s="7">
        <v>277</v>
      </c>
      <c r="L658" s="7">
        <v>23</v>
      </c>
      <c r="M658" s="7">
        <v>73</v>
      </c>
      <c r="N658" s="7">
        <v>212</v>
      </c>
      <c r="O658" s="7">
        <v>188</v>
      </c>
      <c r="P658" s="7">
        <v>179</v>
      </c>
      <c r="Q658" s="9" t="s">
        <v>29</v>
      </c>
      <c r="R658" s="10">
        <f t="shared" si="20"/>
        <v>5622</v>
      </c>
      <c r="S658" s="11">
        <f t="shared" si="21"/>
        <v>8.4796380090497738</v>
      </c>
    </row>
    <row r="659" spans="1:19" ht="15.75" customHeight="1">
      <c r="A659" s="12">
        <v>18</v>
      </c>
      <c r="B659" s="13" t="s">
        <v>19</v>
      </c>
      <c r="C659" s="13" t="s">
        <v>27</v>
      </c>
      <c r="D659" s="13" t="s">
        <v>25</v>
      </c>
      <c r="E659" s="12">
        <v>1327</v>
      </c>
      <c r="F659" s="12">
        <v>109</v>
      </c>
      <c r="G659" s="12">
        <v>3975</v>
      </c>
      <c r="H659" s="12">
        <v>940</v>
      </c>
      <c r="I659" s="12">
        <v>363</v>
      </c>
      <c r="J659" s="12">
        <v>153</v>
      </c>
      <c r="K659" s="12">
        <v>157</v>
      </c>
      <c r="L659" s="12">
        <v>88</v>
      </c>
      <c r="M659" s="12">
        <v>98</v>
      </c>
      <c r="N659" s="12">
        <v>119</v>
      </c>
      <c r="O659" s="12">
        <v>52</v>
      </c>
      <c r="P659" s="12">
        <v>20</v>
      </c>
      <c r="Q659" s="14" t="s">
        <v>22</v>
      </c>
      <c r="R659" s="10">
        <f t="shared" si="20"/>
        <v>5965</v>
      </c>
      <c r="S659" s="11">
        <f t="shared" si="21"/>
        <v>4.4951017332328558</v>
      </c>
    </row>
    <row r="660" spans="1:19" ht="15.75" customHeight="1">
      <c r="A660" s="7">
        <v>22</v>
      </c>
      <c r="B660" s="8" t="s">
        <v>32</v>
      </c>
      <c r="C660" s="8" t="s">
        <v>27</v>
      </c>
      <c r="D660" s="8" t="s">
        <v>21</v>
      </c>
      <c r="E660" s="7">
        <v>1045</v>
      </c>
      <c r="F660" s="7">
        <v>359</v>
      </c>
      <c r="G660" s="7">
        <v>5381</v>
      </c>
      <c r="H660" s="7">
        <v>610</v>
      </c>
      <c r="I660" s="7">
        <v>269</v>
      </c>
      <c r="J660" s="7">
        <v>71</v>
      </c>
      <c r="K660" s="7">
        <v>209</v>
      </c>
      <c r="L660" s="7">
        <v>49</v>
      </c>
      <c r="M660" s="7">
        <v>83</v>
      </c>
      <c r="N660" s="7">
        <v>291</v>
      </c>
      <c r="O660" s="7">
        <v>168</v>
      </c>
      <c r="P660" s="7">
        <v>183</v>
      </c>
      <c r="Q660" s="9" t="s">
        <v>22</v>
      </c>
      <c r="R660" s="10">
        <f t="shared" si="20"/>
        <v>7314</v>
      </c>
      <c r="S660" s="11">
        <f t="shared" si="21"/>
        <v>6.9990430622009567</v>
      </c>
    </row>
    <row r="661" spans="1:19" ht="15.75" customHeight="1">
      <c r="A661" s="12">
        <v>21</v>
      </c>
      <c r="B661" s="13" t="s">
        <v>32</v>
      </c>
      <c r="C661" s="13" t="s">
        <v>24</v>
      </c>
      <c r="D661" s="13" t="s">
        <v>28</v>
      </c>
      <c r="E661" s="12">
        <v>619</v>
      </c>
      <c r="F661" s="12">
        <v>605</v>
      </c>
      <c r="G661" s="12">
        <v>3238</v>
      </c>
      <c r="H661" s="12">
        <v>793</v>
      </c>
      <c r="I661" s="12">
        <v>380</v>
      </c>
      <c r="J661" s="12">
        <v>89</v>
      </c>
      <c r="K661" s="12">
        <v>87</v>
      </c>
      <c r="L661" s="12">
        <v>135</v>
      </c>
      <c r="M661" s="12">
        <v>36</v>
      </c>
      <c r="N661" s="12">
        <v>209</v>
      </c>
      <c r="O661" s="12">
        <v>92</v>
      </c>
      <c r="P661" s="12">
        <v>84</v>
      </c>
      <c r="Q661" s="14" t="s">
        <v>22</v>
      </c>
      <c r="R661" s="10">
        <f t="shared" si="20"/>
        <v>5143</v>
      </c>
      <c r="S661" s="11">
        <f t="shared" si="21"/>
        <v>8.3085621970920833</v>
      </c>
    </row>
    <row r="662" spans="1:19" ht="15.75" customHeight="1">
      <c r="A662" s="7">
        <v>21</v>
      </c>
      <c r="B662" s="8" t="s">
        <v>19</v>
      </c>
      <c r="C662" s="8" t="s">
        <v>20</v>
      </c>
      <c r="D662" s="8" t="s">
        <v>25</v>
      </c>
      <c r="E662" s="7">
        <v>815</v>
      </c>
      <c r="F662" s="7">
        <v>905</v>
      </c>
      <c r="G662" s="7">
        <v>3053</v>
      </c>
      <c r="H662" s="7">
        <v>433</v>
      </c>
      <c r="I662" s="7">
        <v>355</v>
      </c>
      <c r="J662" s="7">
        <v>84</v>
      </c>
      <c r="K662" s="7">
        <v>241</v>
      </c>
      <c r="L662" s="7">
        <v>89</v>
      </c>
      <c r="M662" s="7">
        <v>67</v>
      </c>
      <c r="N662" s="7">
        <v>262</v>
      </c>
      <c r="O662" s="7">
        <v>141</v>
      </c>
      <c r="P662" s="7">
        <v>41</v>
      </c>
      <c r="Q662" s="9" t="s">
        <v>26</v>
      </c>
      <c r="R662" s="10">
        <f t="shared" si="20"/>
        <v>4766</v>
      </c>
      <c r="S662" s="11">
        <f t="shared" si="21"/>
        <v>5.8478527607361963</v>
      </c>
    </row>
    <row r="663" spans="1:19" ht="15.75" customHeight="1">
      <c r="A663" s="12">
        <v>20</v>
      </c>
      <c r="B663" s="13" t="s">
        <v>19</v>
      </c>
      <c r="C663" s="13" t="s">
        <v>20</v>
      </c>
      <c r="D663" s="13" t="s">
        <v>33</v>
      </c>
      <c r="E663" s="12">
        <v>728</v>
      </c>
      <c r="F663" s="12">
        <v>399</v>
      </c>
      <c r="G663" s="12">
        <v>5128</v>
      </c>
      <c r="H663" s="12">
        <v>967</v>
      </c>
      <c r="I663" s="12">
        <v>152</v>
      </c>
      <c r="J663" s="12">
        <v>139</v>
      </c>
      <c r="K663" s="12">
        <v>293</v>
      </c>
      <c r="L663" s="12">
        <v>96</v>
      </c>
      <c r="M663" s="12">
        <v>39</v>
      </c>
      <c r="N663" s="12">
        <v>287</v>
      </c>
      <c r="O663" s="12">
        <v>184</v>
      </c>
      <c r="P663" s="12">
        <v>157</v>
      </c>
      <c r="Q663" s="14" t="s">
        <v>26</v>
      </c>
      <c r="R663" s="10">
        <f t="shared" si="20"/>
        <v>7442</v>
      </c>
      <c r="S663" s="11">
        <f t="shared" si="21"/>
        <v>10.222527472527473</v>
      </c>
    </row>
    <row r="664" spans="1:19" ht="15.75" customHeight="1">
      <c r="A664" s="7">
        <v>21</v>
      </c>
      <c r="B664" s="8" t="s">
        <v>32</v>
      </c>
      <c r="C664" s="8" t="s">
        <v>27</v>
      </c>
      <c r="D664" s="8" t="s">
        <v>25</v>
      </c>
      <c r="E664" s="7">
        <v>941</v>
      </c>
      <c r="F664" s="7">
        <v>831</v>
      </c>
      <c r="G664" s="7">
        <v>3687</v>
      </c>
      <c r="H664" s="7">
        <v>722</v>
      </c>
      <c r="I664" s="7">
        <v>390</v>
      </c>
      <c r="J664" s="7">
        <v>135</v>
      </c>
      <c r="K664" s="7">
        <v>81</v>
      </c>
      <c r="L664" s="7">
        <v>131</v>
      </c>
      <c r="M664" s="7">
        <v>69</v>
      </c>
      <c r="N664" s="7">
        <v>124</v>
      </c>
      <c r="O664" s="7">
        <v>107</v>
      </c>
      <c r="P664" s="7">
        <v>38</v>
      </c>
      <c r="Q664" s="9" t="s">
        <v>29</v>
      </c>
      <c r="R664" s="10">
        <f t="shared" si="20"/>
        <v>5484</v>
      </c>
      <c r="S664" s="11">
        <f t="shared" si="21"/>
        <v>5.8278427205100956</v>
      </c>
    </row>
    <row r="665" spans="1:19" ht="15.75" customHeight="1">
      <c r="A665" s="12">
        <v>18</v>
      </c>
      <c r="B665" s="13" t="s">
        <v>32</v>
      </c>
      <c r="C665" s="13" t="s">
        <v>20</v>
      </c>
      <c r="D665" s="13" t="s">
        <v>21</v>
      </c>
      <c r="E665" s="12">
        <v>1176</v>
      </c>
      <c r="F665" s="12">
        <v>43</v>
      </c>
      <c r="G665" s="12">
        <v>3352</v>
      </c>
      <c r="H665" s="12">
        <v>838</v>
      </c>
      <c r="I665" s="12">
        <v>211</v>
      </c>
      <c r="J665" s="12">
        <v>60</v>
      </c>
      <c r="K665" s="12">
        <v>278</v>
      </c>
      <c r="L665" s="12">
        <v>121</v>
      </c>
      <c r="M665" s="12">
        <v>21</v>
      </c>
      <c r="N665" s="12">
        <v>108</v>
      </c>
      <c r="O665" s="12">
        <v>87</v>
      </c>
      <c r="P665" s="12">
        <v>164</v>
      </c>
      <c r="Q665" s="14" t="s">
        <v>22</v>
      </c>
      <c r="R665" s="10">
        <f t="shared" si="20"/>
        <v>5240</v>
      </c>
      <c r="S665" s="11">
        <f t="shared" si="21"/>
        <v>4.4557823129251704</v>
      </c>
    </row>
    <row r="666" spans="1:19" ht="15.75" customHeight="1">
      <c r="A666" s="7">
        <v>22</v>
      </c>
      <c r="B666" s="8" t="s">
        <v>19</v>
      </c>
      <c r="C666" s="8" t="s">
        <v>30</v>
      </c>
      <c r="D666" s="8" t="s">
        <v>28</v>
      </c>
      <c r="E666" s="7">
        <v>1092</v>
      </c>
      <c r="F666" s="7">
        <v>574</v>
      </c>
      <c r="G666" s="7">
        <v>3997</v>
      </c>
      <c r="H666" s="7">
        <v>731</v>
      </c>
      <c r="I666" s="7">
        <v>187</v>
      </c>
      <c r="J666" s="7">
        <v>93</v>
      </c>
      <c r="K666" s="7">
        <v>151</v>
      </c>
      <c r="L666" s="7">
        <v>63</v>
      </c>
      <c r="M666" s="7">
        <v>55</v>
      </c>
      <c r="N666" s="7">
        <v>96</v>
      </c>
      <c r="O666" s="7">
        <v>169</v>
      </c>
      <c r="P666" s="7">
        <v>118</v>
      </c>
      <c r="Q666" s="9" t="s">
        <v>22</v>
      </c>
      <c r="R666" s="10">
        <f t="shared" si="20"/>
        <v>5660</v>
      </c>
      <c r="S666" s="11">
        <f t="shared" si="21"/>
        <v>5.1831501831501834</v>
      </c>
    </row>
    <row r="667" spans="1:19" ht="15.75" customHeight="1">
      <c r="A667" s="12">
        <v>18</v>
      </c>
      <c r="B667" s="13" t="s">
        <v>23</v>
      </c>
      <c r="C667" s="13" t="s">
        <v>30</v>
      </c>
      <c r="D667" s="13" t="s">
        <v>33</v>
      </c>
      <c r="E667" s="12">
        <v>1439</v>
      </c>
      <c r="F667" s="12">
        <v>526</v>
      </c>
      <c r="G667" s="12">
        <v>3394</v>
      </c>
      <c r="H667" s="12">
        <v>896</v>
      </c>
      <c r="I667" s="12">
        <v>176</v>
      </c>
      <c r="J667" s="12">
        <v>86</v>
      </c>
      <c r="K667" s="12">
        <v>134</v>
      </c>
      <c r="L667" s="12">
        <v>63</v>
      </c>
      <c r="M667" s="12">
        <v>52</v>
      </c>
      <c r="N667" s="12">
        <v>150</v>
      </c>
      <c r="O667" s="12">
        <v>175</v>
      </c>
      <c r="P667" s="12">
        <v>129</v>
      </c>
      <c r="Q667" s="14" t="s">
        <v>29</v>
      </c>
      <c r="R667" s="10">
        <f t="shared" si="20"/>
        <v>5255</v>
      </c>
      <c r="S667" s="11">
        <f t="shared" si="21"/>
        <v>3.651841556636553</v>
      </c>
    </row>
    <row r="668" spans="1:19" ht="15.75" customHeight="1">
      <c r="A668" s="7">
        <v>22</v>
      </c>
      <c r="B668" s="8" t="s">
        <v>32</v>
      </c>
      <c r="C668" s="8" t="s">
        <v>27</v>
      </c>
      <c r="D668" s="8" t="s">
        <v>25</v>
      </c>
      <c r="E668" s="7">
        <v>816</v>
      </c>
      <c r="F668" s="7">
        <v>616</v>
      </c>
      <c r="G668" s="7">
        <v>3461</v>
      </c>
      <c r="H668" s="7">
        <v>543</v>
      </c>
      <c r="I668" s="7">
        <v>350</v>
      </c>
      <c r="J668" s="7">
        <v>101</v>
      </c>
      <c r="K668" s="7">
        <v>90</v>
      </c>
      <c r="L668" s="7">
        <v>103</v>
      </c>
      <c r="M668" s="7">
        <v>24</v>
      </c>
      <c r="N668" s="7">
        <v>245</v>
      </c>
      <c r="O668" s="7">
        <v>44</v>
      </c>
      <c r="P668" s="7">
        <v>150</v>
      </c>
      <c r="Q668" s="9" t="s">
        <v>22</v>
      </c>
      <c r="R668" s="10">
        <f t="shared" si="20"/>
        <v>5111</v>
      </c>
      <c r="S668" s="11">
        <f t="shared" si="21"/>
        <v>6.2634803921568629</v>
      </c>
    </row>
    <row r="669" spans="1:19" ht="15.75" customHeight="1">
      <c r="A669" s="12">
        <v>18</v>
      </c>
      <c r="B669" s="13" t="s">
        <v>32</v>
      </c>
      <c r="C669" s="13" t="s">
        <v>24</v>
      </c>
      <c r="D669" s="13" t="s">
        <v>33</v>
      </c>
      <c r="E669" s="12">
        <v>1413</v>
      </c>
      <c r="F669" s="12">
        <v>775</v>
      </c>
      <c r="G669" s="12">
        <v>4715</v>
      </c>
      <c r="H669" s="12">
        <v>457</v>
      </c>
      <c r="I669" s="12">
        <v>264</v>
      </c>
      <c r="J669" s="12">
        <v>71</v>
      </c>
      <c r="K669" s="12">
        <v>250</v>
      </c>
      <c r="L669" s="12">
        <v>127</v>
      </c>
      <c r="M669" s="12">
        <v>54</v>
      </c>
      <c r="N669" s="12">
        <v>152</v>
      </c>
      <c r="O669" s="12">
        <v>91</v>
      </c>
      <c r="P669" s="12">
        <v>120</v>
      </c>
      <c r="Q669" s="14" t="s">
        <v>26</v>
      </c>
      <c r="R669" s="10">
        <f t="shared" si="20"/>
        <v>6301</v>
      </c>
      <c r="S669" s="11">
        <f t="shared" si="21"/>
        <v>4.4593064401981604</v>
      </c>
    </row>
    <row r="670" spans="1:19" ht="15.75" customHeight="1">
      <c r="A670" s="7">
        <v>24</v>
      </c>
      <c r="B670" s="8" t="s">
        <v>23</v>
      </c>
      <c r="C670" s="8" t="s">
        <v>30</v>
      </c>
      <c r="D670" s="8" t="s">
        <v>33</v>
      </c>
      <c r="E670" s="7">
        <v>1076</v>
      </c>
      <c r="F670" s="7">
        <v>355</v>
      </c>
      <c r="G670" s="7">
        <v>4596</v>
      </c>
      <c r="H670" s="7">
        <v>464</v>
      </c>
      <c r="I670" s="7">
        <v>134</v>
      </c>
      <c r="J670" s="7">
        <v>99</v>
      </c>
      <c r="K670" s="7">
        <v>167</v>
      </c>
      <c r="L670" s="7">
        <v>97</v>
      </c>
      <c r="M670" s="7">
        <v>34</v>
      </c>
      <c r="N670" s="7">
        <v>77</v>
      </c>
      <c r="O670" s="7">
        <v>51</v>
      </c>
      <c r="P670" s="7">
        <v>149</v>
      </c>
      <c r="Q670" s="9" t="s">
        <v>26</v>
      </c>
      <c r="R670" s="10">
        <f t="shared" si="20"/>
        <v>5868</v>
      </c>
      <c r="S670" s="11">
        <f t="shared" si="21"/>
        <v>5.4535315985130115</v>
      </c>
    </row>
    <row r="671" spans="1:19" ht="15.75" customHeight="1">
      <c r="A671" s="12">
        <v>21</v>
      </c>
      <c r="B671" s="13" t="s">
        <v>23</v>
      </c>
      <c r="C671" s="13" t="s">
        <v>30</v>
      </c>
      <c r="D671" s="13" t="s">
        <v>25</v>
      </c>
      <c r="E671" s="12">
        <v>559</v>
      </c>
      <c r="F671" s="12">
        <v>169</v>
      </c>
      <c r="G671" s="12">
        <v>5303</v>
      </c>
      <c r="H671" s="12">
        <v>431</v>
      </c>
      <c r="I671" s="12">
        <v>222</v>
      </c>
      <c r="J671" s="12">
        <v>103</v>
      </c>
      <c r="K671" s="12">
        <v>237</v>
      </c>
      <c r="L671" s="12">
        <v>80</v>
      </c>
      <c r="M671" s="12">
        <v>56</v>
      </c>
      <c r="N671" s="12">
        <v>188</v>
      </c>
      <c r="O671" s="12">
        <v>78</v>
      </c>
      <c r="P671" s="12">
        <v>176</v>
      </c>
      <c r="Q671" s="14" t="s">
        <v>22</v>
      </c>
      <c r="R671" s="10">
        <f t="shared" si="20"/>
        <v>6874</v>
      </c>
      <c r="S671" s="11">
        <f t="shared" si="21"/>
        <v>12.29695885509839</v>
      </c>
    </row>
    <row r="672" spans="1:19" ht="15.75" customHeight="1">
      <c r="A672" s="7">
        <v>23</v>
      </c>
      <c r="B672" s="8" t="s">
        <v>32</v>
      </c>
      <c r="C672" s="8" t="s">
        <v>30</v>
      </c>
      <c r="D672" s="8" t="s">
        <v>31</v>
      </c>
      <c r="E672" s="7">
        <v>1144</v>
      </c>
      <c r="F672" s="7">
        <v>800</v>
      </c>
      <c r="G672" s="7">
        <v>3881</v>
      </c>
      <c r="H672" s="7">
        <v>405</v>
      </c>
      <c r="I672" s="7">
        <v>381</v>
      </c>
      <c r="J672" s="7">
        <v>130</v>
      </c>
      <c r="K672" s="7">
        <v>179</v>
      </c>
      <c r="L672" s="7">
        <v>106</v>
      </c>
      <c r="M672" s="7">
        <v>94</v>
      </c>
      <c r="N672" s="7">
        <v>216</v>
      </c>
      <c r="O672" s="7">
        <v>82</v>
      </c>
      <c r="P672" s="7">
        <v>50</v>
      </c>
      <c r="Q672" s="9" t="s">
        <v>22</v>
      </c>
      <c r="R672" s="10">
        <f t="shared" si="20"/>
        <v>5524</v>
      </c>
      <c r="S672" s="11">
        <f t="shared" si="21"/>
        <v>4.8286713286713283</v>
      </c>
    </row>
    <row r="673" spans="1:19" ht="15.75" customHeight="1">
      <c r="A673" s="12">
        <v>20</v>
      </c>
      <c r="B673" s="13" t="s">
        <v>19</v>
      </c>
      <c r="C673" s="13" t="s">
        <v>24</v>
      </c>
      <c r="D673" s="13" t="s">
        <v>21</v>
      </c>
      <c r="E673" s="12">
        <v>1296</v>
      </c>
      <c r="F673" s="12">
        <v>113</v>
      </c>
      <c r="G673" s="12">
        <v>5452</v>
      </c>
      <c r="H673" s="12">
        <v>462</v>
      </c>
      <c r="I673" s="12">
        <v>191</v>
      </c>
      <c r="J673" s="12">
        <v>69</v>
      </c>
      <c r="K673" s="12">
        <v>238</v>
      </c>
      <c r="L673" s="12">
        <v>93</v>
      </c>
      <c r="M673" s="12">
        <v>51</v>
      </c>
      <c r="N673" s="12">
        <v>155</v>
      </c>
      <c r="O673" s="12">
        <v>187</v>
      </c>
      <c r="P673" s="12">
        <v>102</v>
      </c>
      <c r="Q673" s="14" t="s">
        <v>22</v>
      </c>
      <c r="R673" s="10">
        <f t="shared" si="20"/>
        <v>7000</v>
      </c>
      <c r="S673" s="11">
        <f t="shared" si="21"/>
        <v>5.4012345679012341</v>
      </c>
    </row>
    <row r="674" spans="1:19" ht="15.75" customHeight="1">
      <c r="A674" s="7">
        <v>24</v>
      </c>
      <c r="B674" s="8" t="s">
        <v>32</v>
      </c>
      <c r="C674" s="8" t="s">
        <v>27</v>
      </c>
      <c r="D674" s="8" t="s">
        <v>31</v>
      </c>
      <c r="E674" s="7">
        <v>958</v>
      </c>
      <c r="F674" s="7">
        <v>902</v>
      </c>
      <c r="G674" s="7">
        <v>4579</v>
      </c>
      <c r="H674" s="7">
        <v>425</v>
      </c>
      <c r="I674" s="7">
        <v>262</v>
      </c>
      <c r="J674" s="7">
        <v>156</v>
      </c>
      <c r="K674" s="7">
        <v>72</v>
      </c>
      <c r="L674" s="7">
        <v>137</v>
      </c>
      <c r="M674" s="7">
        <v>21</v>
      </c>
      <c r="N674" s="7">
        <v>282</v>
      </c>
      <c r="O674" s="7">
        <v>82</v>
      </c>
      <c r="P674" s="7">
        <v>135</v>
      </c>
      <c r="Q674" s="9" t="s">
        <v>26</v>
      </c>
      <c r="R674" s="10">
        <f t="shared" si="20"/>
        <v>6151</v>
      </c>
      <c r="S674" s="11">
        <f t="shared" si="21"/>
        <v>6.4206680584551146</v>
      </c>
    </row>
    <row r="675" spans="1:19" ht="15.75" customHeight="1">
      <c r="A675" s="12">
        <v>25</v>
      </c>
      <c r="B675" s="13" t="s">
        <v>32</v>
      </c>
      <c r="C675" s="13" t="s">
        <v>24</v>
      </c>
      <c r="D675" s="13" t="s">
        <v>25</v>
      </c>
      <c r="E675" s="12">
        <v>775</v>
      </c>
      <c r="F675" s="12">
        <v>709</v>
      </c>
      <c r="G675" s="12">
        <v>4195</v>
      </c>
      <c r="H675" s="12">
        <v>680</v>
      </c>
      <c r="I675" s="12">
        <v>115</v>
      </c>
      <c r="J675" s="12">
        <v>182</v>
      </c>
      <c r="K675" s="12">
        <v>84</v>
      </c>
      <c r="L675" s="12">
        <v>128</v>
      </c>
      <c r="M675" s="12">
        <v>26</v>
      </c>
      <c r="N675" s="12">
        <v>106</v>
      </c>
      <c r="O675" s="12">
        <v>112</v>
      </c>
      <c r="P675" s="12">
        <v>93</v>
      </c>
      <c r="Q675" s="14" t="s">
        <v>22</v>
      </c>
      <c r="R675" s="10">
        <f t="shared" si="20"/>
        <v>5721</v>
      </c>
      <c r="S675" s="11">
        <f t="shared" si="21"/>
        <v>7.3819354838709677</v>
      </c>
    </row>
    <row r="676" spans="1:19" ht="15.75" customHeight="1">
      <c r="A676" s="7">
        <v>25</v>
      </c>
      <c r="B676" s="8" t="s">
        <v>19</v>
      </c>
      <c r="C676" s="8" t="s">
        <v>24</v>
      </c>
      <c r="D676" s="8" t="s">
        <v>25</v>
      </c>
      <c r="E676" s="7">
        <v>1483</v>
      </c>
      <c r="F676" s="7">
        <v>519</v>
      </c>
      <c r="G676" s="7">
        <v>4676</v>
      </c>
      <c r="H676" s="7">
        <v>970</v>
      </c>
      <c r="I676" s="7">
        <v>145</v>
      </c>
      <c r="J676" s="7">
        <v>168</v>
      </c>
      <c r="K676" s="7">
        <v>270</v>
      </c>
      <c r="L676" s="7">
        <v>23</v>
      </c>
      <c r="M676" s="7">
        <v>39</v>
      </c>
      <c r="N676" s="7">
        <v>72</v>
      </c>
      <c r="O676" s="7">
        <v>106</v>
      </c>
      <c r="P676" s="7">
        <v>186</v>
      </c>
      <c r="Q676" s="9" t="s">
        <v>29</v>
      </c>
      <c r="R676" s="10">
        <f t="shared" si="20"/>
        <v>6655</v>
      </c>
      <c r="S676" s="11">
        <f t="shared" si="21"/>
        <v>4.4875252865812545</v>
      </c>
    </row>
    <row r="677" spans="1:19" ht="15.75" customHeight="1">
      <c r="A677" s="12">
        <v>19</v>
      </c>
      <c r="B677" s="13" t="s">
        <v>32</v>
      </c>
      <c r="C677" s="13" t="s">
        <v>24</v>
      </c>
      <c r="D677" s="13" t="s">
        <v>33</v>
      </c>
      <c r="E677" s="12">
        <v>1304</v>
      </c>
      <c r="F677" s="12">
        <v>232</v>
      </c>
      <c r="G677" s="12">
        <v>4540</v>
      </c>
      <c r="H677" s="12">
        <v>651</v>
      </c>
      <c r="I677" s="12">
        <v>184</v>
      </c>
      <c r="J677" s="12">
        <v>102</v>
      </c>
      <c r="K677" s="12">
        <v>191</v>
      </c>
      <c r="L677" s="12">
        <v>148</v>
      </c>
      <c r="M677" s="12">
        <v>67</v>
      </c>
      <c r="N677" s="12">
        <v>268</v>
      </c>
      <c r="O677" s="12">
        <v>45</v>
      </c>
      <c r="P677" s="12">
        <v>50</v>
      </c>
      <c r="Q677" s="14" t="s">
        <v>29</v>
      </c>
      <c r="R677" s="10">
        <f t="shared" si="20"/>
        <v>6246</v>
      </c>
      <c r="S677" s="11">
        <f t="shared" si="21"/>
        <v>4.7898773006134974</v>
      </c>
    </row>
    <row r="678" spans="1:19" ht="15.75" customHeight="1">
      <c r="A678" s="7">
        <v>24</v>
      </c>
      <c r="B678" s="8" t="s">
        <v>23</v>
      </c>
      <c r="C678" s="8" t="s">
        <v>30</v>
      </c>
      <c r="D678" s="8" t="s">
        <v>33</v>
      </c>
      <c r="E678" s="7">
        <v>1400</v>
      </c>
      <c r="F678" s="7">
        <v>892</v>
      </c>
      <c r="G678" s="7">
        <v>4726</v>
      </c>
      <c r="H678" s="7">
        <v>749</v>
      </c>
      <c r="I678" s="7">
        <v>359</v>
      </c>
      <c r="J678" s="7">
        <v>163</v>
      </c>
      <c r="K678" s="7">
        <v>294</v>
      </c>
      <c r="L678" s="7">
        <v>132</v>
      </c>
      <c r="M678" s="7">
        <v>20</v>
      </c>
      <c r="N678" s="7">
        <v>208</v>
      </c>
      <c r="O678" s="7">
        <v>148</v>
      </c>
      <c r="P678" s="7">
        <v>82</v>
      </c>
      <c r="Q678" s="9" t="s">
        <v>29</v>
      </c>
      <c r="R678" s="10">
        <f t="shared" si="20"/>
        <v>6881</v>
      </c>
      <c r="S678" s="11">
        <f t="shared" si="21"/>
        <v>4.915</v>
      </c>
    </row>
    <row r="679" spans="1:19" ht="15.75" customHeight="1">
      <c r="A679" s="12">
        <v>24</v>
      </c>
      <c r="B679" s="13" t="s">
        <v>19</v>
      </c>
      <c r="C679" s="13" t="s">
        <v>20</v>
      </c>
      <c r="D679" s="13" t="s">
        <v>28</v>
      </c>
      <c r="E679" s="12">
        <v>1440</v>
      </c>
      <c r="F679" s="12">
        <v>869</v>
      </c>
      <c r="G679" s="12">
        <v>5852</v>
      </c>
      <c r="H679" s="12">
        <v>759</v>
      </c>
      <c r="I679" s="12">
        <v>271</v>
      </c>
      <c r="J679" s="12">
        <v>75</v>
      </c>
      <c r="K679" s="12">
        <v>187</v>
      </c>
      <c r="L679" s="12">
        <v>77</v>
      </c>
      <c r="M679" s="12">
        <v>66</v>
      </c>
      <c r="N679" s="12">
        <v>295</v>
      </c>
      <c r="O679" s="12">
        <v>196</v>
      </c>
      <c r="P679" s="12">
        <v>71</v>
      </c>
      <c r="Q679" s="14" t="s">
        <v>29</v>
      </c>
      <c r="R679" s="10">
        <f t="shared" si="20"/>
        <v>7849</v>
      </c>
      <c r="S679" s="11">
        <f t="shared" si="21"/>
        <v>5.4506944444444443</v>
      </c>
    </row>
    <row r="680" spans="1:19" ht="15.75" customHeight="1">
      <c r="A680" s="7">
        <v>22</v>
      </c>
      <c r="B680" s="8" t="s">
        <v>23</v>
      </c>
      <c r="C680" s="8" t="s">
        <v>20</v>
      </c>
      <c r="D680" s="8" t="s">
        <v>25</v>
      </c>
      <c r="E680" s="7">
        <v>1460</v>
      </c>
      <c r="F680" s="7">
        <v>650</v>
      </c>
      <c r="G680" s="7">
        <v>3562</v>
      </c>
      <c r="H680" s="7">
        <v>771</v>
      </c>
      <c r="I680" s="7">
        <v>311</v>
      </c>
      <c r="J680" s="7">
        <v>62</v>
      </c>
      <c r="K680" s="7">
        <v>265</v>
      </c>
      <c r="L680" s="7">
        <v>53</v>
      </c>
      <c r="M680" s="7">
        <v>96</v>
      </c>
      <c r="N680" s="7">
        <v>112</v>
      </c>
      <c r="O680" s="7">
        <v>37</v>
      </c>
      <c r="P680" s="7">
        <v>77</v>
      </c>
      <c r="Q680" s="9" t="s">
        <v>22</v>
      </c>
      <c r="R680" s="10">
        <f t="shared" si="20"/>
        <v>5346</v>
      </c>
      <c r="S680" s="11">
        <f t="shared" si="21"/>
        <v>3.6616438356164385</v>
      </c>
    </row>
    <row r="681" spans="1:19" ht="15.75" customHeight="1">
      <c r="A681" s="12">
        <v>20</v>
      </c>
      <c r="B681" s="13" t="s">
        <v>19</v>
      </c>
      <c r="C681" s="13" t="s">
        <v>24</v>
      </c>
      <c r="D681" s="13" t="s">
        <v>33</v>
      </c>
      <c r="E681" s="12">
        <v>1379</v>
      </c>
      <c r="F681" s="12">
        <v>714</v>
      </c>
      <c r="G681" s="12">
        <v>4758</v>
      </c>
      <c r="H681" s="12">
        <v>927</v>
      </c>
      <c r="I681" s="12">
        <v>192</v>
      </c>
      <c r="J681" s="12">
        <v>119</v>
      </c>
      <c r="K681" s="12">
        <v>288</v>
      </c>
      <c r="L681" s="12">
        <v>137</v>
      </c>
      <c r="M681" s="12">
        <v>59</v>
      </c>
      <c r="N681" s="12">
        <v>95</v>
      </c>
      <c r="O681" s="12">
        <v>194</v>
      </c>
      <c r="P681" s="12">
        <v>33</v>
      </c>
      <c r="Q681" s="14" t="s">
        <v>22</v>
      </c>
      <c r="R681" s="10">
        <f t="shared" si="20"/>
        <v>6802</v>
      </c>
      <c r="S681" s="11">
        <f t="shared" si="21"/>
        <v>4.9325598259608414</v>
      </c>
    </row>
    <row r="682" spans="1:19" ht="15.75" customHeight="1">
      <c r="A682" s="7">
        <v>18</v>
      </c>
      <c r="B682" s="8" t="s">
        <v>23</v>
      </c>
      <c r="C682" s="8" t="s">
        <v>24</v>
      </c>
      <c r="D682" s="8" t="s">
        <v>28</v>
      </c>
      <c r="E682" s="7">
        <v>942</v>
      </c>
      <c r="F682" s="7">
        <v>545</v>
      </c>
      <c r="G682" s="7">
        <v>5805</v>
      </c>
      <c r="H682" s="7">
        <v>914</v>
      </c>
      <c r="I682" s="7">
        <v>108</v>
      </c>
      <c r="J682" s="7">
        <v>50</v>
      </c>
      <c r="K682" s="7">
        <v>206</v>
      </c>
      <c r="L682" s="7">
        <v>24</v>
      </c>
      <c r="M682" s="7">
        <v>56</v>
      </c>
      <c r="N682" s="7">
        <v>54</v>
      </c>
      <c r="O682" s="7">
        <v>188</v>
      </c>
      <c r="P682" s="7">
        <v>70</v>
      </c>
      <c r="Q682" s="9" t="s">
        <v>29</v>
      </c>
      <c r="R682" s="10">
        <f t="shared" si="20"/>
        <v>7475</v>
      </c>
      <c r="S682" s="11">
        <f t="shared" si="21"/>
        <v>7.9352441613588107</v>
      </c>
    </row>
    <row r="683" spans="1:19" ht="15.75" customHeight="1">
      <c r="A683" s="12">
        <v>25</v>
      </c>
      <c r="B683" s="13" t="s">
        <v>19</v>
      </c>
      <c r="C683" s="13" t="s">
        <v>24</v>
      </c>
      <c r="D683" s="13" t="s">
        <v>33</v>
      </c>
      <c r="E683" s="12">
        <v>740</v>
      </c>
      <c r="F683" s="12">
        <v>871</v>
      </c>
      <c r="G683" s="12">
        <v>4194</v>
      </c>
      <c r="H683" s="12">
        <v>473</v>
      </c>
      <c r="I683" s="12">
        <v>366</v>
      </c>
      <c r="J683" s="12">
        <v>83</v>
      </c>
      <c r="K683" s="12">
        <v>156</v>
      </c>
      <c r="L683" s="12">
        <v>62</v>
      </c>
      <c r="M683" s="12">
        <v>33</v>
      </c>
      <c r="N683" s="12">
        <v>86</v>
      </c>
      <c r="O683" s="12">
        <v>81</v>
      </c>
      <c r="P683" s="12">
        <v>78</v>
      </c>
      <c r="Q683" s="14" t="s">
        <v>26</v>
      </c>
      <c r="R683" s="10">
        <f t="shared" si="20"/>
        <v>5612</v>
      </c>
      <c r="S683" s="11">
        <f t="shared" si="21"/>
        <v>7.583783783783784</v>
      </c>
    </row>
    <row r="684" spans="1:19" ht="15.75" customHeight="1">
      <c r="A684" s="7">
        <v>18</v>
      </c>
      <c r="B684" s="8" t="s">
        <v>23</v>
      </c>
      <c r="C684" s="8" t="s">
        <v>30</v>
      </c>
      <c r="D684" s="8" t="s">
        <v>21</v>
      </c>
      <c r="E684" s="7">
        <v>1186</v>
      </c>
      <c r="F684" s="7">
        <v>733</v>
      </c>
      <c r="G684" s="7">
        <v>5923</v>
      </c>
      <c r="H684" s="7">
        <v>541</v>
      </c>
      <c r="I684" s="7">
        <v>291</v>
      </c>
      <c r="J684" s="7">
        <v>111</v>
      </c>
      <c r="K684" s="7">
        <v>114</v>
      </c>
      <c r="L684" s="7">
        <v>42</v>
      </c>
      <c r="M684" s="7">
        <v>49</v>
      </c>
      <c r="N684" s="7">
        <v>73</v>
      </c>
      <c r="O684" s="7">
        <v>166</v>
      </c>
      <c r="P684" s="7">
        <v>131</v>
      </c>
      <c r="Q684" s="9" t="s">
        <v>26</v>
      </c>
      <c r="R684" s="10">
        <f t="shared" si="20"/>
        <v>7441</v>
      </c>
      <c r="S684" s="11">
        <f t="shared" si="21"/>
        <v>6.2740303541315345</v>
      </c>
    </row>
    <row r="685" spans="1:19" ht="15.75" customHeight="1">
      <c r="A685" s="12">
        <v>23</v>
      </c>
      <c r="B685" s="13" t="s">
        <v>32</v>
      </c>
      <c r="C685" s="13" t="s">
        <v>24</v>
      </c>
      <c r="D685" s="13" t="s">
        <v>33</v>
      </c>
      <c r="E685" s="12">
        <v>731</v>
      </c>
      <c r="F685" s="12">
        <v>812</v>
      </c>
      <c r="G685" s="12">
        <v>5637</v>
      </c>
      <c r="H685" s="12">
        <v>582</v>
      </c>
      <c r="I685" s="12">
        <v>148</v>
      </c>
      <c r="J685" s="12">
        <v>74</v>
      </c>
      <c r="K685" s="12">
        <v>234</v>
      </c>
      <c r="L685" s="12">
        <v>27</v>
      </c>
      <c r="M685" s="12">
        <v>68</v>
      </c>
      <c r="N685" s="12">
        <v>158</v>
      </c>
      <c r="O685" s="12">
        <v>81</v>
      </c>
      <c r="P685" s="12">
        <v>48</v>
      </c>
      <c r="Q685" s="14" t="s">
        <v>26</v>
      </c>
      <c r="R685" s="10">
        <f t="shared" si="20"/>
        <v>7057</v>
      </c>
      <c r="S685" s="11">
        <f t="shared" si="21"/>
        <v>9.6538987688098494</v>
      </c>
    </row>
    <row r="686" spans="1:19" ht="15.75" customHeight="1">
      <c r="A686" s="7">
        <v>20</v>
      </c>
      <c r="B686" s="8" t="s">
        <v>32</v>
      </c>
      <c r="C686" s="8" t="s">
        <v>24</v>
      </c>
      <c r="D686" s="8" t="s">
        <v>25</v>
      </c>
      <c r="E686" s="7">
        <v>1347</v>
      </c>
      <c r="F686" s="7">
        <v>735</v>
      </c>
      <c r="G686" s="7">
        <v>5563</v>
      </c>
      <c r="H686" s="7">
        <v>974</v>
      </c>
      <c r="I686" s="7">
        <v>310</v>
      </c>
      <c r="J686" s="7">
        <v>98</v>
      </c>
      <c r="K686" s="7">
        <v>167</v>
      </c>
      <c r="L686" s="7">
        <v>35</v>
      </c>
      <c r="M686" s="7">
        <v>43</v>
      </c>
      <c r="N686" s="7">
        <v>298</v>
      </c>
      <c r="O686" s="7">
        <v>182</v>
      </c>
      <c r="P686" s="7">
        <v>37</v>
      </c>
      <c r="Q686" s="9" t="s">
        <v>26</v>
      </c>
      <c r="R686" s="10">
        <f t="shared" si="20"/>
        <v>7707</v>
      </c>
      <c r="S686" s="11">
        <f t="shared" si="21"/>
        <v>5.7216035634743871</v>
      </c>
    </row>
    <row r="687" spans="1:19" ht="15.75" customHeight="1">
      <c r="A687" s="12">
        <v>19</v>
      </c>
      <c r="B687" s="13" t="s">
        <v>23</v>
      </c>
      <c r="C687" s="13" t="s">
        <v>20</v>
      </c>
      <c r="D687" s="13" t="s">
        <v>33</v>
      </c>
      <c r="E687" s="12">
        <v>1085</v>
      </c>
      <c r="F687" s="12">
        <v>417</v>
      </c>
      <c r="G687" s="12">
        <v>4680</v>
      </c>
      <c r="H687" s="12">
        <v>705</v>
      </c>
      <c r="I687" s="12">
        <v>159</v>
      </c>
      <c r="J687" s="12">
        <v>182</v>
      </c>
      <c r="K687" s="12">
        <v>295</v>
      </c>
      <c r="L687" s="12">
        <v>132</v>
      </c>
      <c r="M687" s="12">
        <v>66</v>
      </c>
      <c r="N687" s="12">
        <v>105</v>
      </c>
      <c r="O687" s="12">
        <v>185</v>
      </c>
      <c r="P687" s="12">
        <v>54</v>
      </c>
      <c r="Q687" s="14" t="s">
        <v>26</v>
      </c>
      <c r="R687" s="10">
        <f t="shared" si="20"/>
        <v>6563</v>
      </c>
      <c r="S687" s="11">
        <f t="shared" si="21"/>
        <v>6.048847926267281</v>
      </c>
    </row>
    <row r="688" spans="1:19" ht="15.75" customHeight="1">
      <c r="A688" s="7">
        <v>22</v>
      </c>
      <c r="B688" s="8" t="s">
        <v>32</v>
      </c>
      <c r="C688" s="8" t="s">
        <v>27</v>
      </c>
      <c r="D688" s="8" t="s">
        <v>33</v>
      </c>
      <c r="E688" s="7">
        <v>665</v>
      </c>
      <c r="F688" s="7">
        <v>401</v>
      </c>
      <c r="G688" s="7">
        <v>3645</v>
      </c>
      <c r="H688" s="7">
        <v>967</v>
      </c>
      <c r="I688" s="7">
        <v>151</v>
      </c>
      <c r="J688" s="7">
        <v>50</v>
      </c>
      <c r="K688" s="7">
        <v>232</v>
      </c>
      <c r="L688" s="7">
        <v>118</v>
      </c>
      <c r="M688" s="7">
        <v>75</v>
      </c>
      <c r="N688" s="7">
        <v>182</v>
      </c>
      <c r="O688" s="7">
        <v>181</v>
      </c>
      <c r="P688" s="7">
        <v>148</v>
      </c>
      <c r="Q688" s="9" t="s">
        <v>29</v>
      </c>
      <c r="R688" s="10">
        <f t="shared" si="20"/>
        <v>5749</v>
      </c>
      <c r="S688" s="11">
        <f t="shared" si="21"/>
        <v>8.6451127819548876</v>
      </c>
    </row>
    <row r="689" spans="1:19" ht="15.75" customHeight="1">
      <c r="A689" s="12">
        <v>22</v>
      </c>
      <c r="B689" s="13" t="s">
        <v>32</v>
      </c>
      <c r="C689" s="13" t="s">
        <v>20</v>
      </c>
      <c r="D689" s="13" t="s">
        <v>25</v>
      </c>
      <c r="E689" s="12">
        <v>1422</v>
      </c>
      <c r="F689" s="12">
        <v>674</v>
      </c>
      <c r="G689" s="12">
        <v>5030</v>
      </c>
      <c r="H689" s="12">
        <v>663</v>
      </c>
      <c r="I689" s="12">
        <v>332</v>
      </c>
      <c r="J689" s="12">
        <v>148</v>
      </c>
      <c r="K689" s="12">
        <v>251</v>
      </c>
      <c r="L689" s="12">
        <v>130</v>
      </c>
      <c r="M689" s="12">
        <v>61</v>
      </c>
      <c r="N689" s="12">
        <v>187</v>
      </c>
      <c r="O689" s="12">
        <v>124</v>
      </c>
      <c r="P689" s="12">
        <v>117</v>
      </c>
      <c r="Q689" s="14" t="s">
        <v>26</v>
      </c>
      <c r="R689" s="10">
        <f t="shared" si="20"/>
        <v>7043</v>
      </c>
      <c r="S689" s="11">
        <f t="shared" si="21"/>
        <v>4.9528832630098449</v>
      </c>
    </row>
    <row r="690" spans="1:19" ht="15.75" customHeight="1">
      <c r="A690" s="7">
        <v>24</v>
      </c>
      <c r="B690" s="8" t="s">
        <v>32</v>
      </c>
      <c r="C690" s="8" t="s">
        <v>20</v>
      </c>
      <c r="D690" s="8" t="s">
        <v>33</v>
      </c>
      <c r="E690" s="7">
        <v>1366</v>
      </c>
      <c r="F690" s="7">
        <v>319</v>
      </c>
      <c r="G690" s="7">
        <v>3549</v>
      </c>
      <c r="H690" s="7">
        <v>921</v>
      </c>
      <c r="I690" s="7">
        <v>389</v>
      </c>
      <c r="J690" s="7">
        <v>127</v>
      </c>
      <c r="K690" s="7">
        <v>146</v>
      </c>
      <c r="L690" s="7">
        <v>44</v>
      </c>
      <c r="M690" s="7">
        <v>93</v>
      </c>
      <c r="N690" s="7">
        <v>224</v>
      </c>
      <c r="O690" s="7">
        <v>151</v>
      </c>
      <c r="P690" s="7">
        <v>30</v>
      </c>
      <c r="Q690" s="9" t="s">
        <v>29</v>
      </c>
      <c r="R690" s="10">
        <f t="shared" si="20"/>
        <v>5674</v>
      </c>
      <c r="S690" s="11">
        <f t="shared" si="21"/>
        <v>4.1537335285505126</v>
      </c>
    </row>
    <row r="691" spans="1:19" ht="15.75" customHeight="1">
      <c r="A691" s="12">
        <v>21</v>
      </c>
      <c r="B691" s="13" t="s">
        <v>23</v>
      </c>
      <c r="C691" s="13" t="s">
        <v>30</v>
      </c>
      <c r="D691" s="13" t="s">
        <v>31</v>
      </c>
      <c r="E691" s="12">
        <v>714</v>
      </c>
      <c r="F691" s="12">
        <v>645</v>
      </c>
      <c r="G691" s="12">
        <v>3751</v>
      </c>
      <c r="H691" s="12">
        <v>853</v>
      </c>
      <c r="I691" s="12">
        <v>149</v>
      </c>
      <c r="J691" s="12">
        <v>66</v>
      </c>
      <c r="K691" s="12">
        <v>184</v>
      </c>
      <c r="L691" s="12">
        <v>35</v>
      </c>
      <c r="M691" s="12">
        <v>21</v>
      </c>
      <c r="N691" s="12">
        <v>219</v>
      </c>
      <c r="O691" s="12">
        <v>176</v>
      </c>
      <c r="P691" s="12">
        <v>72</v>
      </c>
      <c r="Q691" s="14" t="s">
        <v>29</v>
      </c>
      <c r="R691" s="10">
        <f t="shared" si="20"/>
        <v>5526</v>
      </c>
      <c r="S691" s="11">
        <f t="shared" si="21"/>
        <v>7.7394957983193278</v>
      </c>
    </row>
    <row r="692" spans="1:19" ht="15.75" customHeight="1">
      <c r="A692" s="7">
        <v>25</v>
      </c>
      <c r="B692" s="8" t="s">
        <v>32</v>
      </c>
      <c r="C692" s="8" t="s">
        <v>20</v>
      </c>
      <c r="D692" s="8" t="s">
        <v>21</v>
      </c>
      <c r="E692" s="7">
        <v>1259</v>
      </c>
      <c r="F692" s="7">
        <v>139</v>
      </c>
      <c r="G692" s="7">
        <v>4943</v>
      </c>
      <c r="H692" s="7">
        <v>747</v>
      </c>
      <c r="I692" s="7">
        <v>200</v>
      </c>
      <c r="J692" s="7">
        <v>94</v>
      </c>
      <c r="K692" s="7">
        <v>226</v>
      </c>
      <c r="L692" s="7">
        <v>142</v>
      </c>
      <c r="M692" s="7">
        <v>39</v>
      </c>
      <c r="N692" s="7">
        <v>140</v>
      </c>
      <c r="O692" s="7">
        <v>95</v>
      </c>
      <c r="P692" s="7">
        <v>65</v>
      </c>
      <c r="Q692" s="9" t="s">
        <v>22</v>
      </c>
      <c r="R692" s="10">
        <f t="shared" si="20"/>
        <v>6691</v>
      </c>
      <c r="S692" s="11">
        <f t="shared" si="21"/>
        <v>5.3145353455123114</v>
      </c>
    </row>
    <row r="693" spans="1:19" ht="15.75" customHeight="1">
      <c r="A693" s="12">
        <v>19</v>
      </c>
      <c r="B693" s="13" t="s">
        <v>23</v>
      </c>
      <c r="C693" s="13" t="s">
        <v>27</v>
      </c>
      <c r="D693" s="13" t="s">
        <v>25</v>
      </c>
      <c r="E693" s="12">
        <v>975</v>
      </c>
      <c r="F693" s="12">
        <v>939</v>
      </c>
      <c r="G693" s="12">
        <v>3256</v>
      </c>
      <c r="H693" s="12">
        <v>936</v>
      </c>
      <c r="I693" s="12">
        <v>368</v>
      </c>
      <c r="J693" s="12">
        <v>179</v>
      </c>
      <c r="K693" s="12">
        <v>165</v>
      </c>
      <c r="L693" s="12">
        <v>144</v>
      </c>
      <c r="M693" s="12">
        <v>89</v>
      </c>
      <c r="N693" s="12">
        <v>52</v>
      </c>
      <c r="O693" s="12">
        <v>48</v>
      </c>
      <c r="P693" s="12">
        <v>120</v>
      </c>
      <c r="Q693" s="14" t="s">
        <v>29</v>
      </c>
      <c r="R693" s="10">
        <f t="shared" si="20"/>
        <v>5357</v>
      </c>
      <c r="S693" s="11">
        <f t="shared" si="21"/>
        <v>5.494358974358974</v>
      </c>
    </row>
    <row r="694" spans="1:19" ht="15.75" customHeight="1">
      <c r="A694" s="7">
        <v>24</v>
      </c>
      <c r="B694" s="8" t="s">
        <v>23</v>
      </c>
      <c r="C694" s="8" t="s">
        <v>27</v>
      </c>
      <c r="D694" s="8" t="s">
        <v>31</v>
      </c>
      <c r="E694" s="7">
        <v>1420</v>
      </c>
      <c r="F694" s="7">
        <v>235</v>
      </c>
      <c r="G694" s="7">
        <v>3609</v>
      </c>
      <c r="H694" s="7">
        <v>841</v>
      </c>
      <c r="I694" s="7">
        <v>151</v>
      </c>
      <c r="J694" s="7">
        <v>190</v>
      </c>
      <c r="K694" s="7">
        <v>175</v>
      </c>
      <c r="L694" s="7">
        <v>20</v>
      </c>
      <c r="M694" s="7">
        <v>97</v>
      </c>
      <c r="N694" s="7">
        <v>57</v>
      </c>
      <c r="O694" s="7">
        <v>154</v>
      </c>
      <c r="P694" s="7">
        <v>71</v>
      </c>
      <c r="Q694" s="9" t="s">
        <v>26</v>
      </c>
      <c r="R694" s="10">
        <f t="shared" si="20"/>
        <v>5365</v>
      </c>
      <c r="S694" s="11">
        <f t="shared" si="21"/>
        <v>3.778169014084507</v>
      </c>
    </row>
    <row r="695" spans="1:19" ht="15.75" customHeight="1">
      <c r="A695" s="12">
        <v>24</v>
      </c>
      <c r="B695" s="13" t="s">
        <v>19</v>
      </c>
      <c r="C695" s="13" t="s">
        <v>30</v>
      </c>
      <c r="D695" s="13" t="s">
        <v>31</v>
      </c>
      <c r="E695" s="12">
        <v>604</v>
      </c>
      <c r="F695" s="12">
        <v>751</v>
      </c>
      <c r="G695" s="12">
        <v>3687</v>
      </c>
      <c r="H695" s="12">
        <v>554</v>
      </c>
      <c r="I695" s="12">
        <v>217</v>
      </c>
      <c r="J695" s="12">
        <v>66</v>
      </c>
      <c r="K695" s="12">
        <v>188</v>
      </c>
      <c r="L695" s="12">
        <v>122</v>
      </c>
      <c r="M695" s="12">
        <v>32</v>
      </c>
      <c r="N695" s="12">
        <v>169</v>
      </c>
      <c r="O695" s="12">
        <v>69</v>
      </c>
      <c r="P695" s="12">
        <v>150</v>
      </c>
      <c r="Q695" s="14" t="s">
        <v>26</v>
      </c>
      <c r="R695" s="10">
        <f t="shared" si="20"/>
        <v>5254</v>
      </c>
      <c r="S695" s="11">
        <f t="shared" si="21"/>
        <v>8.6986754966887414</v>
      </c>
    </row>
    <row r="696" spans="1:19" ht="15.75" customHeight="1">
      <c r="A696" s="7">
        <v>25</v>
      </c>
      <c r="B696" s="8" t="s">
        <v>19</v>
      </c>
      <c r="C696" s="8" t="s">
        <v>27</v>
      </c>
      <c r="D696" s="8" t="s">
        <v>25</v>
      </c>
      <c r="E696" s="7">
        <v>1250</v>
      </c>
      <c r="F696" s="7">
        <v>509</v>
      </c>
      <c r="G696" s="7">
        <v>4288</v>
      </c>
      <c r="H696" s="7">
        <v>679</v>
      </c>
      <c r="I696" s="7">
        <v>125</v>
      </c>
      <c r="J696" s="7">
        <v>98</v>
      </c>
      <c r="K696" s="7">
        <v>92</v>
      </c>
      <c r="L696" s="7">
        <v>120</v>
      </c>
      <c r="M696" s="7">
        <v>39</v>
      </c>
      <c r="N696" s="7">
        <v>109</v>
      </c>
      <c r="O696" s="7">
        <v>146</v>
      </c>
      <c r="P696" s="7">
        <v>188</v>
      </c>
      <c r="Q696" s="9" t="s">
        <v>26</v>
      </c>
      <c r="R696" s="10">
        <f t="shared" si="20"/>
        <v>5884</v>
      </c>
      <c r="S696" s="11">
        <f t="shared" si="21"/>
        <v>4.7072000000000003</v>
      </c>
    </row>
    <row r="697" spans="1:19" ht="15.75" customHeight="1">
      <c r="A697" s="12">
        <v>20</v>
      </c>
      <c r="B697" s="13" t="s">
        <v>19</v>
      </c>
      <c r="C697" s="13" t="s">
        <v>20</v>
      </c>
      <c r="D697" s="13" t="s">
        <v>28</v>
      </c>
      <c r="E697" s="12">
        <v>567</v>
      </c>
      <c r="F697" s="12">
        <v>906</v>
      </c>
      <c r="G697" s="12">
        <v>3748</v>
      </c>
      <c r="H697" s="12">
        <v>842</v>
      </c>
      <c r="I697" s="12">
        <v>375</v>
      </c>
      <c r="J697" s="12">
        <v>96</v>
      </c>
      <c r="K697" s="12">
        <v>144</v>
      </c>
      <c r="L697" s="12">
        <v>112</v>
      </c>
      <c r="M697" s="12">
        <v>47</v>
      </c>
      <c r="N697" s="12">
        <v>278</v>
      </c>
      <c r="O697" s="12">
        <v>173</v>
      </c>
      <c r="P697" s="12">
        <v>48</v>
      </c>
      <c r="Q697" s="14" t="s">
        <v>29</v>
      </c>
      <c r="R697" s="10">
        <f t="shared" si="20"/>
        <v>5863</v>
      </c>
      <c r="S697" s="11">
        <f t="shared" si="21"/>
        <v>10.340388007054674</v>
      </c>
    </row>
    <row r="698" spans="1:19" ht="15.75" customHeight="1">
      <c r="A698" s="7">
        <v>25</v>
      </c>
      <c r="B698" s="8" t="s">
        <v>23</v>
      </c>
      <c r="C698" s="8" t="s">
        <v>20</v>
      </c>
      <c r="D698" s="8" t="s">
        <v>28</v>
      </c>
      <c r="E698" s="7">
        <v>546</v>
      </c>
      <c r="F698" s="7">
        <v>691</v>
      </c>
      <c r="G698" s="7">
        <v>5457</v>
      </c>
      <c r="H698" s="7">
        <v>978</v>
      </c>
      <c r="I698" s="7">
        <v>286</v>
      </c>
      <c r="J698" s="7">
        <v>100</v>
      </c>
      <c r="K698" s="7">
        <v>237</v>
      </c>
      <c r="L698" s="7">
        <v>60</v>
      </c>
      <c r="M698" s="7">
        <v>58</v>
      </c>
      <c r="N698" s="7">
        <v>206</v>
      </c>
      <c r="O698" s="7">
        <v>158</v>
      </c>
      <c r="P698" s="7">
        <v>137</v>
      </c>
      <c r="Q698" s="9" t="s">
        <v>26</v>
      </c>
      <c r="R698" s="10">
        <f t="shared" si="20"/>
        <v>7677</v>
      </c>
      <c r="S698" s="11">
        <f t="shared" si="21"/>
        <v>14.06043956043956</v>
      </c>
    </row>
    <row r="699" spans="1:19" ht="15.75" customHeight="1">
      <c r="A699" s="12">
        <v>18</v>
      </c>
      <c r="B699" s="13" t="s">
        <v>19</v>
      </c>
      <c r="C699" s="13" t="s">
        <v>27</v>
      </c>
      <c r="D699" s="13" t="s">
        <v>25</v>
      </c>
      <c r="E699" s="12">
        <v>1169</v>
      </c>
      <c r="F699" s="12">
        <v>836</v>
      </c>
      <c r="G699" s="12">
        <v>5537</v>
      </c>
      <c r="H699" s="12">
        <v>996</v>
      </c>
      <c r="I699" s="12">
        <v>334</v>
      </c>
      <c r="J699" s="12">
        <v>83</v>
      </c>
      <c r="K699" s="12">
        <v>288</v>
      </c>
      <c r="L699" s="12">
        <v>78</v>
      </c>
      <c r="M699" s="12">
        <v>56</v>
      </c>
      <c r="N699" s="12">
        <v>105</v>
      </c>
      <c r="O699" s="12">
        <v>166</v>
      </c>
      <c r="P699" s="12">
        <v>180</v>
      </c>
      <c r="Q699" s="14" t="s">
        <v>29</v>
      </c>
      <c r="R699" s="10">
        <f t="shared" si="20"/>
        <v>7823</v>
      </c>
      <c r="S699" s="11">
        <f t="shared" si="21"/>
        <v>6.6920444824636443</v>
      </c>
    </row>
    <row r="700" spans="1:19" ht="15.75" customHeight="1">
      <c r="A700" s="7">
        <v>23</v>
      </c>
      <c r="B700" s="8" t="s">
        <v>19</v>
      </c>
      <c r="C700" s="8" t="s">
        <v>20</v>
      </c>
      <c r="D700" s="8" t="s">
        <v>25</v>
      </c>
      <c r="E700" s="7">
        <v>834</v>
      </c>
      <c r="F700" s="7">
        <v>607</v>
      </c>
      <c r="G700" s="7">
        <v>3582</v>
      </c>
      <c r="H700" s="7">
        <v>692</v>
      </c>
      <c r="I700" s="7">
        <v>350</v>
      </c>
      <c r="J700" s="7">
        <v>88</v>
      </c>
      <c r="K700" s="7">
        <v>298</v>
      </c>
      <c r="L700" s="7">
        <v>150</v>
      </c>
      <c r="M700" s="7">
        <v>90</v>
      </c>
      <c r="N700" s="7">
        <v>248</v>
      </c>
      <c r="O700" s="7">
        <v>51</v>
      </c>
      <c r="P700" s="7">
        <v>34</v>
      </c>
      <c r="Q700" s="9" t="s">
        <v>22</v>
      </c>
      <c r="R700" s="10">
        <f t="shared" si="20"/>
        <v>5583</v>
      </c>
      <c r="S700" s="11">
        <f t="shared" si="21"/>
        <v>6.6942446043165464</v>
      </c>
    </row>
    <row r="701" spans="1:19" ht="15.75" customHeight="1">
      <c r="A701" s="12">
        <v>19</v>
      </c>
      <c r="B701" s="13" t="s">
        <v>19</v>
      </c>
      <c r="C701" s="13" t="s">
        <v>30</v>
      </c>
      <c r="D701" s="13" t="s">
        <v>28</v>
      </c>
      <c r="E701" s="12">
        <v>1117</v>
      </c>
      <c r="F701" s="12">
        <v>234</v>
      </c>
      <c r="G701" s="12">
        <v>3366</v>
      </c>
      <c r="H701" s="12">
        <v>940</v>
      </c>
      <c r="I701" s="12">
        <v>212</v>
      </c>
      <c r="J701" s="12">
        <v>87</v>
      </c>
      <c r="K701" s="12">
        <v>121</v>
      </c>
      <c r="L701" s="12">
        <v>139</v>
      </c>
      <c r="M701" s="12">
        <v>41</v>
      </c>
      <c r="N701" s="12">
        <v>298</v>
      </c>
      <c r="O701" s="12">
        <v>119</v>
      </c>
      <c r="P701" s="12">
        <v>158</v>
      </c>
      <c r="Q701" s="14" t="s">
        <v>29</v>
      </c>
      <c r="R701" s="10">
        <f t="shared" si="20"/>
        <v>5481</v>
      </c>
      <c r="S701" s="11">
        <f t="shared" si="21"/>
        <v>4.906893464637422</v>
      </c>
    </row>
    <row r="702" spans="1:19" ht="15.75" customHeight="1">
      <c r="A702" s="7">
        <v>25</v>
      </c>
      <c r="B702" s="8" t="s">
        <v>32</v>
      </c>
      <c r="C702" s="8" t="s">
        <v>20</v>
      </c>
      <c r="D702" s="8" t="s">
        <v>25</v>
      </c>
      <c r="E702" s="7">
        <v>677</v>
      </c>
      <c r="F702" s="7">
        <v>894</v>
      </c>
      <c r="G702" s="7">
        <v>5595</v>
      </c>
      <c r="H702" s="7">
        <v>841</v>
      </c>
      <c r="I702" s="7">
        <v>313</v>
      </c>
      <c r="J702" s="7">
        <v>52</v>
      </c>
      <c r="K702" s="7">
        <v>219</v>
      </c>
      <c r="L702" s="7">
        <v>66</v>
      </c>
      <c r="M702" s="7">
        <v>42</v>
      </c>
      <c r="N702" s="7">
        <v>92</v>
      </c>
      <c r="O702" s="7">
        <v>120</v>
      </c>
      <c r="P702" s="7">
        <v>84</v>
      </c>
      <c r="Q702" s="9" t="s">
        <v>29</v>
      </c>
      <c r="R702" s="10">
        <f t="shared" si="20"/>
        <v>7424</v>
      </c>
      <c r="S702" s="11">
        <f t="shared" si="21"/>
        <v>10.96602658788774</v>
      </c>
    </row>
    <row r="703" spans="1:19" ht="15.75" customHeight="1">
      <c r="A703" s="12">
        <v>20</v>
      </c>
      <c r="B703" s="13" t="s">
        <v>19</v>
      </c>
      <c r="C703" s="13" t="s">
        <v>20</v>
      </c>
      <c r="D703" s="13" t="s">
        <v>31</v>
      </c>
      <c r="E703" s="12">
        <v>1433</v>
      </c>
      <c r="F703" s="12">
        <v>964</v>
      </c>
      <c r="G703" s="12">
        <v>4777</v>
      </c>
      <c r="H703" s="12">
        <v>904</v>
      </c>
      <c r="I703" s="12">
        <v>327</v>
      </c>
      <c r="J703" s="12">
        <v>77</v>
      </c>
      <c r="K703" s="12">
        <v>112</v>
      </c>
      <c r="L703" s="12">
        <v>146</v>
      </c>
      <c r="M703" s="12">
        <v>71</v>
      </c>
      <c r="N703" s="12">
        <v>97</v>
      </c>
      <c r="O703" s="12">
        <v>167</v>
      </c>
      <c r="P703" s="12">
        <v>117</v>
      </c>
      <c r="Q703" s="14" t="s">
        <v>26</v>
      </c>
      <c r="R703" s="10">
        <f t="shared" si="20"/>
        <v>6795</v>
      </c>
      <c r="S703" s="11">
        <f t="shared" si="21"/>
        <v>4.7418004187020237</v>
      </c>
    </row>
    <row r="704" spans="1:19" ht="15.75" customHeight="1">
      <c r="A704" s="7">
        <v>20</v>
      </c>
      <c r="B704" s="8" t="s">
        <v>23</v>
      </c>
      <c r="C704" s="8" t="s">
        <v>20</v>
      </c>
      <c r="D704" s="8" t="s">
        <v>33</v>
      </c>
      <c r="E704" s="7">
        <v>889</v>
      </c>
      <c r="F704" s="7">
        <v>633</v>
      </c>
      <c r="G704" s="7">
        <v>3100</v>
      </c>
      <c r="H704" s="7">
        <v>524</v>
      </c>
      <c r="I704" s="7">
        <v>247</v>
      </c>
      <c r="J704" s="7">
        <v>82</v>
      </c>
      <c r="K704" s="7">
        <v>201</v>
      </c>
      <c r="L704" s="7">
        <v>102</v>
      </c>
      <c r="M704" s="7">
        <v>92</v>
      </c>
      <c r="N704" s="7">
        <v>103</v>
      </c>
      <c r="O704" s="7">
        <v>96</v>
      </c>
      <c r="P704" s="7">
        <v>30</v>
      </c>
      <c r="Q704" s="9" t="s">
        <v>22</v>
      </c>
      <c r="R704" s="10">
        <f t="shared" si="20"/>
        <v>4577</v>
      </c>
      <c r="S704" s="11">
        <f t="shared" si="21"/>
        <v>5.1484814398200225</v>
      </c>
    </row>
    <row r="705" spans="1:19" ht="15.75" customHeight="1">
      <c r="A705" s="12">
        <v>21</v>
      </c>
      <c r="B705" s="13" t="s">
        <v>32</v>
      </c>
      <c r="C705" s="13" t="s">
        <v>24</v>
      </c>
      <c r="D705" s="13" t="s">
        <v>33</v>
      </c>
      <c r="E705" s="12">
        <v>670</v>
      </c>
      <c r="F705" s="12">
        <v>708</v>
      </c>
      <c r="G705" s="12">
        <v>5934</v>
      </c>
      <c r="H705" s="12">
        <v>649</v>
      </c>
      <c r="I705" s="12">
        <v>386</v>
      </c>
      <c r="J705" s="12">
        <v>146</v>
      </c>
      <c r="K705" s="12">
        <v>182</v>
      </c>
      <c r="L705" s="12">
        <v>132</v>
      </c>
      <c r="M705" s="12">
        <v>48</v>
      </c>
      <c r="N705" s="12">
        <v>175</v>
      </c>
      <c r="O705" s="12">
        <v>59</v>
      </c>
      <c r="P705" s="12">
        <v>155</v>
      </c>
      <c r="Q705" s="14" t="s">
        <v>22</v>
      </c>
      <c r="R705" s="10">
        <f t="shared" si="20"/>
        <v>7866</v>
      </c>
      <c r="S705" s="11">
        <f t="shared" si="21"/>
        <v>11.740298507462686</v>
      </c>
    </row>
    <row r="706" spans="1:19" ht="15.75" customHeight="1">
      <c r="A706" s="7">
        <v>19</v>
      </c>
      <c r="B706" s="8" t="s">
        <v>32</v>
      </c>
      <c r="C706" s="8" t="s">
        <v>27</v>
      </c>
      <c r="D706" s="8" t="s">
        <v>25</v>
      </c>
      <c r="E706" s="7">
        <v>645</v>
      </c>
      <c r="F706" s="7">
        <v>616</v>
      </c>
      <c r="G706" s="7">
        <v>4694</v>
      </c>
      <c r="H706" s="7">
        <v>904</v>
      </c>
      <c r="I706" s="7">
        <v>158</v>
      </c>
      <c r="J706" s="7">
        <v>69</v>
      </c>
      <c r="K706" s="7">
        <v>148</v>
      </c>
      <c r="L706" s="7">
        <v>60</v>
      </c>
      <c r="M706" s="7">
        <v>98</v>
      </c>
      <c r="N706" s="7">
        <v>114</v>
      </c>
      <c r="O706" s="7">
        <v>40</v>
      </c>
      <c r="P706" s="7">
        <v>72</v>
      </c>
      <c r="Q706" s="9" t="s">
        <v>22</v>
      </c>
      <c r="R706" s="10">
        <f t="shared" ref="R706:R769" si="22">SUM(G706:P706)</f>
        <v>6357</v>
      </c>
      <c r="S706" s="11">
        <f t="shared" ref="S706:S769" si="23">R706/E706</f>
        <v>9.8558139534883722</v>
      </c>
    </row>
    <row r="707" spans="1:19" ht="15.75" customHeight="1">
      <c r="A707" s="12">
        <v>21</v>
      </c>
      <c r="B707" s="13" t="s">
        <v>23</v>
      </c>
      <c r="C707" s="13" t="s">
        <v>24</v>
      </c>
      <c r="D707" s="13" t="s">
        <v>21</v>
      </c>
      <c r="E707" s="12">
        <v>1107</v>
      </c>
      <c r="F707" s="12">
        <v>971</v>
      </c>
      <c r="G707" s="12">
        <v>5997</v>
      </c>
      <c r="H707" s="12">
        <v>720</v>
      </c>
      <c r="I707" s="12">
        <v>289</v>
      </c>
      <c r="J707" s="12">
        <v>124</v>
      </c>
      <c r="K707" s="12">
        <v>210</v>
      </c>
      <c r="L707" s="12">
        <v>35</v>
      </c>
      <c r="M707" s="12">
        <v>51</v>
      </c>
      <c r="N707" s="12">
        <v>157</v>
      </c>
      <c r="O707" s="12">
        <v>101</v>
      </c>
      <c r="P707" s="12">
        <v>168</v>
      </c>
      <c r="Q707" s="14" t="s">
        <v>29</v>
      </c>
      <c r="R707" s="10">
        <f t="shared" si="22"/>
        <v>7852</v>
      </c>
      <c r="S707" s="11">
        <f t="shared" si="23"/>
        <v>7.0930442637759707</v>
      </c>
    </row>
    <row r="708" spans="1:19" ht="15.75" customHeight="1">
      <c r="A708" s="7">
        <v>22</v>
      </c>
      <c r="B708" s="8" t="s">
        <v>23</v>
      </c>
      <c r="C708" s="8" t="s">
        <v>30</v>
      </c>
      <c r="D708" s="8" t="s">
        <v>21</v>
      </c>
      <c r="E708" s="7">
        <v>750</v>
      </c>
      <c r="F708" s="7">
        <v>572</v>
      </c>
      <c r="G708" s="7">
        <v>4144</v>
      </c>
      <c r="H708" s="7">
        <v>563</v>
      </c>
      <c r="I708" s="7">
        <v>104</v>
      </c>
      <c r="J708" s="7">
        <v>191</v>
      </c>
      <c r="K708" s="7">
        <v>58</v>
      </c>
      <c r="L708" s="7">
        <v>22</v>
      </c>
      <c r="M708" s="7">
        <v>97</v>
      </c>
      <c r="N708" s="7">
        <v>53</v>
      </c>
      <c r="O708" s="7">
        <v>41</v>
      </c>
      <c r="P708" s="7">
        <v>99</v>
      </c>
      <c r="Q708" s="9" t="s">
        <v>26</v>
      </c>
      <c r="R708" s="10">
        <f t="shared" si="22"/>
        <v>5372</v>
      </c>
      <c r="S708" s="11">
        <f t="shared" si="23"/>
        <v>7.1626666666666665</v>
      </c>
    </row>
    <row r="709" spans="1:19" ht="15.75" customHeight="1">
      <c r="A709" s="12">
        <v>21</v>
      </c>
      <c r="B709" s="13" t="s">
        <v>32</v>
      </c>
      <c r="C709" s="13" t="s">
        <v>30</v>
      </c>
      <c r="D709" s="13" t="s">
        <v>33</v>
      </c>
      <c r="E709" s="12">
        <v>654</v>
      </c>
      <c r="F709" s="12">
        <v>261</v>
      </c>
      <c r="G709" s="12">
        <v>3359</v>
      </c>
      <c r="H709" s="12">
        <v>802</v>
      </c>
      <c r="I709" s="12">
        <v>124</v>
      </c>
      <c r="J709" s="12">
        <v>56</v>
      </c>
      <c r="K709" s="12">
        <v>57</v>
      </c>
      <c r="L709" s="12">
        <v>41</v>
      </c>
      <c r="M709" s="12">
        <v>56</v>
      </c>
      <c r="N709" s="12">
        <v>111</v>
      </c>
      <c r="O709" s="12">
        <v>62</v>
      </c>
      <c r="P709" s="12">
        <v>196</v>
      </c>
      <c r="Q709" s="14" t="s">
        <v>29</v>
      </c>
      <c r="R709" s="10">
        <f t="shared" si="22"/>
        <v>4864</v>
      </c>
      <c r="S709" s="11">
        <f t="shared" si="23"/>
        <v>7.4373088685015292</v>
      </c>
    </row>
    <row r="710" spans="1:19" ht="15.75" customHeight="1">
      <c r="A710" s="7">
        <v>20</v>
      </c>
      <c r="B710" s="8" t="s">
        <v>32</v>
      </c>
      <c r="C710" s="8" t="s">
        <v>20</v>
      </c>
      <c r="D710" s="8" t="s">
        <v>21</v>
      </c>
      <c r="E710" s="7">
        <v>1141</v>
      </c>
      <c r="F710" s="7">
        <v>57</v>
      </c>
      <c r="G710" s="7">
        <v>5734</v>
      </c>
      <c r="H710" s="7">
        <v>696</v>
      </c>
      <c r="I710" s="7">
        <v>284</v>
      </c>
      <c r="J710" s="7">
        <v>83</v>
      </c>
      <c r="K710" s="7">
        <v>204</v>
      </c>
      <c r="L710" s="7">
        <v>63</v>
      </c>
      <c r="M710" s="7">
        <v>46</v>
      </c>
      <c r="N710" s="7">
        <v>56</v>
      </c>
      <c r="O710" s="7">
        <v>125</v>
      </c>
      <c r="P710" s="7">
        <v>55</v>
      </c>
      <c r="Q710" s="9" t="s">
        <v>26</v>
      </c>
      <c r="R710" s="10">
        <f t="shared" si="22"/>
        <v>7346</v>
      </c>
      <c r="S710" s="11">
        <f t="shared" si="23"/>
        <v>6.4382120946538128</v>
      </c>
    </row>
    <row r="711" spans="1:19" ht="15.75" customHeight="1">
      <c r="A711" s="12">
        <v>22</v>
      </c>
      <c r="B711" s="13" t="s">
        <v>23</v>
      </c>
      <c r="C711" s="13" t="s">
        <v>30</v>
      </c>
      <c r="D711" s="13" t="s">
        <v>33</v>
      </c>
      <c r="E711" s="12">
        <v>811</v>
      </c>
      <c r="F711" s="12">
        <v>815</v>
      </c>
      <c r="G711" s="12">
        <v>4724</v>
      </c>
      <c r="H711" s="12">
        <v>815</v>
      </c>
      <c r="I711" s="12">
        <v>300</v>
      </c>
      <c r="J711" s="12">
        <v>120</v>
      </c>
      <c r="K711" s="12">
        <v>126</v>
      </c>
      <c r="L711" s="12">
        <v>22</v>
      </c>
      <c r="M711" s="12">
        <v>93</v>
      </c>
      <c r="N711" s="12">
        <v>104</v>
      </c>
      <c r="O711" s="12">
        <v>119</v>
      </c>
      <c r="P711" s="12">
        <v>152</v>
      </c>
      <c r="Q711" s="14" t="s">
        <v>26</v>
      </c>
      <c r="R711" s="10">
        <f t="shared" si="22"/>
        <v>6575</v>
      </c>
      <c r="S711" s="11">
        <f t="shared" si="23"/>
        <v>8.1072749691738597</v>
      </c>
    </row>
    <row r="712" spans="1:19" ht="15.75" customHeight="1">
      <c r="A712" s="7">
        <v>23</v>
      </c>
      <c r="B712" s="8" t="s">
        <v>23</v>
      </c>
      <c r="C712" s="8" t="s">
        <v>27</v>
      </c>
      <c r="D712" s="8" t="s">
        <v>31</v>
      </c>
      <c r="E712" s="7">
        <v>1452</v>
      </c>
      <c r="F712" s="7">
        <v>520</v>
      </c>
      <c r="G712" s="7">
        <v>3463</v>
      </c>
      <c r="H712" s="7">
        <v>822</v>
      </c>
      <c r="I712" s="7">
        <v>317</v>
      </c>
      <c r="J712" s="7">
        <v>77</v>
      </c>
      <c r="K712" s="7">
        <v>148</v>
      </c>
      <c r="L712" s="7">
        <v>91</v>
      </c>
      <c r="M712" s="7">
        <v>61</v>
      </c>
      <c r="N712" s="7">
        <v>166</v>
      </c>
      <c r="O712" s="7">
        <v>133</v>
      </c>
      <c r="P712" s="7">
        <v>122</v>
      </c>
      <c r="Q712" s="9" t="s">
        <v>29</v>
      </c>
      <c r="R712" s="10">
        <f t="shared" si="22"/>
        <v>5400</v>
      </c>
      <c r="S712" s="11">
        <f t="shared" si="23"/>
        <v>3.71900826446281</v>
      </c>
    </row>
    <row r="713" spans="1:19" ht="15.75" customHeight="1">
      <c r="A713" s="12">
        <v>20</v>
      </c>
      <c r="B713" s="13" t="s">
        <v>19</v>
      </c>
      <c r="C713" s="13" t="s">
        <v>24</v>
      </c>
      <c r="D713" s="13" t="s">
        <v>21</v>
      </c>
      <c r="E713" s="12">
        <v>1255</v>
      </c>
      <c r="F713" s="12">
        <v>82</v>
      </c>
      <c r="G713" s="12">
        <v>4739</v>
      </c>
      <c r="H713" s="12">
        <v>465</v>
      </c>
      <c r="I713" s="12">
        <v>400</v>
      </c>
      <c r="J713" s="12">
        <v>68</v>
      </c>
      <c r="K713" s="12">
        <v>190</v>
      </c>
      <c r="L713" s="12">
        <v>24</v>
      </c>
      <c r="M713" s="12">
        <v>70</v>
      </c>
      <c r="N713" s="12">
        <v>246</v>
      </c>
      <c r="O713" s="12">
        <v>132</v>
      </c>
      <c r="P713" s="12">
        <v>160</v>
      </c>
      <c r="Q713" s="14" t="s">
        <v>29</v>
      </c>
      <c r="R713" s="10">
        <f t="shared" si="22"/>
        <v>6494</v>
      </c>
      <c r="S713" s="11">
        <f t="shared" si="23"/>
        <v>5.1745019920318729</v>
      </c>
    </row>
    <row r="714" spans="1:19" ht="15.75" customHeight="1">
      <c r="A714" s="7">
        <v>24</v>
      </c>
      <c r="B714" s="8" t="s">
        <v>23</v>
      </c>
      <c r="C714" s="8" t="s">
        <v>24</v>
      </c>
      <c r="D714" s="8" t="s">
        <v>28</v>
      </c>
      <c r="E714" s="7">
        <v>737</v>
      </c>
      <c r="F714" s="7">
        <v>266</v>
      </c>
      <c r="G714" s="7">
        <v>4964</v>
      </c>
      <c r="H714" s="7">
        <v>780</v>
      </c>
      <c r="I714" s="7">
        <v>303</v>
      </c>
      <c r="J714" s="7">
        <v>111</v>
      </c>
      <c r="K714" s="7">
        <v>199</v>
      </c>
      <c r="L714" s="7">
        <v>62</v>
      </c>
      <c r="M714" s="7">
        <v>94</v>
      </c>
      <c r="N714" s="7">
        <v>193</v>
      </c>
      <c r="O714" s="7">
        <v>97</v>
      </c>
      <c r="P714" s="7">
        <v>57</v>
      </c>
      <c r="Q714" s="9" t="s">
        <v>22</v>
      </c>
      <c r="R714" s="10">
        <f t="shared" si="22"/>
        <v>6860</v>
      </c>
      <c r="S714" s="11">
        <f t="shared" si="23"/>
        <v>9.3080054274084123</v>
      </c>
    </row>
    <row r="715" spans="1:19" ht="15.75" customHeight="1">
      <c r="A715" s="12">
        <v>25</v>
      </c>
      <c r="B715" s="13" t="s">
        <v>32</v>
      </c>
      <c r="C715" s="13" t="s">
        <v>20</v>
      </c>
      <c r="D715" s="13" t="s">
        <v>31</v>
      </c>
      <c r="E715" s="12">
        <v>1419</v>
      </c>
      <c r="F715" s="12">
        <v>253</v>
      </c>
      <c r="G715" s="12">
        <v>4089</v>
      </c>
      <c r="H715" s="12">
        <v>444</v>
      </c>
      <c r="I715" s="12">
        <v>220</v>
      </c>
      <c r="J715" s="12">
        <v>148</v>
      </c>
      <c r="K715" s="12">
        <v>114</v>
      </c>
      <c r="L715" s="12">
        <v>65</v>
      </c>
      <c r="M715" s="12">
        <v>29</v>
      </c>
      <c r="N715" s="12">
        <v>136</v>
      </c>
      <c r="O715" s="12">
        <v>34</v>
      </c>
      <c r="P715" s="12">
        <v>35</v>
      </c>
      <c r="Q715" s="14" t="s">
        <v>22</v>
      </c>
      <c r="R715" s="10">
        <f t="shared" si="22"/>
        <v>5314</v>
      </c>
      <c r="S715" s="11">
        <f t="shared" si="23"/>
        <v>3.7448907681465822</v>
      </c>
    </row>
    <row r="716" spans="1:19" ht="15.75" customHeight="1">
      <c r="A716" s="7">
        <v>23</v>
      </c>
      <c r="B716" s="8" t="s">
        <v>19</v>
      </c>
      <c r="C716" s="8" t="s">
        <v>20</v>
      </c>
      <c r="D716" s="8" t="s">
        <v>28</v>
      </c>
      <c r="E716" s="7">
        <v>815</v>
      </c>
      <c r="F716" s="7">
        <v>76</v>
      </c>
      <c r="G716" s="7">
        <v>4461</v>
      </c>
      <c r="H716" s="7">
        <v>446</v>
      </c>
      <c r="I716" s="7">
        <v>132</v>
      </c>
      <c r="J716" s="7">
        <v>165</v>
      </c>
      <c r="K716" s="7">
        <v>165</v>
      </c>
      <c r="L716" s="7">
        <v>58</v>
      </c>
      <c r="M716" s="7">
        <v>99</v>
      </c>
      <c r="N716" s="7">
        <v>135</v>
      </c>
      <c r="O716" s="7">
        <v>174</v>
      </c>
      <c r="P716" s="7">
        <v>111</v>
      </c>
      <c r="Q716" s="9" t="s">
        <v>26</v>
      </c>
      <c r="R716" s="10">
        <f t="shared" si="22"/>
        <v>5946</v>
      </c>
      <c r="S716" s="11">
        <f t="shared" si="23"/>
        <v>7.2957055214723923</v>
      </c>
    </row>
    <row r="717" spans="1:19" ht="15.75" customHeight="1">
      <c r="A717" s="12">
        <v>25</v>
      </c>
      <c r="B717" s="13" t="s">
        <v>32</v>
      </c>
      <c r="C717" s="13" t="s">
        <v>27</v>
      </c>
      <c r="D717" s="13" t="s">
        <v>31</v>
      </c>
      <c r="E717" s="12">
        <v>1034</v>
      </c>
      <c r="F717" s="12">
        <v>602</v>
      </c>
      <c r="G717" s="12">
        <v>3444</v>
      </c>
      <c r="H717" s="12">
        <v>517</v>
      </c>
      <c r="I717" s="12">
        <v>238</v>
      </c>
      <c r="J717" s="12">
        <v>110</v>
      </c>
      <c r="K717" s="12">
        <v>255</v>
      </c>
      <c r="L717" s="12">
        <v>86</v>
      </c>
      <c r="M717" s="12">
        <v>77</v>
      </c>
      <c r="N717" s="12">
        <v>281</v>
      </c>
      <c r="O717" s="12">
        <v>150</v>
      </c>
      <c r="P717" s="12">
        <v>56</v>
      </c>
      <c r="Q717" s="14" t="s">
        <v>22</v>
      </c>
      <c r="R717" s="10">
        <f t="shared" si="22"/>
        <v>5214</v>
      </c>
      <c r="S717" s="11">
        <f t="shared" si="23"/>
        <v>5.042553191489362</v>
      </c>
    </row>
    <row r="718" spans="1:19" ht="15.75" customHeight="1">
      <c r="A718" s="7">
        <v>24</v>
      </c>
      <c r="B718" s="8" t="s">
        <v>19</v>
      </c>
      <c r="C718" s="8" t="s">
        <v>20</v>
      </c>
      <c r="D718" s="8" t="s">
        <v>28</v>
      </c>
      <c r="E718" s="7">
        <v>1022</v>
      </c>
      <c r="F718" s="7">
        <v>626</v>
      </c>
      <c r="G718" s="7">
        <v>4797</v>
      </c>
      <c r="H718" s="7">
        <v>413</v>
      </c>
      <c r="I718" s="7">
        <v>139</v>
      </c>
      <c r="J718" s="7">
        <v>167</v>
      </c>
      <c r="K718" s="7">
        <v>165</v>
      </c>
      <c r="L718" s="7">
        <v>75</v>
      </c>
      <c r="M718" s="7">
        <v>57</v>
      </c>
      <c r="N718" s="7">
        <v>219</v>
      </c>
      <c r="O718" s="7">
        <v>126</v>
      </c>
      <c r="P718" s="7">
        <v>43</v>
      </c>
      <c r="Q718" s="9" t="s">
        <v>29</v>
      </c>
      <c r="R718" s="10">
        <f t="shared" si="22"/>
        <v>6201</v>
      </c>
      <c r="S718" s="11">
        <f t="shared" si="23"/>
        <v>6.0675146771037181</v>
      </c>
    </row>
    <row r="719" spans="1:19" ht="15.75" customHeight="1">
      <c r="A719" s="12">
        <v>23</v>
      </c>
      <c r="B719" s="13" t="s">
        <v>23</v>
      </c>
      <c r="C719" s="13" t="s">
        <v>30</v>
      </c>
      <c r="D719" s="13" t="s">
        <v>33</v>
      </c>
      <c r="E719" s="12">
        <v>1341</v>
      </c>
      <c r="F719" s="12">
        <v>839</v>
      </c>
      <c r="G719" s="12">
        <v>3033</v>
      </c>
      <c r="H719" s="12">
        <v>514</v>
      </c>
      <c r="I719" s="12">
        <v>300</v>
      </c>
      <c r="J719" s="12">
        <v>122</v>
      </c>
      <c r="K719" s="12">
        <v>137</v>
      </c>
      <c r="L719" s="12">
        <v>40</v>
      </c>
      <c r="M719" s="12">
        <v>61</v>
      </c>
      <c r="N719" s="12">
        <v>170</v>
      </c>
      <c r="O719" s="12">
        <v>65</v>
      </c>
      <c r="P719" s="12">
        <v>100</v>
      </c>
      <c r="Q719" s="14" t="s">
        <v>26</v>
      </c>
      <c r="R719" s="10">
        <f t="shared" si="22"/>
        <v>4542</v>
      </c>
      <c r="S719" s="11">
        <f t="shared" si="23"/>
        <v>3.3870246085011186</v>
      </c>
    </row>
    <row r="720" spans="1:19" ht="15.75" customHeight="1">
      <c r="A720" s="7">
        <v>20</v>
      </c>
      <c r="B720" s="8" t="s">
        <v>23</v>
      </c>
      <c r="C720" s="8" t="s">
        <v>27</v>
      </c>
      <c r="D720" s="8" t="s">
        <v>31</v>
      </c>
      <c r="E720" s="7">
        <v>999</v>
      </c>
      <c r="F720" s="7">
        <v>919</v>
      </c>
      <c r="G720" s="7">
        <v>5819</v>
      </c>
      <c r="H720" s="7">
        <v>507</v>
      </c>
      <c r="I720" s="7">
        <v>269</v>
      </c>
      <c r="J720" s="7">
        <v>119</v>
      </c>
      <c r="K720" s="7">
        <v>228</v>
      </c>
      <c r="L720" s="7">
        <v>99</v>
      </c>
      <c r="M720" s="7">
        <v>49</v>
      </c>
      <c r="N720" s="7">
        <v>55</v>
      </c>
      <c r="O720" s="7">
        <v>115</v>
      </c>
      <c r="P720" s="7">
        <v>53</v>
      </c>
      <c r="Q720" s="9" t="s">
        <v>29</v>
      </c>
      <c r="R720" s="10">
        <f t="shared" si="22"/>
        <v>7313</v>
      </c>
      <c r="S720" s="11">
        <f t="shared" si="23"/>
        <v>7.3203203203203202</v>
      </c>
    </row>
    <row r="721" spans="1:19" ht="15.75" customHeight="1">
      <c r="A721" s="12">
        <v>21</v>
      </c>
      <c r="B721" s="13" t="s">
        <v>32</v>
      </c>
      <c r="C721" s="13" t="s">
        <v>20</v>
      </c>
      <c r="D721" s="13" t="s">
        <v>21</v>
      </c>
      <c r="E721" s="12">
        <v>1218</v>
      </c>
      <c r="F721" s="12">
        <v>162</v>
      </c>
      <c r="G721" s="12">
        <v>5467</v>
      </c>
      <c r="H721" s="12">
        <v>684</v>
      </c>
      <c r="I721" s="12">
        <v>280</v>
      </c>
      <c r="J721" s="12">
        <v>131</v>
      </c>
      <c r="K721" s="12">
        <v>186</v>
      </c>
      <c r="L721" s="12">
        <v>103</v>
      </c>
      <c r="M721" s="12">
        <v>85</v>
      </c>
      <c r="N721" s="12">
        <v>91</v>
      </c>
      <c r="O721" s="12">
        <v>89</v>
      </c>
      <c r="P721" s="12">
        <v>126</v>
      </c>
      <c r="Q721" s="14" t="s">
        <v>29</v>
      </c>
      <c r="R721" s="10">
        <f t="shared" si="22"/>
        <v>7242</v>
      </c>
      <c r="S721" s="11">
        <f t="shared" si="23"/>
        <v>5.9458128078817731</v>
      </c>
    </row>
    <row r="722" spans="1:19" ht="15.75" customHeight="1">
      <c r="A722" s="7">
        <v>24</v>
      </c>
      <c r="B722" s="8" t="s">
        <v>32</v>
      </c>
      <c r="C722" s="8" t="s">
        <v>30</v>
      </c>
      <c r="D722" s="8" t="s">
        <v>25</v>
      </c>
      <c r="E722" s="7">
        <v>1332</v>
      </c>
      <c r="F722" s="7">
        <v>705</v>
      </c>
      <c r="G722" s="7">
        <v>3512</v>
      </c>
      <c r="H722" s="7">
        <v>796</v>
      </c>
      <c r="I722" s="7">
        <v>399</v>
      </c>
      <c r="J722" s="7">
        <v>199</v>
      </c>
      <c r="K722" s="7">
        <v>79</v>
      </c>
      <c r="L722" s="7">
        <v>54</v>
      </c>
      <c r="M722" s="7">
        <v>86</v>
      </c>
      <c r="N722" s="7">
        <v>206</v>
      </c>
      <c r="O722" s="7">
        <v>99</v>
      </c>
      <c r="P722" s="7">
        <v>129</v>
      </c>
      <c r="Q722" s="9" t="s">
        <v>26</v>
      </c>
      <c r="R722" s="10">
        <f t="shared" si="22"/>
        <v>5559</v>
      </c>
      <c r="S722" s="11">
        <f t="shared" si="23"/>
        <v>4.1734234234234231</v>
      </c>
    </row>
    <row r="723" spans="1:19" ht="15.75" customHeight="1">
      <c r="A723" s="12">
        <v>20</v>
      </c>
      <c r="B723" s="13" t="s">
        <v>19</v>
      </c>
      <c r="C723" s="13" t="s">
        <v>20</v>
      </c>
      <c r="D723" s="13" t="s">
        <v>33</v>
      </c>
      <c r="E723" s="12">
        <v>903</v>
      </c>
      <c r="F723" s="12">
        <v>371</v>
      </c>
      <c r="G723" s="12">
        <v>4230</v>
      </c>
      <c r="H723" s="12">
        <v>798</v>
      </c>
      <c r="I723" s="12">
        <v>319</v>
      </c>
      <c r="J723" s="12">
        <v>60</v>
      </c>
      <c r="K723" s="12">
        <v>90</v>
      </c>
      <c r="L723" s="12">
        <v>101</v>
      </c>
      <c r="M723" s="12">
        <v>24</v>
      </c>
      <c r="N723" s="12">
        <v>147</v>
      </c>
      <c r="O723" s="12">
        <v>70</v>
      </c>
      <c r="P723" s="12">
        <v>170</v>
      </c>
      <c r="Q723" s="14" t="s">
        <v>22</v>
      </c>
      <c r="R723" s="10">
        <f t="shared" si="22"/>
        <v>6009</v>
      </c>
      <c r="S723" s="11">
        <f t="shared" si="23"/>
        <v>6.6544850498338874</v>
      </c>
    </row>
    <row r="724" spans="1:19" ht="15.75" customHeight="1">
      <c r="A724" s="7">
        <v>25</v>
      </c>
      <c r="B724" s="8" t="s">
        <v>19</v>
      </c>
      <c r="C724" s="8" t="s">
        <v>20</v>
      </c>
      <c r="D724" s="8" t="s">
        <v>33</v>
      </c>
      <c r="E724" s="7">
        <v>932</v>
      </c>
      <c r="F724" s="7">
        <v>887</v>
      </c>
      <c r="G724" s="7">
        <v>5307</v>
      </c>
      <c r="H724" s="7">
        <v>472</v>
      </c>
      <c r="I724" s="7">
        <v>345</v>
      </c>
      <c r="J724" s="7">
        <v>61</v>
      </c>
      <c r="K724" s="7">
        <v>190</v>
      </c>
      <c r="L724" s="7">
        <v>119</v>
      </c>
      <c r="M724" s="7">
        <v>69</v>
      </c>
      <c r="N724" s="7">
        <v>235</v>
      </c>
      <c r="O724" s="7">
        <v>67</v>
      </c>
      <c r="P724" s="7">
        <v>40</v>
      </c>
      <c r="Q724" s="9" t="s">
        <v>29</v>
      </c>
      <c r="R724" s="10">
        <f t="shared" si="22"/>
        <v>6905</v>
      </c>
      <c r="S724" s="11">
        <f t="shared" si="23"/>
        <v>7.4087982832618025</v>
      </c>
    </row>
    <row r="725" spans="1:19" ht="15.75" customHeight="1">
      <c r="A725" s="12">
        <v>21</v>
      </c>
      <c r="B725" s="13" t="s">
        <v>23</v>
      </c>
      <c r="C725" s="13" t="s">
        <v>24</v>
      </c>
      <c r="D725" s="13" t="s">
        <v>33</v>
      </c>
      <c r="E725" s="12">
        <v>634</v>
      </c>
      <c r="F725" s="12">
        <v>330</v>
      </c>
      <c r="G725" s="12">
        <v>5961</v>
      </c>
      <c r="H725" s="12">
        <v>774</v>
      </c>
      <c r="I725" s="12">
        <v>334</v>
      </c>
      <c r="J725" s="12">
        <v>193</v>
      </c>
      <c r="K725" s="12">
        <v>105</v>
      </c>
      <c r="L725" s="12">
        <v>83</v>
      </c>
      <c r="M725" s="12">
        <v>46</v>
      </c>
      <c r="N725" s="12">
        <v>166</v>
      </c>
      <c r="O725" s="12">
        <v>200</v>
      </c>
      <c r="P725" s="12">
        <v>150</v>
      </c>
      <c r="Q725" s="14" t="s">
        <v>26</v>
      </c>
      <c r="R725" s="10">
        <f t="shared" si="22"/>
        <v>8012</v>
      </c>
      <c r="S725" s="11">
        <f t="shared" si="23"/>
        <v>12.637223974763407</v>
      </c>
    </row>
    <row r="726" spans="1:19" ht="15.75" customHeight="1">
      <c r="A726" s="7">
        <v>25</v>
      </c>
      <c r="B726" s="8" t="s">
        <v>32</v>
      </c>
      <c r="C726" s="8" t="s">
        <v>27</v>
      </c>
      <c r="D726" s="8" t="s">
        <v>33</v>
      </c>
      <c r="E726" s="7">
        <v>553</v>
      </c>
      <c r="F726" s="7">
        <v>268</v>
      </c>
      <c r="G726" s="7">
        <v>3130</v>
      </c>
      <c r="H726" s="7">
        <v>736</v>
      </c>
      <c r="I726" s="7">
        <v>140</v>
      </c>
      <c r="J726" s="7">
        <v>68</v>
      </c>
      <c r="K726" s="7">
        <v>150</v>
      </c>
      <c r="L726" s="7">
        <v>99</v>
      </c>
      <c r="M726" s="7">
        <v>33</v>
      </c>
      <c r="N726" s="7">
        <v>288</v>
      </c>
      <c r="O726" s="7">
        <v>51</v>
      </c>
      <c r="P726" s="7">
        <v>199</v>
      </c>
      <c r="Q726" s="9" t="s">
        <v>22</v>
      </c>
      <c r="R726" s="10">
        <f t="shared" si="22"/>
        <v>4894</v>
      </c>
      <c r="S726" s="11">
        <f t="shared" si="23"/>
        <v>8.8499095840867987</v>
      </c>
    </row>
    <row r="727" spans="1:19" ht="15.75" customHeight="1">
      <c r="A727" s="12">
        <v>21</v>
      </c>
      <c r="B727" s="13" t="s">
        <v>32</v>
      </c>
      <c r="C727" s="13" t="s">
        <v>24</v>
      </c>
      <c r="D727" s="13" t="s">
        <v>25</v>
      </c>
      <c r="E727" s="12">
        <v>547</v>
      </c>
      <c r="F727" s="12">
        <v>678</v>
      </c>
      <c r="G727" s="12">
        <v>5610</v>
      </c>
      <c r="H727" s="12">
        <v>510</v>
      </c>
      <c r="I727" s="12">
        <v>192</v>
      </c>
      <c r="J727" s="12">
        <v>123</v>
      </c>
      <c r="K727" s="12">
        <v>248</v>
      </c>
      <c r="L727" s="12">
        <v>57</v>
      </c>
      <c r="M727" s="12">
        <v>28</v>
      </c>
      <c r="N727" s="12">
        <v>252</v>
      </c>
      <c r="O727" s="12">
        <v>141</v>
      </c>
      <c r="P727" s="12">
        <v>122</v>
      </c>
      <c r="Q727" s="14" t="s">
        <v>26</v>
      </c>
      <c r="R727" s="10">
        <f t="shared" si="22"/>
        <v>7283</v>
      </c>
      <c r="S727" s="11">
        <f t="shared" si="23"/>
        <v>13.314442413162705</v>
      </c>
    </row>
    <row r="728" spans="1:19" ht="15.75" customHeight="1">
      <c r="A728" s="7">
        <v>18</v>
      </c>
      <c r="B728" s="8" t="s">
        <v>32</v>
      </c>
      <c r="C728" s="8" t="s">
        <v>27</v>
      </c>
      <c r="D728" s="8" t="s">
        <v>28</v>
      </c>
      <c r="E728" s="7">
        <v>867</v>
      </c>
      <c r="F728" s="7">
        <v>646</v>
      </c>
      <c r="G728" s="7">
        <v>3014</v>
      </c>
      <c r="H728" s="7">
        <v>944</v>
      </c>
      <c r="I728" s="7">
        <v>320</v>
      </c>
      <c r="J728" s="7">
        <v>165</v>
      </c>
      <c r="K728" s="7">
        <v>232</v>
      </c>
      <c r="L728" s="7">
        <v>96</v>
      </c>
      <c r="M728" s="7">
        <v>73</v>
      </c>
      <c r="N728" s="7">
        <v>298</v>
      </c>
      <c r="O728" s="7">
        <v>142</v>
      </c>
      <c r="P728" s="7">
        <v>183</v>
      </c>
      <c r="Q728" s="9" t="s">
        <v>26</v>
      </c>
      <c r="R728" s="10">
        <f t="shared" si="22"/>
        <v>5467</v>
      </c>
      <c r="S728" s="11">
        <f t="shared" si="23"/>
        <v>6.3056516724336795</v>
      </c>
    </row>
    <row r="729" spans="1:19" ht="15.75" customHeight="1">
      <c r="A729" s="12">
        <v>20</v>
      </c>
      <c r="B729" s="13" t="s">
        <v>32</v>
      </c>
      <c r="C729" s="13" t="s">
        <v>30</v>
      </c>
      <c r="D729" s="13" t="s">
        <v>25</v>
      </c>
      <c r="E729" s="12">
        <v>863</v>
      </c>
      <c r="F729" s="12">
        <v>844</v>
      </c>
      <c r="G729" s="12">
        <v>3088</v>
      </c>
      <c r="H729" s="12">
        <v>966</v>
      </c>
      <c r="I729" s="12">
        <v>371</v>
      </c>
      <c r="J729" s="12">
        <v>66</v>
      </c>
      <c r="K729" s="12">
        <v>227</v>
      </c>
      <c r="L729" s="12">
        <v>117</v>
      </c>
      <c r="M729" s="12">
        <v>32</v>
      </c>
      <c r="N729" s="12">
        <v>245</v>
      </c>
      <c r="O729" s="12">
        <v>55</v>
      </c>
      <c r="P729" s="12">
        <v>83</v>
      </c>
      <c r="Q729" s="14" t="s">
        <v>29</v>
      </c>
      <c r="R729" s="10">
        <f t="shared" si="22"/>
        <v>5250</v>
      </c>
      <c r="S729" s="11">
        <f t="shared" si="23"/>
        <v>6.08342989571263</v>
      </c>
    </row>
    <row r="730" spans="1:19" ht="15.75" customHeight="1">
      <c r="A730" s="7">
        <v>25</v>
      </c>
      <c r="B730" s="8" t="s">
        <v>19</v>
      </c>
      <c r="C730" s="8" t="s">
        <v>30</v>
      </c>
      <c r="D730" s="8" t="s">
        <v>33</v>
      </c>
      <c r="E730" s="7">
        <v>603</v>
      </c>
      <c r="F730" s="7">
        <v>321</v>
      </c>
      <c r="G730" s="7">
        <v>4879</v>
      </c>
      <c r="H730" s="7">
        <v>420</v>
      </c>
      <c r="I730" s="7">
        <v>231</v>
      </c>
      <c r="J730" s="7">
        <v>126</v>
      </c>
      <c r="K730" s="7">
        <v>248</v>
      </c>
      <c r="L730" s="7">
        <v>74</v>
      </c>
      <c r="M730" s="7">
        <v>32</v>
      </c>
      <c r="N730" s="7">
        <v>172</v>
      </c>
      <c r="O730" s="7">
        <v>80</v>
      </c>
      <c r="P730" s="7">
        <v>193</v>
      </c>
      <c r="Q730" s="9" t="s">
        <v>29</v>
      </c>
      <c r="R730" s="10">
        <f t="shared" si="22"/>
        <v>6455</v>
      </c>
      <c r="S730" s="11">
        <f t="shared" si="23"/>
        <v>10.70480928689884</v>
      </c>
    </row>
    <row r="731" spans="1:19" ht="15.75" customHeight="1">
      <c r="A731" s="12">
        <v>21</v>
      </c>
      <c r="B731" s="13" t="s">
        <v>23</v>
      </c>
      <c r="C731" s="13" t="s">
        <v>24</v>
      </c>
      <c r="D731" s="13" t="s">
        <v>28</v>
      </c>
      <c r="E731" s="12">
        <v>1480</v>
      </c>
      <c r="F731" s="12">
        <v>555</v>
      </c>
      <c r="G731" s="12">
        <v>3534</v>
      </c>
      <c r="H731" s="12">
        <v>799</v>
      </c>
      <c r="I731" s="12">
        <v>259</v>
      </c>
      <c r="J731" s="12">
        <v>100</v>
      </c>
      <c r="K731" s="12">
        <v>254</v>
      </c>
      <c r="L731" s="12">
        <v>93</v>
      </c>
      <c r="M731" s="12">
        <v>66</v>
      </c>
      <c r="N731" s="12">
        <v>279</v>
      </c>
      <c r="O731" s="12">
        <v>191</v>
      </c>
      <c r="P731" s="12">
        <v>55</v>
      </c>
      <c r="Q731" s="14" t="s">
        <v>22</v>
      </c>
      <c r="R731" s="10">
        <f t="shared" si="22"/>
        <v>5630</v>
      </c>
      <c r="S731" s="11">
        <f t="shared" si="23"/>
        <v>3.8040540540540539</v>
      </c>
    </row>
    <row r="732" spans="1:19" ht="15.75" customHeight="1">
      <c r="A732" s="7">
        <v>18</v>
      </c>
      <c r="B732" s="8" t="s">
        <v>32</v>
      </c>
      <c r="C732" s="8" t="s">
        <v>20</v>
      </c>
      <c r="D732" s="8" t="s">
        <v>31</v>
      </c>
      <c r="E732" s="7">
        <v>522</v>
      </c>
      <c r="F732" s="7">
        <v>448</v>
      </c>
      <c r="G732" s="7">
        <v>3744</v>
      </c>
      <c r="H732" s="7">
        <v>706</v>
      </c>
      <c r="I732" s="7">
        <v>174</v>
      </c>
      <c r="J732" s="7">
        <v>80</v>
      </c>
      <c r="K732" s="7">
        <v>284</v>
      </c>
      <c r="L732" s="7">
        <v>90</v>
      </c>
      <c r="M732" s="7">
        <v>61</v>
      </c>
      <c r="N732" s="7">
        <v>228</v>
      </c>
      <c r="O732" s="7">
        <v>66</v>
      </c>
      <c r="P732" s="7">
        <v>181</v>
      </c>
      <c r="Q732" s="9" t="s">
        <v>29</v>
      </c>
      <c r="R732" s="10">
        <f t="shared" si="22"/>
        <v>5614</v>
      </c>
      <c r="S732" s="11">
        <f t="shared" si="23"/>
        <v>10.754789272030651</v>
      </c>
    </row>
    <row r="733" spans="1:19" ht="15.75" customHeight="1">
      <c r="A733" s="12">
        <v>22</v>
      </c>
      <c r="B733" s="13" t="s">
        <v>23</v>
      </c>
      <c r="C733" s="13" t="s">
        <v>24</v>
      </c>
      <c r="D733" s="13" t="s">
        <v>33</v>
      </c>
      <c r="E733" s="12">
        <v>1376</v>
      </c>
      <c r="F733" s="12">
        <v>510</v>
      </c>
      <c r="G733" s="12">
        <v>3318</v>
      </c>
      <c r="H733" s="12">
        <v>460</v>
      </c>
      <c r="I733" s="12">
        <v>132</v>
      </c>
      <c r="J733" s="12">
        <v>159</v>
      </c>
      <c r="K733" s="12">
        <v>59</v>
      </c>
      <c r="L733" s="12">
        <v>88</v>
      </c>
      <c r="M733" s="12">
        <v>38</v>
      </c>
      <c r="N733" s="12">
        <v>87</v>
      </c>
      <c r="O733" s="12">
        <v>88</v>
      </c>
      <c r="P733" s="12">
        <v>76</v>
      </c>
      <c r="Q733" s="14" t="s">
        <v>26</v>
      </c>
      <c r="R733" s="10">
        <f t="shared" si="22"/>
        <v>4505</v>
      </c>
      <c r="S733" s="11">
        <f t="shared" si="23"/>
        <v>3.2739825581395348</v>
      </c>
    </row>
    <row r="734" spans="1:19" ht="15.75" customHeight="1">
      <c r="A734" s="7">
        <v>22</v>
      </c>
      <c r="B734" s="8" t="s">
        <v>19</v>
      </c>
      <c r="C734" s="8" t="s">
        <v>24</v>
      </c>
      <c r="D734" s="8" t="s">
        <v>28</v>
      </c>
      <c r="E734" s="7">
        <v>1195</v>
      </c>
      <c r="F734" s="7">
        <v>988</v>
      </c>
      <c r="G734" s="7">
        <v>5729</v>
      </c>
      <c r="H734" s="7">
        <v>455</v>
      </c>
      <c r="I734" s="7">
        <v>115</v>
      </c>
      <c r="J734" s="7">
        <v>117</v>
      </c>
      <c r="K734" s="7">
        <v>74</v>
      </c>
      <c r="L734" s="7">
        <v>129</v>
      </c>
      <c r="M734" s="7">
        <v>93</v>
      </c>
      <c r="N734" s="7">
        <v>154</v>
      </c>
      <c r="O734" s="7">
        <v>155</v>
      </c>
      <c r="P734" s="7">
        <v>190</v>
      </c>
      <c r="Q734" s="9" t="s">
        <v>22</v>
      </c>
      <c r="R734" s="10">
        <f t="shared" si="22"/>
        <v>7211</v>
      </c>
      <c r="S734" s="11">
        <f t="shared" si="23"/>
        <v>6.0343096234309623</v>
      </c>
    </row>
    <row r="735" spans="1:19" ht="15.75" customHeight="1">
      <c r="A735" s="12">
        <v>24</v>
      </c>
      <c r="B735" s="13" t="s">
        <v>19</v>
      </c>
      <c r="C735" s="13" t="s">
        <v>20</v>
      </c>
      <c r="D735" s="13" t="s">
        <v>21</v>
      </c>
      <c r="E735" s="12">
        <v>1223</v>
      </c>
      <c r="F735" s="12">
        <v>785</v>
      </c>
      <c r="G735" s="12">
        <v>3521</v>
      </c>
      <c r="H735" s="12">
        <v>821</v>
      </c>
      <c r="I735" s="12">
        <v>128</v>
      </c>
      <c r="J735" s="12">
        <v>50</v>
      </c>
      <c r="K735" s="12">
        <v>135</v>
      </c>
      <c r="L735" s="12">
        <v>96</v>
      </c>
      <c r="M735" s="12">
        <v>67</v>
      </c>
      <c r="N735" s="12">
        <v>182</v>
      </c>
      <c r="O735" s="12">
        <v>139</v>
      </c>
      <c r="P735" s="12">
        <v>196</v>
      </c>
      <c r="Q735" s="14" t="s">
        <v>22</v>
      </c>
      <c r="R735" s="10">
        <f t="shared" si="22"/>
        <v>5335</v>
      </c>
      <c r="S735" s="11">
        <f t="shared" si="23"/>
        <v>4.3622240392477512</v>
      </c>
    </row>
    <row r="736" spans="1:19" ht="15.75" customHeight="1">
      <c r="A736" s="7">
        <v>21</v>
      </c>
      <c r="B736" s="8" t="s">
        <v>23</v>
      </c>
      <c r="C736" s="8" t="s">
        <v>24</v>
      </c>
      <c r="D736" s="8" t="s">
        <v>28</v>
      </c>
      <c r="E736" s="7">
        <v>613</v>
      </c>
      <c r="F736" s="7">
        <v>524</v>
      </c>
      <c r="G736" s="7">
        <v>3640</v>
      </c>
      <c r="H736" s="7">
        <v>834</v>
      </c>
      <c r="I736" s="7">
        <v>219</v>
      </c>
      <c r="J736" s="7">
        <v>57</v>
      </c>
      <c r="K736" s="7">
        <v>71</v>
      </c>
      <c r="L736" s="7">
        <v>89</v>
      </c>
      <c r="M736" s="7">
        <v>39</v>
      </c>
      <c r="N736" s="7">
        <v>241</v>
      </c>
      <c r="O736" s="7">
        <v>66</v>
      </c>
      <c r="P736" s="7">
        <v>93</v>
      </c>
      <c r="Q736" s="9" t="s">
        <v>26</v>
      </c>
      <c r="R736" s="10">
        <f t="shared" si="22"/>
        <v>5349</v>
      </c>
      <c r="S736" s="11">
        <f t="shared" si="23"/>
        <v>8.725938009787928</v>
      </c>
    </row>
    <row r="737" spans="1:19" ht="15.75" customHeight="1">
      <c r="A737" s="12">
        <v>25</v>
      </c>
      <c r="B737" s="13" t="s">
        <v>19</v>
      </c>
      <c r="C737" s="13" t="s">
        <v>30</v>
      </c>
      <c r="D737" s="13" t="s">
        <v>31</v>
      </c>
      <c r="E737" s="12">
        <v>844</v>
      </c>
      <c r="F737" s="12">
        <v>766</v>
      </c>
      <c r="G737" s="12">
        <v>4017</v>
      </c>
      <c r="H737" s="12">
        <v>840</v>
      </c>
      <c r="I737" s="12">
        <v>179</v>
      </c>
      <c r="J737" s="12">
        <v>189</v>
      </c>
      <c r="K737" s="12">
        <v>230</v>
      </c>
      <c r="L737" s="12">
        <v>128</v>
      </c>
      <c r="M737" s="12">
        <v>74</v>
      </c>
      <c r="N737" s="12">
        <v>157</v>
      </c>
      <c r="O737" s="12">
        <v>38</v>
      </c>
      <c r="P737" s="12">
        <v>131</v>
      </c>
      <c r="Q737" s="14" t="s">
        <v>29</v>
      </c>
      <c r="R737" s="10">
        <f t="shared" si="22"/>
        <v>5983</v>
      </c>
      <c r="S737" s="11">
        <f t="shared" si="23"/>
        <v>7.0888625592417061</v>
      </c>
    </row>
    <row r="738" spans="1:19" ht="15.75" customHeight="1">
      <c r="A738" s="7">
        <v>24</v>
      </c>
      <c r="B738" s="8" t="s">
        <v>23</v>
      </c>
      <c r="C738" s="8" t="s">
        <v>24</v>
      </c>
      <c r="D738" s="8" t="s">
        <v>28</v>
      </c>
      <c r="E738" s="7">
        <v>620</v>
      </c>
      <c r="F738" s="7">
        <v>192</v>
      </c>
      <c r="G738" s="7">
        <v>4213</v>
      </c>
      <c r="H738" s="7">
        <v>726</v>
      </c>
      <c r="I738" s="7">
        <v>332</v>
      </c>
      <c r="J738" s="7">
        <v>144</v>
      </c>
      <c r="K738" s="7">
        <v>289</v>
      </c>
      <c r="L738" s="7">
        <v>92</v>
      </c>
      <c r="M738" s="7">
        <v>24</v>
      </c>
      <c r="N738" s="7">
        <v>195</v>
      </c>
      <c r="O738" s="7">
        <v>135</v>
      </c>
      <c r="P738" s="7">
        <v>127</v>
      </c>
      <c r="Q738" s="9" t="s">
        <v>26</v>
      </c>
      <c r="R738" s="10">
        <f t="shared" si="22"/>
        <v>6277</v>
      </c>
      <c r="S738" s="11">
        <f t="shared" si="23"/>
        <v>10.124193548387098</v>
      </c>
    </row>
    <row r="739" spans="1:19" ht="15.75" customHeight="1">
      <c r="A739" s="12">
        <v>22</v>
      </c>
      <c r="B739" s="13" t="s">
        <v>32</v>
      </c>
      <c r="C739" s="13" t="s">
        <v>20</v>
      </c>
      <c r="D739" s="13" t="s">
        <v>21</v>
      </c>
      <c r="E739" s="12">
        <v>983</v>
      </c>
      <c r="F739" s="12">
        <v>944</v>
      </c>
      <c r="G739" s="12">
        <v>4216</v>
      </c>
      <c r="H739" s="12">
        <v>978</v>
      </c>
      <c r="I739" s="12">
        <v>114</v>
      </c>
      <c r="J739" s="12">
        <v>103</v>
      </c>
      <c r="K739" s="12">
        <v>58</v>
      </c>
      <c r="L739" s="12">
        <v>123</v>
      </c>
      <c r="M739" s="12">
        <v>72</v>
      </c>
      <c r="N739" s="12">
        <v>114</v>
      </c>
      <c r="O739" s="12">
        <v>76</v>
      </c>
      <c r="P739" s="12">
        <v>63</v>
      </c>
      <c r="Q739" s="14" t="s">
        <v>22</v>
      </c>
      <c r="R739" s="10">
        <f t="shared" si="22"/>
        <v>5917</v>
      </c>
      <c r="S739" s="11">
        <f t="shared" si="23"/>
        <v>6.0193285859613432</v>
      </c>
    </row>
    <row r="740" spans="1:19" ht="15.75" customHeight="1">
      <c r="A740" s="7">
        <v>25</v>
      </c>
      <c r="B740" s="8" t="s">
        <v>32</v>
      </c>
      <c r="C740" s="8" t="s">
        <v>30</v>
      </c>
      <c r="D740" s="8" t="s">
        <v>33</v>
      </c>
      <c r="E740" s="7">
        <v>996</v>
      </c>
      <c r="F740" s="7">
        <v>250</v>
      </c>
      <c r="G740" s="7">
        <v>5975</v>
      </c>
      <c r="H740" s="7">
        <v>520</v>
      </c>
      <c r="I740" s="7">
        <v>317</v>
      </c>
      <c r="J740" s="7">
        <v>121</v>
      </c>
      <c r="K740" s="7">
        <v>115</v>
      </c>
      <c r="L740" s="7">
        <v>47</v>
      </c>
      <c r="M740" s="7">
        <v>89</v>
      </c>
      <c r="N740" s="7">
        <v>241</v>
      </c>
      <c r="O740" s="7">
        <v>45</v>
      </c>
      <c r="P740" s="7">
        <v>81</v>
      </c>
      <c r="Q740" s="9" t="s">
        <v>29</v>
      </c>
      <c r="R740" s="10">
        <f t="shared" si="22"/>
        <v>7551</v>
      </c>
      <c r="S740" s="11">
        <f t="shared" si="23"/>
        <v>7.581325301204819</v>
      </c>
    </row>
    <row r="741" spans="1:19" ht="15.75" customHeight="1">
      <c r="A741" s="12">
        <v>18</v>
      </c>
      <c r="B741" s="13" t="s">
        <v>32</v>
      </c>
      <c r="C741" s="13" t="s">
        <v>24</v>
      </c>
      <c r="D741" s="13" t="s">
        <v>31</v>
      </c>
      <c r="E741" s="12">
        <v>1106</v>
      </c>
      <c r="F741" s="12">
        <v>794</v>
      </c>
      <c r="G741" s="12">
        <v>3075</v>
      </c>
      <c r="H741" s="12">
        <v>881</v>
      </c>
      <c r="I741" s="12">
        <v>165</v>
      </c>
      <c r="J741" s="12">
        <v>166</v>
      </c>
      <c r="K741" s="12">
        <v>260</v>
      </c>
      <c r="L741" s="12">
        <v>23</v>
      </c>
      <c r="M741" s="12">
        <v>32</v>
      </c>
      <c r="N741" s="12">
        <v>135</v>
      </c>
      <c r="O741" s="12">
        <v>49</v>
      </c>
      <c r="P741" s="12">
        <v>34</v>
      </c>
      <c r="Q741" s="14" t="s">
        <v>26</v>
      </c>
      <c r="R741" s="10">
        <f t="shared" si="22"/>
        <v>4820</v>
      </c>
      <c r="S741" s="11">
        <f t="shared" si="23"/>
        <v>4.3580470162748641</v>
      </c>
    </row>
    <row r="742" spans="1:19" ht="15.75" customHeight="1">
      <c r="A742" s="7">
        <v>23</v>
      </c>
      <c r="B742" s="8" t="s">
        <v>19</v>
      </c>
      <c r="C742" s="8" t="s">
        <v>27</v>
      </c>
      <c r="D742" s="8" t="s">
        <v>31</v>
      </c>
      <c r="E742" s="7">
        <v>1032</v>
      </c>
      <c r="F742" s="7">
        <v>809</v>
      </c>
      <c r="G742" s="7">
        <v>4359</v>
      </c>
      <c r="H742" s="7">
        <v>987</v>
      </c>
      <c r="I742" s="7">
        <v>364</v>
      </c>
      <c r="J742" s="7">
        <v>176</v>
      </c>
      <c r="K742" s="7">
        <v>67</v>
      </c>
      <c r="L742" s="7">
        <v>74</v>
      </c>
      <c r="M742" s="7">
        <v>52</v>
      </c>
      <c r="N742" s="7">
        <v>56</v>
      </c>
      <c r="O742" s="7">
        <v>166</v>
      </c>
      <c r="P742" s="7">
        <v>67</v>
      </c>
      <c r="Q742" s="9" t="s">
        <v>22</v>
      </c>
      <c r="R742" s="10">
        <f t="shared" si="22"/>
        <v>6368</v>
      </c>
      <c r="S742" s="11">
        <f t="shared" si="23"/>
        <v>6.170542635658915</v>
      </c>
    </row>
    <row r="743" spans="1:19" ht="15.75" customHeight="1">
      <c r="A743" s="12">
        <v>20</v>
      </c>
      <c r="B743" s="13" t="s">
        <v>23</v>
      </c>
      <c r="C743" s="13" t="s">
        <v>27</v>
      </c>
      <c r="D743" s="13" t="s">
        <v>33</v>
      </c>
      <c r="E743" s="12">
        <v>1419</v>
      </c>
      <c r="F743" s="12">
        <v>991</v>
      </c>
      <c r="G743" s="12">
        <v>4647</v>
      </c>
      <c r="H743" s="12">
        <v>648</v>
      </c>
      <c r="I743" s="12">
        <v>261</v>
      </c>
      <c r="J743" s="12">
        <v>151</v>
      </c>
      <c r="K743" s="12">
        <v>78</v>
      </c>
      <c r="L743" s="12">
        <v>55</v>
      </c>
      <c r="M743" s="12">
        <v>31</v>
      </c>
      <c r="N743" s="12">
        <v>222</v>
      </c>
      <c r="O743" s="12">
        <v>135</v>
      </c>
      <c r="P743" s="12">
        <v>72</v>
      </c>
      <c r="Q743" s="14" t="s">
        <v>22</v>
      </c>
      <c r="R743" s="10">
        <f t="shared" si="22"/>
        <v>6300</v>
      </c>
      <c r="S743" s="11">
        <f t="shared" si="23"/>
        <v>4.4397463002114161</v>
      </c>
    </row>
    <row r="744" spans="1:19" ht="15.75" customHeight="1">
      <c r="A744" s="7">
        <v>22</v>
      </c>
      <c r="B744" s="8" t="s">
        <v>32</v>
      </c>
      <c r="C744" s="8" t="s">
        <v>30</v>
      </c>
      <c r="D744" s="8" t="s">
        <v>25</v>
      </c>
      <c r="E744" s="7">
        <v>610</v>
      </c>
      <c r="F744" s="7">
        <v>100</v>
      </c>
      <c r="G744" s="7">
        <v>5142</v>
      </c>
      <c r="H744" s="7">
        <v>473</v>
      </c>
      <c r="I744" s="7">
        <v>298</v>
      </c>
      <c r="J744" s="7">
        <v>164</v>
      </c>
      <c r="K744" s="7">
        <v>139</v>
      </c>
      <c r="L744" s="7">
        <v>45</v>
      </c>
      <c r="M744" s="7">
        <v>67</v>
      </c>
      <c r="N744" s="7">
        <v>77</v>
      </c>
      <c r="O744" s="7">
        <v>32</v>
      </c>
      <c r="P744" s="7">
        <v>113</v>
      </c>
      <c r="Q744" s="9" t="s">
        <v>26</v>
      </c>
      <c r="R744" s="10">
        <f t="shared" si="22"/>
        <v>6550</v>
      </c>
      <c r="S744" s="11">
        <f t="shared" si="23"/>
        <v>10.737704918032787</v>
      </c>
    </row>
    <row r="745" spans="1:19" ht="15.75" customHeight="1">
      <c r="A745" s="12">
        <v>19</v>
      </c>
      <c r="B745" s="13" t="s">
        <v>23</v>
      </c>
      <c r="C745" s="13" t="s">
        <v>24</v>
      </c>
      <c r="D745" s="13" t="s">
        <v>25</v>
      </c>
      <c r="E745" s="12">
        <v>1449</v>
      </c>
      <c r="F745" s="12">
        <v>599</v>
      </c>
      <c r="G745" s="12">
        <v>4790</v>
      </c>
      <c r="H745" s="12">
        <v>885</v>
      </c>
      <c r="I745" s="12">
        <v>109</v>
      </c>
      <c r="J745" s="12">
        <v>57</v>
      </c>
      <c r="K745" s="12">
        <v>293</v>
      </c>
      <c r="L745" s="12">
        <v>70</v>
      </c>
      <c r="M745" s="12">
        <v>90</v>
      </c>
      <c r="N745" s="12">
        <v>267</v>
      </c>
      <c r="O745" s="12">
        <v>164</v>
      </c>
      <c r="P745" s="12">
        <v>33</v>
      </c>
      <c r="Q745" s="14" t="s">
        <v>26</v>
      </c>
      <c r="R745" s="10">
        <f t="shared" si="22"/>
        <v>6758</v>
      </c>
      <c r="S745" s="11">
        <f t="shared" si="23"/>
        <v>4.6639061421670114</v>
      </c>
    </row>
    <row r="746" spans="1:19" ht="15.75" customHeight="1">
      <c r="A746" s="7">
        <v>25</v>
      </c>
      <c r="B746" s="8" t="s">
        <v>32</v>
      </c>
      <c r="C746" s="8" t="s">
        <v>27</v>
      </c>
      <c r="D746" s="8" t="s">
        <v>31</v>
      </c>
      <c r="E746" s="7">
        <v>1270</v>
      </c>
      <c r="F746" s="7">
        <v>504</v>
      </c>
      <c r="G746" s="7">
        <v>3467</v>
      </c>
      <c r="H746" s="7">
        <v>484</v>
      </c>
      <c r="I746" s="7">
        <v>286</v>
      </c>
      <c r="J746" s="7">
        <v>132</v>
      </c>
      <c r="K746" s="7">
        <v>291</v>
      </c>
      <c r="L746" s="7">
        <v>138</v>
      </c>
      <c r="M746" s="7">
        <v>48</v>
      </c>
      <c r="N746" s="7">
        <v>155</v>
      </c>
      <c r="O746" s="7">
        <v>162</v>
      </c>
      <c r="P746" s="7">
        <v>41</v>
      </c>
      <c r="Q746" s="9" t="s">
        <v>22</v>
      </c>
      <c r="R746" s="10">
        <f t="shared" si="22"/>
        <v>5204</v>
      </c>
      <c r="S746" s="11">
        <f t="shared" si="23"/>
        <v>4.0976377952755909</v>
      </c>
    </row>
    <row r="747" spans="1:19" ht="15.75" customHeight="1">
      <c r="A747" s="12">
        <v>18</v>
      </c>
      <c r="B747" s="13" t="s">
        <v>19</v>
      </c>
      <c r="C747" s="13" t="s">
        <v>20</v>
      </c>
      <c r="D747" s="13" t="s">
        <v>28</v>
      </c>
      <c r="E747" s="12">
        <v>770</v>
      </c>
      <c r="F747" s="12">
        <v>637</v>
      </c>
      <c r="G747" s="12">
        <v>5055</v>
      </c>
      <c r="H747" s="12">
        <v>814</v>
      </c>
      <c r="I747" s="12">
        <v>273</v>
      </c>
      <c r="J747" s="12">
        <v>55</v>
      </c>
      <c r="K747" s="12">
        <v>140</v>
      </c>
      <c r="L747" s="12">
        <v>134</v>
      </c>
      <c r="M747" s="12">
        <v>61</v>
      </c>
      <c r="N747" s="12">
        <v>131</v>
      </c>
      <c r="O747" s="12">
        <v>128</v>
      </c>
      <c r="P747" s="12">
        <v>39</v>
      </c>
      <c r="Q747" s="14" t="s">
        <v>29</v>
      </c>
      <c r="R747" s="10">
        <f t="shared" si="22"/>
        <v>6830</v>
      </c>
      <c r="S747" s="11">
        <f t="shared" si="23"/>
        <v>8.8701298701298708</v>
      </c>
    </row>
    <row r="748" spans="1:19" ht="15.75" customHeight="1">
      <c r="A748" s="7">
        <v>25</v>
      </c>
      <c r="B748" s="8" t="s">
        <v>19</v>
      </c>
      <c r="C748" s="8" t="s">
        <v>30</v>
      </c>
      <c r="D748" s="8" t="s">
        <v>21</v>
      </c>
      <c r="E748" s="7">
        <v>911</v>
      </c>
      <c r="F748" s="7">
        <v>929</v>
      </c>
      <c r="G748" s="7">
        <v>4595</v>
      </c>
      <c r="H748" s="7">
        <v>578</v>
      </c>
      <c r="I748" s="7">
        <v>338</v>
      </c>
      <c r="J748" s="7">
        <v>122</v>
      </c>
      <c r="K748" s="7">
        <v>165</v>
      </c>
      <c r="L748" s="7">
        <v>25</v>
      </c>
      <c r="M748" s="7">
        <v>87</v>
      </c>
      <c r="N748" s="7">
        <v>275</v>
      </c>
      <c r="O748" s="7">
        <v>176</v>
      </c>
      <c r="P748" s="7">
        <v>94</v>
      </c>
      <c r="Q748" s="9" t="s">
        <v>22</v>
      </c>
      <c r="R748" s="10">
        <f t="shared" si="22"/>
        <v>6455</v>
      </c>
      <c r="S748" s="11">
        <f t="shared" si="23"/>
        <v>7.0856201975850714</v>
      </c>
    </row>
    <row r="749" spans="1:19" ht="15.75" customHeight="1">
      <c r="A749" s="12">
        <v>18</v>
      </c>
      <c r="B749" s="13" t="s">
        <v>23</v>
      </c>
      <c r="C749" s="13" t="s">
        <v>24</v>
      </c>
      <c r="D749" s="13" t="s">
        <v>33</v>
      </c>
      <c r="E749" s="12">
        <v>1303</v>
      </c>
      <c r="F749" s="12">
        <v>299</v>
      </c>
      <c r="G749" s="12">
        <v>5031</v>
      </c>
      <c r="H749" s="12">
        <v>701</v>
      </c>
      <c r="I749" s="12">
        <v>242</v>
      </c>
      <c r="J749" s="12">
        <v>183</v>
      </c>
      <c r="K749" s="12">
        <v>249</v>
      </c>
      <c r="L749" s="12">
        <v>103</v>
      </c>
      <c r="M749" s="12">
        <v>79</v>
      </c>
      <c r="N749" s="12">
        <v>107</v>
      </c>
      <c r="O749" s="12">
        <v>74</v>
      </c>
      <c r="P749" s="12">
        <v>52</v>
      </c>
      <c r="Q749" s="14" t="s">
        <v>22</v>
      </c>
      <c r="R749" s="10">
        <f t="shared" si="22"/>
        <v>6821</v>
      </c>
      <c r="S749" s="11">
        <f t="shared" si="23"/>
        <v>5.234842670759785</v>
      </c>
    </row>
    <row r="750" spans="1:19" ht="15.75" customHeight="1">
      <c r="A750" s="7">
        <v>19</v>
      </c>
      <c r="B750" s="8" t="s">
        <v>19</v>
      </c>
      <c r="C750" s="8" t="s">
        <v>24</v>
      </c>
      <c r="D750" s="8" t="s">
        <v>31</v>
      </c>
      <c r="E750" s="7">
        <v>1367</v>
      </c>
      <c r="F750" s="7">
        <v>688</v>
      </c>
      <c r="G750" s="7">
        <v>3603</v>
      </c>
      <c r="H750" s="7">
        <v>452</v>
      </c>
      <c r="I750" s="7">
        <v>372</v>
      </c>
      <c r="J750" s="7">
        <v>162</v>
      </c>
      <c r="K750" s="7">
        <v>177</v>
      </c>
      <c r="L750" s="7">
        <v>29</v>
      </c>
      <c r="M750" s="7">
        <v>66</v>
      </c>
      <c r="N750" s="7">
        <v>243</v>
      </c>
      <c r="O750" s="7">
        <v>30</v>
      </c>
      <c r="P750" s="7">
        <v>155</v>
      </c>
      <c r="Q750" s="9" t="s">
        <v>22</v>
      </c>
      <c r="R750" s="10">
        <f t="shared" si="22"/>
        <v>5289</v>
      </c>
      <c r="S750" s="11">
        <f t="shared" si="23"/>
        <v>3.869056327724945</v>
      </c>
    </row>
    <row r="751" spans="1:19" ht="15.75" customHeight="1">
      <c r="A751" s="12">
        <v>25</v>
      </c>
      <c r="B751" s="13" t="s">
        <v>19</v>
      </c>
      <c r="C751" s="13" t="s">
        <v>30</v>
      </c>
      <c r="D751" s="13" t="s">
        <v>28</v>
      </c>
      <c r="E751" s="12">
        <v>509</v>
      </c>
      <c r="F751" s="12">
        <v>664</v>
      </c>
      <c r="G751" s="12">
        <v>3449</v>
      </c>
      <c r="H751" s="12">
        <v>779</v>
      </c>
      <c r="I751" s="12">
        <v>243</v>
      </c>
      <c r="J751" s="12">
        <v>153</v>
      </c>
      <c r="K751" s="12">
        <v>281</v>
      </c>
      <c r="L751" s="12">
        <v>108</v>
      </c>
      <c r="M751" s="12">
        <v>52</v>
      </c>
      <c r="N751" s="12">
        <v>70</v>
      </c>
      <c r="O751" s="12">
        <v>145</v>
      </c>
      <c r="P751" s="12">
        <v>192</v>
      </c>
      <c r="Q751" s="14" t="s">
        <v>22</v>
      </c>
      <c r="R751" s="10">
        <f t="shared" si="22"/>
        <v>5472</v>
      </c>
      <c r="S751" s="11">
        <f t="shared" si="23"/>
        <v>10.75049115913556</v>
      </c>
    </row>
    <row r="752" spans="1:19" ht="15.75" customHeight="1">
      <c r="A752" s="7">
        <v>22</v>
      </c>
      <c r="B752" s="8" t="s">
        <v>32</v>
      </c>
      <c r="C752" s="8" t="s">
        <v>24</v>
      </c>
      <c r="D752" s="8" t="s">
        <v>31</v>
      </c>
      <c r="E752" s="7">
        <v>804</v>
      </c>
      <c r="F752" s="7">
        <v>582</v>
      </c>
      <c r="G752" s="7">
        <v>5299</v>
      </c>
      <c r="H752" s="7">
        <v>892</v>
      </c>
      <c r="I752" s="7">
        <v>153</v>
      </c>
      <c r="J752" s="7">
        <v>173</v>
      </c>
      <c r="K752" s="7">
        <v>199</v>
      </c>
      <c r="L752" s="7">
        <v>32</v>
      </c>
      <c r="M752" s="7">
        <v>84</v>
      </c>
      <c r="N752" s="7">
        <v>289</v>
      </c>
      <c r="O752" s="7">
        <v>126</v>
      </c>
      <c r="P752" s="7">
        <v>46</v>
      </c>
      <c r="Q752" s="9" t="s">
        <v>26</v>
      </c>
      <c r="R752" s="10">
        <f t="shared" si="22"/>
        <v>7293</v>
      </c>
      <c r="S752" s="11">
        <f t="shared" si="23"/>
        <v>9.0708955223880601</v>
      </c>
    </row>
    <row r="753" spans="1:19" ht="15.75" customHeight="1">
      <c r="A753" s="12">
        <v>23</v>
      </c>
      <c r="B753" s="13" t="s">
        <v>23</v>
      </c>
      <c r="C753" s="13" t="s">
        <v>20</v>
      </c>
      <c r="D753" s="13" t="s">
        <v>28</v>
      </c>
      <c r="E753" s="12">
        <v>1268</v>
      </c>
      <c r="F753" s="12">
        <v>271</v>
      </c>
      <c r="G753" s="12">
        <v>5323</v>
      </c>
      <c r="H753" s="12">
        <v>898</v>
      </c>
      <c r="I753" s="12">
        <v>204</v>
      </c>
      <c r="J753" s="12">
        <v>187</v>
      </c>
      <c r="K753" s="12">
        <v>215</v>
      </c>
      <c r="L753" s="12">
        <v>113</v>
      </c>
      <c r="M753" s="12">
        <v>81</v>
      </c>
      <c r="N753" s="12">
        <v>212</v>
      </c>
      <c r="O753" s="12">
        <v>111</v>
      </c>
      <c r="P753" s="12">
        <v>57</v>
      </c>
      <c r="Q753" s="14" t="s">
        <v>22</v>
      </c>
      <c r="R753" s="10">
        <f t="shared" si="22"/>
        <v>7401</v>
      </c>
      <c r="S753" s="11">
        <f t="shared" si="23"/>
        <v>5.836750788643533</v>
      </c>
    </row>
    <row r="754" spans="1:19" ht="15.75" customHeight="1">
      <c r="A754" s="7">
        <v>22</v>
      </c>
      <c r="B754" s="8" t="s">
        <v>19</v>
      </c>
      <c r="C754" s="8" t="s">
        <v>24</v>
      </c>
      <c r="D754" s="8" t="s">
        <v>31</v>
      </c>
      <c r="E754" s="7">
        <v>1492</v>
      </c>
      <c r="F754" s="7">
        <v>82</v>
      </c>
      <c r="G754" s="7">
        <v>3720</v>
      </c>
      <c r="H754" s="7">
        <v>823</v>
      </c>
      <c r="I754" s="7">
        <v>277</v>
      </c>
      <c r="J754" s="7">
        <v>186</v>
      </c>
      <c r="K754" s="7">
        <v>275</v>
      </c>
      <c r="L754" s="7">
        <v>141</v>
      </c>
      <c r="M754" s="7">
        <v>61</v>
      </c>
      <c r="N754" s="7">
        <v>167</v>
      </c>
      <c r="O754" s="7">
        <v>65</v>
      </c>
      <c r="P754" s="7">
        <v>34</v>
      </c>
      <c r="Q754" s="9" t="s">
        <v>26</v>
      </c>
      <c r="R754" s="10">
        <f t="shared" si="22"/>
        <v>5749</v>
      </c>
      <c r="S754" s="11">
        <f t="shared" si="23"/>
        <v>3.8532171581769439</v>
      </c>
    </row>
    <row r="755" spans="1:19" ht="15.75" customHeight="1">
      <c r="A755" s="12">
        <v>23</v>
      </c>
      <c r="B755" s="13" t="s">
        <v>19</v>
      </c>
      <c r="C755" s="13" t="s">
        <v>27</v>
      </c>
      <c r="D755" s="13" t="s">
        <v>33</v>
      </c>
      <c r="E755" s="12">
        <v>1402</v>
      </c>
      <c r="F755" s="12">
        <v>461</v>
      </c>
      <c r="G755" s="12">
        <v>3827</v>
      </c>
      <c r="H755" s="12">
        <v>904</v>
      </c>
      <c r="I755" s="12">
        <v>321</v>
      </c>
      <c r="J755" s="12">
        <v>138</v>
      </c>
      <c r="K755" s="12">
        <v>147</v>
      </c>
      <c r="L755" s="12">
        <v>114</v>
      </c>
      <c r="M755" s="12">
        <v>33</v>
      </c>
      <c r="N755" s="12">
        <v>198</v>
      </c>
      <c r="O755" s="12">
        <v>188</v>
      </c>
      <c r="P755" s="12">
        <v>179</v>
      </c>
      <c r="Q755" s="14" t="s">
        <v>26</v>
      </c>
      <c r="R755" s="10">
        <f t="shared" si="22"/>
        <v>6049</v>
      </c>
      <c r="S755" s="11">
        <f t="shared" si="23"/>
        <v>4.3145506419400856</v>
      </c>
    </row>
    <row r="756" spans="1:19" ht="15.75" customHeight="1">
      <c r="A756" s="7">
        <v>24</v>
      </c>
      <c r="B756" s="8" t="s">
        <v>19</v>
      </c>
      <c r="C756" s="8" t="s">
        <v>24</v>
      </c>
      <c r="D756" s="8" t="s">
        <v>21</v>
      </c>
      <c r="E756" s="7">
        <v>673</v>
      </c>
      <c r="F756" s="7">
        <v>606</v>
      </c>
      <c r="G756" s="7">
        <v>4035</v>
      </c>
      <c r="H756" s="7">
        <v>818</v>
      </c>
      <c r="I756" s="7">
        <v>355</v>
      </c>
      <c r="J756" s="7">
        <v>103</v>
      </c>
      <c r="K756" s="7">
        <v>257</v>
      </c>
      <c r="L756" s="7">
        <v>35</v>
      </c>
      <c r="M756" s="7">
        <v>47</v>
      </c>
      <c r="N756" s="7">
        <v>56</v>
      </c>
      <c r="O756" s="7">
        <v>149</v>
      </c>
      <c r="P756" s="7">
        <v>48</v>
      </c>
      <c r="Q756" s="9" t="s">
        <v>22</v>
      </c>
      <c r="R756" s="10">
        <f t="shared" si="22"/>
        <v>5903</v>
      </c>
      <c r="S756" s="11">
        <f t="shared" si="23"/>
        <v>8.7711738484398225</v>
      </c>
    </row>
    <row r="757" spans="1:19" ht="15.75" customHeight="1">
      <c r="A757" s="12">
        <v>22</v>
      </c>
      <c r="B757" s="13" t="s">
        <v>23</v>
      </c>
      <c r="C757" s="13" t="s">
        <v>30</v>
      </c>
      <c r="D757" s="13" t="s">
        <v>33</v>
      </c>
      <c r="E757" s="12">
        <v>1174</v>
      </c>
      <c r="F757" s="12">
        <v>962</v>
      </c>
      <c r="G757" s="12">
        <v>4894</v>
      </c>
      <c r="H757" s="12">
        <v>426</v>
      </c>
      <c r="I757" s="12">
        <v>329</v>
      </c>
      <c r="J757" s="12">
        <v>191</v>
      </c>
      <c r="K757" s="12">
        <v>175</v>
      </c>
      <c r="L757" s="12">
        <v>29</v>
      </c>
      <c r="M757" s="12">
        <v>34</v>
      </c>
      <c r="N757" s="12">
        <v>113</v>
      </c>
      <c r="O757" s="12">
        <v>156</v>
      </c>
      <c r="P757" s="12">
        <v>171</v>
      </c>
      <c r="Q757" s="14" t="s">
        <v>26</v>
      </c>
      <c r="R757" s="10">
        <f t="shared" si="22"/>
        <v>6518</v>
      </c>
      <c r="S757" s="11">
        <f t="shared" si="23"/>
        <v>5.5519591141396933</v>
      </c>
    </row>
    <row r="758" spans="1:19" ht="15.75" customHeight="1">
      <c r="A758" s="7">
        <v>20</v>
      </c>
      <c r="B758" s="8" t="s">
        <v>23</v>
      </c>
      <c r="C758" s="8" t="s">
        <v>20</v>
      </c>
      <c r="D758" s="8" t="s">
        <v>33</v>
      </c>
      <c r="E758" s="7">
        <v>635</v>
      </c>
      <c r="F758" s="7">
        <v>827</v>
      </c>
      <c r="G758" s="7">
        <v>4125</v>
      </c>
      <c r="H758" s="7">
        <v>969</v>
      </c>
      <c r="I758" s="7">
        <v>194</v>
      </c>
      <c r="J758" s="7">
        <v>196</v>
      </c>
      <c r="K758" s="7">
        <v>228</v>
      </c>
      <c r="L758" s="7">
        <v>81</v>
      </c>
      <c r="M758" s="7">
        <v>68</v>
      </c>
      <c r="N758" s="7">
        <v>120</v>
      </c>
      <c r="O758" s="7">
        <v>112</v>
      </c>
      <c r="P758" s="7">
        <v>185</v>
      </c>
      <c r="Q758" s="9" t="s">
        <v>22</v>
      </c>
      <c r="R758" s="10">
        <f t="shared" si="22"/>
        <v>6278</v>
      </c>
      <c r="S758" s="11">
        <f t="shared" si="23"/>
        <v>9.886614173228347</v>
      </c>
    </row>
    <row r="759" spans="1:19" ht="15.75" customHeight="1">
      <c r="A759" s="12">
        <v>23</v>
      </c>
      <c r="B759" s="13" t="s">
        <v>32</v>
      </c>
      <c r="C759" s="13" t="s">
        <v>30</v>
      </c>
      <c r="D759" s="13" t="s">
        <v>31</v>
      </c>
      <c r="E759" s="12">
        <v>792</v>
      </c>
      <c r="F759" s="12">
        <v>584</v>
      </c>
      <c r="G759" s="12">
        <v>4401</v>
      </c>
      <c r="H759" s="12">
        <v>631</v>
      </c>
      <c r="I759" s="12">
        <v>224</v>
      </c>
      <c r="J759" s="12">
        <v>100</v>
      </c>
      <c r="K759" s="12">
        <v>72</v>
      </c>
      <c r="L759" s="12">
        <v>73</v>
      </c>
      <c r="M759" s="12">
        <v>28</v>
      </c>
      <c r="N759" s="12">
        <v>98</v>
      </c>
      <c r="O759" s="12">
        <v>101</v>
      </c>
      <c r="P759" s="12">
        <v>140</v>
      </c>
      <c r="Q759" s="14" t="s">
        <v>22</v>
      </c>
      <c r="R759" s="10">
        <f t="shared" si="22"/>
        <v>5868</v>
      </c>
      <c r="S759" s="11">
        <f t="shared" si="23"/>
        <v>7.4090909090909092</v>
      </c>
    </row>
    <row r="760" spans="1:19" ht="15.75" customHeight="1">
      <c r="A760" s="7">
        <v>22</v>
      </c>
      <c r="B760" s="8" t="s">
        <v>19</v>
      </c>
      <c r="C760" s="8" t="s">
        <v>30</v>
      </c>
      <c r="D760" s="8" t="s">
        <v>33</v>
      </c>
      <c r="E760" s="7">
        <v>998</v>
      </c>
      <c r="F760" s="7">
        <v>928</v>
      </c>
      <c r="G760" s="7">
        <v>3199</v>
      </c>
      <c r="H760" s="7">
        <v>565</v>
      </c>
      <c r="I760" s="7">
        <v>151</v>
      </c>
      <c r="J760" s="7">
        <v>71</v>
      </c>
      <c r="K760" s="7">
        <v>270</v>
      </c>
      <c r="L760" s="7">
        <v>78</v>
      </c>
      <c r="M760" s="7">
        <v>98</v>
      </c>
      <c r="N760" s="7">
        <v>291</v>
      </c>
      <c r="O760" s="7">
        <v>124</v>
      </c>
      <c r="P760" s="7">
        <v>125</v>
      </c>
      <c r="Q760" s="9" t="s">
        <v>29</v>
      </c>
      <c r="R760" s="10">
        <f t="shared" si="22"/>
        <v>4972</v>
      </c>
      <c r="S760" s="11">
        <f t="shared" si="23"/>
        <v>4.9819639278557117</v>
      </c>
    </row>
    <row r="761" spans="1:19" ht="15.75" customHeight="1">
      <c r="A761" s="12">
        <v>21</v>
      </c>
      <c r="B761" s="13" t="s">
        <v>19</v>
      </c>
      <c r="C761" s="13" t="s">
        <v>24</v>
      </c>
      <c r="D761" s="13" t="s">
        <v>33</v>
      </c>
      <c r="E761" s="12">
        <v>866</v>
      </c>
      <c r="F761" s="12">
        <v>581</v>
      </c>
      <c r="G761" s="12">
        <v>5775</v>
      </c>
      <c r="H761" s="12">
        <v>773</v>
      </c>
      <c r="I761" s="12">
        <v>267</v>
      </c>
      <c r="J761" s="12">
        <v>100</v>
      </c>
      <c r="K761" s="12">
        <v>252</v>
      </c>
      <c r="L761" s="12">
        <v>32</v>
      </c>
      <c r="M761" s="12">
        <v>26</v>
      </c>
      <c r="N761" s="12">
        <v>97</v>
      </c>
      <c r="O761" s="12">
        <v>42</v>
      </c>
      <c r="P761" s="12">
        <v>82</v>
      </c>
      <c r="Q761" s="14" t="s">
        <v>22</v>
      </c>
      <c r="R761" s="10">
        <f t="shared" si="22"/>
        <v>7446</v>
      </c>
      <c r="S761" s="11">
        <f t="shared" si="23"/>
        <v>8.5981524249422634</v>
      </c>
    </row>
    <row r="762" spans="1:19" ht="15.75" customHeight="1">
      <c r="A762" s="7">
        <v>23</v>
      </c>
      <c r="B762" s="8" t="s">
        <v>19</v>
      </c>
      <c r="C762" s="8" t="s">
        <v>30</v>
      </c>
      <c r="D762" s="8" t="s">
        <v>33</v>
      </c>
      <c r="E762" s="7">
        <v>1408</v>
      </c>
      <c r="F762" s="7">
        <v>566</v>
      </c>
      <c r="G762" s="7">
        <v>3714</v>
      </c>
      <c r="H762" s="7">
        <v>905</v>
      </c>
      <c r="I762" s="7">
        <v>223</v>
      </c>
      <c r="J762" s="7">
        <v>168</v>
      </c>
      <c r="K762" s="7">
        <v>262</v>
      </c>
      <c r="L762" s="7">
        <v>124</v>
      </c>
      <c r="M762" s="7">
        <v>31</v>
      </c>
      <c r="N762" s="7">
        <v>123</v>
      </c>
      <c r="O762" s="7">
        <v>58</v>
      </c>
      <c r="P762" s="7">
        <v>189</v>
      </c>
      <c r="Q762" s="9" t="s">
        <v>26</v>
      </c>
      <c r="R762" s="10">
        <f t="shared" si="22"/>
        <v>5797</v>
      </c>
      <c r="S762" s="11">
        <f t="shared" si="23"/>
        <v>4.1171875</v>
      </c>
    </row>
    <row r="763" spans="1:19" ht="15.75" customHeight="1">
      <c r="A763" s="12">
        <v>25</v>
      </c>
      <c r="B763" s="13" t="s">
        <v>19</v>
      </c>
      <c r="C763" s="13" t="s">
        <v>20</v>
      </c>
      <c r="D763" s="13" t="s">
        <v>33</v>
      </c>
      <c r="E763" s="12">
        <v>732</v>
      </c>
      <c r="F763" s="12">
        <v>103</v>
      </c>
      <c r="G763" s="12">
        <v>3335</v>
      </c>
      <c r="H763" s="12">
        <v>742</v>
      </c>
      <c r="I763" s="12">
        <v>395</v>
      </c>
      <c r="J763" s="12">
        <v>154</v>
      </c>
      <c r="K763" s="12">
        <v>245</v>
      </c>
      <c r="L763" s="12">
        <v>130</v>
      </c>
      <c r="M763" s="12">
        <v>73</v>
      </c>
      <c r="N763" s="12">
        <v>178</v>
      </c>
      <c r="O763" s="12">
        <v>100</v>
      </c>
      <c r="P763" s="12">
        <v>80</v>
      </c>
      <c r="Q763" s="14" t="s">
        <v>22</v>
      </c>
      <c r="R763" s="10">
        <f t="shared" si="22"/>
        <v>5432</v>
      </c>
      <c r="S763" s="11">
        <f t="shared" si="23"/>
        <v>7.4207650273224042</v>
      </c>
    </row>
    <row r="764" spans="1:19" ht="15.75" customHeight="1">
      <c r="A764" s="7">
        <v>18</v>
      </c>
      <c r="B764" s="8" t="s">
        <v>19</v>
      </c>
      <c r="C764" s="8" t="s">
        <v>24</v>
      </c>
      <c r="D764" s="8" t="s">
        <v>31</v>
      </c>
      <c r="E764" s="7">
        <v>1107</v>
      </c>
      <c r="F764" s="7">
        <v>511</v>
      </c>
      <c r="G764" s="7">
        <v>5507</v>
      </c>
      <c r="H764" s="7">
        <v>738</v>
      </c>
      <c r="I764" s="7">
        <v>144</v>
      </c>
      <c r="J764" s="7">
        <v>131</v>
      </c>
      <c r="K764" s="7">
        <v>213</v>
      </c>
      <c r="L764" s="7">
        <v>53</v>
      </c>
      <c r="M764" s="7">
        <v>38</v>
      </c>
      <c r="N764" s="7">
        <v>156</v>
      </c>
      <c r="O764" s="7">
        <v>137</v>
      </c>
      <c r="P764" s="7">
        <v>47</v>
      </c>
      <c r="Q764" s="9" t="s">
        <v>26</v>
      </c>
      <c r="R764" s="10">
        <f t="shared" si="22"/>
        <v>7164</v>
      </c>
      <c r="S764" s="11">
        <f t="shared" si="23"/>
        <v>6.4715447154471546</v>
      </c>
    </row>
    <row r="765" spans="1:19" ht="15.75" customHeight="1">
      <c r="A765" s="12">
        <v>24</v>
      </c>
      <c r="B765" s="13" t="s">
        <v>23</v>
      </c>
      <c r="C765" s="13" t="s">
        <v>20</v>
      </c>
      <c r="D765" s="13" t="s">
        <v>31</v>
      </c>
      <c r="E765" s="12">
        <v>1165</v>
      </c>
      <c r="F765" s="12">
        <v>68</v>
      </c>
      <c r="G765" s="12">
        <v>4126</v>
      </c>
      <c r="H765" s="12">
        <v>859</v>
      </c>
      <c r="I765" s="12">
        <v>333</v>
      </c>
      <c r="J765" s="12">
        <v>196</v>
      </c>
      <c r="K765" s="12">
        <v>124</v>
      </c>
      <c r="L765" s="12">
        <v>109</v>
      </c>
      <c r="M765" s="12">
        <v>49</v>
      </c>
      <c r="N765" s="12">
        <v>185</v>
      </c>
      <c r="O765" s="12">
        <v>179</v>
      </c>
      <c r="P765" s="12">
        <v>29</v>
      </c>
      <c r="Q765" s="14" t="s">
        <v>26</v>
      </c>
      <c r="R765" s="10">
        <f t="shared" si="22"/>
        <v>6189</v>
      </c>
      <c r="S765" s="11">
        <f t="shared" si="23"/>
        <v>5.3124463519313307</v>
      </c>
    </row>
    <row r="766" spans="1:19" ht="15.75" customHeight="1">
      <c r="A766" s="7">
        <v>19</v>
      </c>
      <c r="B766" s="8" t="s">
        <v>23</v>
      </c>
      <c r="C766" s="8" t="s">
        <v>20</v>
      </c>
      <c r="D766" s="8" t="s">
        <v>28</v>
      </c>
      <c r="E766" s="7">
        <v>1316</v>
      </c>
      <c r="F766" s="7">
        <v>867</v>
      </c>
      <c r="G766" s="7">
        <v>4432</v>
      </c>
      <c r="H766" s="7">
        <v>627</v>
      </c>
      <c r="I766" s="7">
        <v>110</v>
      </c>
      <c r="J766" s="7">
        <v>185</v>
      </c>
      <c r="K766" s="7">
        <v>226</v>
      </c>
      <c r="L766" s="7">
        <v>25</v>
      </c>
      <c r="M766" s="7">
        <v>34</v>
      </c>
      <c r="N766" s="7">
        <v>90</v>
      </c>
      <c r="O766" s="7">
        <v>190</v>
      </c>
      <c r="P766" s="7">
        <v>135</v>
      </c>
      <c r="Q766" s="9" t="s">
        <v>22</v>
      </c>
      <c r="R766" s="10">
        <f t="shared" si="22"/>
        <v>6054</v>
      </c>
      <c r="S766" s="11">
        <f t="shared" si="23"/>
        <v>4.6003039513677813</v>
      </c>
    </row>
    <row r="767" spans="1:19" ht="15.75" customHeight="1">
      <c r="A767" s="12">
        <v>21</v>
      </c>
      <c r="B767" s="13" t="s">
        <v>19</v>
      </c>
      <c r="C767" s="13" t="s">
        <v>24</v>
      </c>
      <c r="D767" s="13" t="s">
        <v>21</v>
      </c>
      <c r="E767" s="12">
        <v>1471</v>
      </c>
      <c r="F767" s="12">
        <v>280</v>
      </c>
      <c r="G767" s="12">
        <v>4104</v>
      </c>
      <c r="H767" s="12">
        <v>862</v>
      </c>
      <c r="I767" s="12">
        <v>312</v>
      </c>
      <c r="J767" s="12">
        <v>180</v>
      </c>
      <c r="K767" s="12">
        <v>241</v>
      </c>
      <c r="L767" s="12">
        <v>70</v>
      </c>
      <c r="M767" s="12">
        <v>90</v>
      </c>
      <c r="N767" s="12">
        <v>84</v>
      </c>
      <c r="O767" s="12">
        <v>182</v>
      </c>
      <c r="P767" s="12">
        <v>121</v>
      </c>
      <c r="Q767" s="14" t="s">
        <v>26</v>
      </c>
      <c r="R767" s="10">
        <f t="shared" si="22"/>
        <v>6246</v>
      </c>
      <c r="S767" s="11">
        <f t="shared" si="23"/>
        <v>4.2460910944935417</v>
      </c>
    </row>
    <row r="768" spans="1:19" ht="15.75" customHeight="1">
      <c r="A768" s="7">
        <v>18</v>
      </c>
      <c r="B768" s="8" t="s">
        <v>19</v>
      </c>
      <c r="C768" s="8" t="s">
        <v>30</v>
      </c>
      <c r="D768" s="8" t="s">
        <v>21</v>
      </c>
      <c r="E768" s="7">
        <v>536</v>
      </c>
      <c r="F768" s="7">
        <v>557</v>
      </c>
      <c r="G768" s="7">
        <v>3744</v>
      </c>
      <c r="H768" s="7">
        <v>498</v>
      </c>
      <c r="I768" s="7">
        <v>375</v>
      </c>
      <c r="J768" s="7">
        <v>128</v>
      </c>
      <c r="K768" s="7">
        <v>185</v>
      </c>
      <c r="L768" s="7">
        <v>63</v>
      </c>
      <c r="M768" s="7">
        <v>97</v>
      </c>
      <c r="N768" s="7">
        <v>298</v>
      </c>
      <c r="O768" s="7">
        <v>45</v>
      </c>
      <c r="P768" s="7">
        <v>36</v>
      </c>
      <c r="Q768" s="9" t="s">
        <v>26</v>
      </c>
      <c r="R768" s="10">
        <f t="shared" si="22"/>
        <v>5469</v>
      </c>
      <c r="S768" s="11">
        <f t="shared" si="23"/>
        <v>10.203358208955224</v>
      </c>
    </row>
    <row r="769" spans="1:19" ht="15.75" customHeight="1">
      <c r="A769" s="12">
        <v>21</v>
      </c>
      <c r="B769" s="13" t="s">
        <v>32</v>
      </c>
      <c r="C769" s="13" t="s">
        <v>30</v>
      </c>
      <c r="D769" s="13" t="s">
        <v>25</v>
      </c>
      <c r="E769" s="12">
        <v>1045</v>
      </c>
      <c r="F769" s="12">
        <v>542</v>
      </c>
      <c r="G769" s="12">
        <v>4154</v>
      </c>
      <c r="H769" s="12">
        <v>937</v>
      </c>
      <c r="I769" s="12">
        <v>157</v>
      </c>
      <c r="J769" s="12">
        <v>164</v>
      </c>
      <c r="K769" s="12">
        <v>246</v>
      </c>
      <c r="L769" s="12">
        <v>25</v>
      </c>
      <c r="M769" s="12">
        <v>29</v>
      </c>
      <c r="N769" s="12">
        <v>99</v>
      </c>
      <c r="O769" s="12">
        <v>46</v>
      </c>
      <c r="P769" s="12">
        <v>77</v>
      </c>
      <c r="Q769" s="14" t="s">
        <v>22</v>
      </c>
      <c r="R769" s="10">
        <f t="shared" si="22"/>
        <v>5934</v>
      </c>
      <c r="S769" s="11">
        <f t="shared" si="23"/>
        <v>5.6784688995215307</v>
      </c>
    </row>
    <row r="770" spans="1:19" ht="15.75" customHeight="1">
      <c r="A770" s="7">
        <v>24</v>
      </c>
      <c r="B770" s="8" t="s">
        <v>19</v>
      </c>
      <c r="C770" s="8" t="s">
        <v>24</v>
      </c>
      <c r="D770" s="8" t="s">
        <v>33</v>
      </c>
      <c r="E770" s="7">
        <v>609</v>
      </c>
      <c r="F770" s="7">
        <v>389</v>
      </c>
      <c r="G770" s="7">
        <v>4329</v>
      </c>
      <c r="H770" s="7">
        <v>934</v>
      </c>
      <c r="I770" s="7">
        <v>393</v>
      </c>
      <c r="J770" s="7">
        <v>68</v>
      </c>
      <c r="K770" s="7">
        <v>77</v>
      </c>
      <c r="L770" s="7">
        <v>33</v>
      </c>
      <c r="M770" s="7">
        <v>96</v>
      </c>
      <c r="N770" s="7">
        <v>235</v>
      </c>
      <c r="O770" s="7">
        <v>48</v>
      </c>
      <c r="P770" s="7">
        <v>186</v>
      </c>
      <c r="Q770" s="9" t="s">
        <v>29</v>
      </c>
      <c r="R770" s="10">
        <f t="shared" ref="R770:R833" si="24">SUM(G770:P770)</f>
        <v>6399</v>
      </c>
      <c r="S770" s="11">
        <f t="shared" ref="S770:S833" si="25">R770/E770</f>
        <v>10.507389162561577</v>
      </c>
    </row>
    <row r="771" spans="1:19" ht="15.75" customHeight="1">
      <c r="A771" s="12">
        <v>20</v>
      </c>
      <c r="B771" s="13" t="s">
        <v>32</v>
      </c>
      <c r="C771" s="13" t="s">
        <v>27</v>
      </c>
      <c r="D771" s="13" t="s">
        <v>21</v>
      </c>
      <c r="E771" s="12">
        <v>581</v>
      </c>
      <c r="F771" s="12">
        <v>964</v>
      </c>
      <c r="G771" s="12">
        <v>4975</v>
      </c>
      <c r="H771" s="12">
        <v>775</v>
      </c>
      <c r="I771" s="12">
        <v>106</v>
      </c>
      <c r="J771" s="12">
        <v>86</v>
      </c>
      <c r="K771" s="12">
        <v>84</v>
      </c>
      <c r="L771" s="12">
        <v>22</v>
      </c>
      <c r="M771" s="12">
        <v>68</v>
      </c>
      <c r="N771" s="12">
        <v>84</v>
      </c>
      <c r="O771" s="12">
        <v>39</v>
      </c>
      <c r="P771" s="12">
        <v>172</v>
      </c>
      <c r="Q771" s="14" t="s">
        <v>29</v>
      </c>
      <c r="R771" s="10">
        <f t="shared" si="24"/>
        <v>6411</v>
      </c>
      <c r="S771" s="11">
        <f t="shared" si="25"/>
        <v>11.034423407917384</v>
      </c>
    </row>
    <row r="772" spans="1:19" ht="15.75" customHeight="1">
      <c r="A772" s="7">
        <v>20</v>
      </c>
      <c r="B772" s="8" t="s">
        <v>23</v>
      </c>
      <c r="C772" s="8" t="s">
        <v>30</v>
      </c>
      <c r="D772" s="8" t="s">
        <v>33</v>
      </c>
      <c r="E772" s="7">
        <v>1106</v>
      </c>
      <c r="F772" s="7">
        <v>212</v>
      </c>
      <c r="G772" s="7">
        <v>3376</v>
      </c>
      <c r="H772" s="7">
        <v>461</v>
      </c>
      <c r="I772" s="7">
        <v>130</v>
      </c>
      <c r="J772" s="7">
        <v>175</v>
      </c>
      <c r="K772" s="7">
        <v>231</v>
      </c>
      <c r="L772" s="7">
        <v>135</v>
      </c>
      <c r="M772" s="7">
        <v>37</v>
      </c>
      <c r="N772" s="7">
        <v>59</v>
      </c>
      <c r="O772" s="7">
        <v>197</v>
      </c>
      <c r="P772" s="7">
        <v>168</v>
      </c>
      <c r="Q772" s="9" t="s">
        <v>22</v>
      </c>
      <c r="R772" s="10">
        <f t="shared" si="24"/>
        <v>4969</v>
      </c>
      <c r="S772" s="11">
        <f t="shared" si="25"/>
        <v>4.492766726943942</v>
      </c>
    </row>
    <row r="773" spans="1:19" ht="15.75" customHeight="1">
      <c r="A773" s="12">
        <v>22</v>
      </c>
      <c r="B773" s="13" t="s">
        <v>19</v>
      </c>
      <c r="C773" s="13" t="s">
        <v>20</v>
      </c>
      <c r="D773" s="13" t="s">
        <v>21</v>
      </c>
      <c r="E773" s="12">
        <v>1316</v>
      </c>
      <c r="F773" s="12">
        <v>710</v>
      </c>
      <c r="G773" s="12">
        <v>3548</v>
      </c>
      <c r="H773" s="12">
        <v>682</v>
      </c>
      <c r="I773" s="12">
        <v>382</v>
      </c>
      <c r="J773" s="12">
        <v>69</v>
      </c>
      <c r="K773" s="12">
        <v>268</v>
      </c>
      <c r="L773" s="12">
        <v>62</v>
      </c>
      <c r="M773" s="12">
        <v>95</v>
      </c>
      <c r="N773" s="12">
        <v>251</v>
      </c>
      <c r="O773" s="12">
        <v>118</v>
      </c>
      <c r="P773" s="12">
        <v>22</v>
      </c>
      <c r="Q773" s="14" t="s">
        <v>22</v>
      </c>
      <c r="R773" s="10">
        <f t="shared" si="24"/>
        <v>5497</v>
      </c>
      <c r="S773" s="11">
        <f t="shared" si="25"/>
        <v>4.1770516717325226</v>
      </c>
    </row>
    <row r="774" spans="1:19" ht="15.75" customHeight="1">
      <c r="A774" s="7">
        <v>19</v>
      </c>
      <c r="B774" s="8" t="s">
        <v>19</v>
      </c>
      <c r="C774" s="8" t="s">
        <v>27</v>
      </c>
      <c r="D774" s="8" t="s">
        <v>28</v>
      </c>
      <c r="E774" s="7">
        <v>574</v>
      </c>
      <c r="F774" s="7">
        <v>103</v>
      </c>
      <c r="G774" s="7">
        <v>5976</v>
      </c>
      <c r="H774" s="7">
        <v>605</v>
      </c>
      <c r="I774" s="7">
        <v>372</v>
      </c>
      <c r="J774" s="7">
        <v>82</v>
      </c>
      <c r="K774" s="7">
        <v>296</v>
      </c>
      <c r="L774" s="7">
        <v>39</v>
      </c>
      <c r="M774" s="7">
        <v>42</v>
      </c>
      <c r="N774" s="7">
        <v>287</v>
      </c>
      <c r="O774" s="7">
        <v>153</v>
      </c>
      <c r="P774" s="7">
        <v>133</v>
      </c>
      <c r="Q774" s="9" t="s">
        <v>22</v>
      </c>
      <c r="R774" s="10">
        <f t="shared" si="24"/>
        <v>7985</v>
      </c>
      <c r="S774" s="11">
        <f t="shared" si="25"/>
        <v>13.911149825783973</v>
      </c>
    </row>
    <row r="775" spans="1:19" ht="15.75" customHeight="1">
      <c r="A775" s="12">
        <v>19</v>
      </c>
      <c r="B775" s="13" t="s">
        <v>32</v>
      </c>
      <c r="C775" s="13" t="s">
        <v>30</v>
      </c>
      <c r="D775" s="13" t="s">
        <v>33</v>
      </c>
      <c r="E775" s="12">
        <v>1115</v>
      </c>
      <c r="F775" s="12">
        <v>12</v>
      </c>
      <c r="G775" s="12">
        <v>3779</v>
      </c>
      <c r="H775" s="12">
        <v>482</v>
      </c>
      <c r="I775" s="12">
        <v>306</v>
      </c>
      <c r="J775" s="12">
        <v>161</v>
      </c>
      <c r="K775" s="12">
        <v>281</v>
      </c>
      <c r="L775" s="12">
        <v>150</v>
      </c>
      <c r="M775" s="12">
        <v>76</v>
      </c>
      <c r="N775" s="12">
        <v>265</v>
      </c>
      <c r="O775" s="12">
        <v>170</v>
      </c>
      <c r="P775" s="12">
        <v>193</v>
      </c>
      <c r="Q775" s="14" t="s">
        <v>29</v>
      </c>
      <c r="R775" s="10">
        <f t="shared" si="24"/>
        <v>5863</v>
      </c>
      <c r="S775" s="11">
        <f t="shared" si="25"/>
        <v>5.2582959641255602</v>
      </c>
    </row>
    <row r="776" spans="1:19" ht="15.75" customHeight="1">
      <c r="A776" s="7">
        <v>25</v>
      </c>
      <c r="B776" s="8" t="s">
        <v>32</v>
      </c>
      <c r="C776" s="8" t="s">
        <v>30</v>
      </c>
      <c r="D776" s="8" t="s">
        <v>31</v>
      </c>
      <c r="E776" s="7">
        <v>1257</v>
      </c>
      <c r="F776" s="7">
        <v>45</v>
      </c>
      <c r="G776" s="7">
        <v>3653</v>
      </c>
      <c r="H776" s="7">
        <v>809</v>
      </c>
      <c r="I776" s="7">
        <v>373</v>
      </c>
      <c r="J776" s="7">
        <v>147</v>
      </c>
      <c r="K776" s="7">
        <v>246</v>
      </c>
      <c r="L776" s="7">
        <v>78</v>
      </c>
      <c r="M776" s="7">
        <v>36</v>
      </c>
      <c r="N776" s="7">
        <v>275</v>
      </c>
      <c r="O776" s="7">
        <v>158</v>
      </c>
      <c r="P776" s="7">
        <v>197</v>
      </c>
      <c r="Q776" s="9" t="s">
        <v>22</v>
      </c>
      <c r="R776" s="10">
        <f t="shared" si="24"/>
        <v>5972</v>
      </c>
      <c r="S776" s="11">
        <f t="shared" si="25"/>
        <v>4.7509944311853616</v>
      </c>
    </row>
    <row r="777" spans="1:19" ht="15.75" customHeight="1">
      <c r="A777" s="12">
        <v>23</v>
      </c>
      <c r="B777" s="13" t="s">
        <v>32</v>
      </c>
      <c r="C777" s="13" t="s">
        <v>24</v>
      </c>
      <c r="D777" s="13" t="s">
        <v>25</v>
      </c>
      <c r="E777" s="12">
        <v>1069</v>
      </c>
      <c r="F777" s="12">
        <v>130</v>
      </c>
      <c r="G777" s="12">
        <v>5452</v>
      </c>
      <c r="H777" s="12">
        <v>503</v>
      </c>
      <c r="I777" s="12">
        <v>218</v>
      </c>
      <c r="J777" s="12">
        <v>83</v>
      </c>
      <c r="K777" s="12">
        <v>93</v>
      </c>
      <c r="L777" s="12">
        <v>72</v>
      </c>
      <c r="M777" s="12">
        <v>65</v>
      </c>
      <c r="N777" s="12">
        <v>170</v>
      </c>
      <c r="O777" s="12">
        <v>89</v>
      </c>
      <c r="P777" s="12">
        <v>144</v>
      </c>
      <c r="Q777" s="14" t="s">
        <v>26</v>
      </c>
      <c r="R777" s="10">
        <f t="shared" si="24"/>
        <v>6889</v>
      </c>
      <c r="S777" s="11">
        <f t="shared" si="25"/>
        <v>6.4443405051449956</v>
      </c>
    </row>
    <row r="778" spans="1:19" ht="15.75" customHeight="1">
      <c r="A778" s="7">
        <v>22</v>
      </c>
      <c r="B778" s="8" t="s">
        <v>19</v>
      </c>
      <c r="C778" s="8" t="s">
        <v>24</v>
      </c>
      <c r="D778" s="8" t="s">
        <v>33</v>
      </c>
      <c r="E778" s="7">
        <v>757</v>
      </c>
      <c r="F778" s="7">
        <v>471</v>
      </c>
      <c r="G778" s="7">
        <v>3362</v>
      </c>
      <c r="H778" s="7">
        <v>719</v>
      </c>
      <c r="I778" s="7">
        <v>359</v>
      </c>
      <c r="J778" s="7">
        <v>69</v>
      </c>
      <c r="K778" s="7">
        <v>253</v>
      </c>
      <c r="L778" s="7">
        <v>145</v>
      </c>
      <c r="M778" s="7">
        <v>48</v>
      </c>
      <c r="N778" s="7">
        <v>159</v>
      </c>
      <c r="O778" s="7">
        <v>63</v>
      </c>
      <c r="P778" s="7">
        <v>79</v>
      </c>
      <c r="Q778" s="9" t="s">
        <v>22</v>
      </c>
      <c r="R778" s="10">
        <f t="shared" si="24"/>
        <v>5256</v>
      </c>
      <c r="S778" s="11">
        <f t="shared" si="25"/>
        <v>6.9431968295904891</v>
      </c>
    </row>
    <row r="779" spans="1:19" ht="15.75" customHeight="1">
      <c r="A779" s="12">
        <v>21</v>
      </c>
      <c r="B779" s="13" t="s">
        <v>19</v>
      </c>
      <c r="C779" s="13" t="s">
        <v>30</v>
      </c>
      <c r="D779" s="13" t="s">
        <v>21</v>
      </c>
      <c r="E779" s="12">
        <v>794</v>
      </c>
      <c r="F779" s="12">
        <v>166</v>
      </c>
      <c r="G779" s="12">
        <v>3624</v>
      </c>
      <c r="H779" s="12">
        <v>908</v>
      </c>
      <c r="I779" s="12">
        <v>371</v>
      </c>
      <c r="J779" s="12">
        <v>73</v>
      </c>
      <c r="K779" s="12">
        <v>222</v>
      </c>
      <c r="L779" s="12">
        <v>103</v>
      </c>
      <c r="M779" s="12">
        <v>41</v>
      </c>
      <c r="N779" s="12">
        <v>283</v>
      </c>
      <c r="O779" s="12">
        <v>152</v>
      </c>
      <c r="P779" s="12">
        <v>109</v>
      </c>
      <c r="Q779" s="14" t="s">
        <v>26</v>
      </c>
      <c r="R779" s="10">
        <f t="shared" si="24"/>
        <v>5886</v>
      </c>
      <c r="S779" s="11">
        <f t="shared" si="25"/>
        <v>7.4130982367758183</v>
      </c>
    </row>
    <row r="780" spans="1:19" ht="15.75" customHeight="1">
      <c r="A780" s="7">
        <v>22</v>
      </c>
      <c r="B780" s="8" t="s">
        <v>32</v>
      </c>
      <c r="C780" s="8" t="s">
        <v>20</v>
      </c>
      <c r="D780" s="8" t="s">
        <v>28</v>
      </c>
      <c r="E780" s="7">
        <v>1139</v>
      </c>
      <c r="F780" s="7">
        <v>845</v>
      </c>
      <c r="G780" s="7">
        <v>4743</v>
      </c>
      <c r="H780" s="7">
        <v>893</v>
      </c>
      <c r="I780" s="7">
        <v>356</v>
      </c>
      <c r="J780" s="7">
        <v>126</v>
      </c>
      <c r="K780" s="7">
        <v>255</v>
      </c>
      <c r="L780" s="7">
        <v>20</v>
      </c>
      <c r="M780" s="7">
        <v>65</v>
      </c>
      <c r="N780" s="7">
        <v>62</v>
      </c>
      <c r="O780" s="7">
        <v>195</v>
      </c>
      <c r="P780" s="7">
        <v>25</v>
      </c>
      <c r="Q780" s="9" t="s">
        <v>22</v>
      </c>
      <c r="R780" s="10">
        <f t="shared" si="24"/>
        <v>6740</v>
      </c>
      <c r="S780" s="11">
        <f t="shared" si="25"/>
        <v>5.9174714661984193</v>
      </c>
    </row>
    <row r="781" spans="1:19" ht="15.75" customHeight="1">
      <c r="A781" s="12">
        <v>23</v>
      </c>
      <c r="B781" s="13" t="s">
        <v>19</v>
      </c>
      <c r="C781" s="13" t="s">
        <v>30</v>
      </c>
      <c r="D781" s="13" t="s">
        <v>31</v>
      </c>
      <c r="E781" s="12">
        <v>598</v>
      </c>
      <c r="F781" s="12">
        <v>125</v>
      </c>
      <c r="G781" s="12">
        <v>5824</v>
      </c>
      <c r="H781" s="12">
        <v>413</v>
      </c>
      <c r="I781" s="12">
        <v>278</v>
      </c>
      <c r="J781" s="12">
        <v>130</v>
      </c>
      <c r="K781" s="12">
        <v>91</v>
      </c>
      <c r="L781" s="12">
        <v>88</v>
      </c>
      <c r="M781" s="12">
        <v>60</v>
      </c>
      <c r="N781" s="12">
        <v>152</v>
      </c>
      <c r="O781" s="12">
        <v>82</v>
      </c>
      <c r="P781" s="12">
        <v>27</v>
      </c>
      <c r="Q781" s="14" t="s">
        <v>26</v>
      </c>
      <c r="R781" s="10">
        <f t="shared" si="24"/>
        <v>7145</v>
      </c>
      <c r="S781" s="11">
        <f t="shared" si="25"/>
        <v>11.948160535117056</v>
      </c>
    </row>
    <row r="782" spans="1:19" ht="15.75" customHeight="1">
      <c r="A782" s="7">
        <v>21</v>
      </c>
      <c r="B782" s="8" t="s">
        <v>23</v>
      </c>
      <c r="C782" s="8" t="s">
        <v>20</v>
      </c>
      <c r="D782" s="8" t="s">
        <v>25</v>
      </c>
      <c r="E782" s="7">
        <v>514</v>
      </c>
      <c r="F782" s="7">
        <v>402</v>
      </c>
      <c r="G782" s="7">
        <v>4642</v>
      </c>
      <c r="H782" s="7">
        <v>494</v>
      </c>
      <c r="I782" s="7">
        <v>395</v>
      </c>
      <c r="J782" s="7">
        <v>92</v>
      </c>
      <c r="K782" s="7">
        <v>56</v>
      </c>
      <c r="L782" s="7">
        <v>104</v>
      </c>
      <c r="M782" s="7">
        <v>66</v>
      </c>
      <c r="N782" s="7">
        <v>98</v>
      </c>
      <c r="O782" s="7">
        <v>131</v>
      </c>
      <c r="P782" s="7">
        <v>135</v>
      </c>
      <c r="Q782" s="9" t="s">
        <v>29</v>
      </c>
      <c r="R782" s="10">
        <f t="shared" si="24"/>
        <v>6213</v>
      </c>
      <c r="S782" s="11">
        <f t="shared" si="25"/>
        <v>12.087548638132295</v>
      </c>
    </row>
    <row r="783" spans="1:19" ht="15.75" customHeight="1">
      <c r="A783" s="12">
        <v>23</v>
      </c>
      <c r="B783" s="13" t="s">
        <v>32</v>
      </c>
      <c r="C783" s="13" t="s">
        <v>20</v>
      </c>
      <c r="D783" s="13" t="s">
        <v>21</v>
      </c>
      <c r="E783" s="12">
        <v>1479</v>
      </c>
      <c r="F783" s="12">
        <v>418</v>
      </c>
      <c r="G783" s="12">
        <v>3501</v>
      </c>
      <c r="H783" s="12">
        <v>960</v>
      </c>
      <c r="I783" s="12">
        <v>344</v>
      </c>
      <c r="J783" s="12">
        <v>103</v>
      </c>
      <c r="K783" s="12">
        <v>239</v>
      </c>
      <c r="L783" s="12">
        <v>63</v>
      </c>
      <c r="M783" s="12">
        <v>95</v>
      </c>
      <c r="N783" s="12">
        <v>146</v>
      </c>
      <c r="O783" s="12">
        <v>31</v>
      </c>
      <c r="P783" s="12">
        <v>185</v>
      </c>
      <c r="Q783" s="14" t="s">
        <v>29</v>
      </c>
      <c r="R783" s="10">
        <f t="shared" si="24"/>
        <v>5667</v>
      </c>
      <c r="S783" s="11">
        <f t="shared" si="25"/>
        <v>3.8316430020283976</v>
      </c>
    </row>
    <row r="784" spans="1:19" ht="15.75" customHeight="1">
      <c r="A784" s="7">
        <v>24</v>
      </c>
      <c r="B784" s="8" t="s">
        <v>19</v>
      </c>
      <c r="C784" s="8" t="s">
        <v>24</v>
      </c>
      <c r="D784" s="8" t="s">
        <v>33</v>
      </c>
      <c r="E784" s="7">
        <v>633</v>
      </c>
      <c r="F784" s="7">
        <v>361</v>
      </c>
      <c r="G784" s="7">
        <v>4634</v>
      </c>
      <c r="H784" s="7">
        <v>685</v>
      </c>
      <c r="I784" s="7">
        <v>252</v>
      </c>
      <c r="J784" s="7">
        <v>128</v>
      </c>
      <c r="K784" s="7">
        <v>268</v>
      </c>
      <c r="L784" s="7">
        <v>107</v>
      </c>
      <c r="M784" s="7">
        <v>74</v>
      </c>
      <c r="N784" s="7">
        <v>139</v>
      </c>
      <c r="O784" s="7">
        <v>190</v>
      </c>
      <c r="P784" s="7">
        <v>23</v>
      </c>
      <c r="Q784" s="9" t="s">
        <v>22</v>
      </c>
      <c r="R784" s="10">
        <f t="shared" si="24"/>
        <v>6500</v>
      </c>
      <c r="S784" s="11">
        <f t="shared" si="25"/>
        <v>10.268562401263823</v>
      </c>
    </row>
    <row r="785" spans="1:19" ht="15.75" customHeight="1">
      <c r="A785" s="12">
        <v>25</v>
      </c>
      <c r="B785" s="13" t="s">
        <v>19</v>
      </c>
      <c r="C785" s="13" t="s">
        <v>27</v>
      </c>
      <c r="D785" s="13" t="s">
        <v>33</v>
      </c>
      <c r="E785" s="12">
        <v>1437</v>
      </c>
      <c r="F785" s="12">
        <v>150</v>
      </c>
      <c r="G785" s="12">
        <v>4770</v>
      </c>
      <c r="H785" s="12">
        <v>941</v>
      </c>
      <c r="I785" s="12">
        <v>286</v>
      </c>
      <c r="J785" s="12">
        <v>104</v>
      </c>
      <c r="K785" s="12">
        <v>274</v>
      </c>
      <c r="L785" s="12">
        <v>100</v>
      </c>
      <c r="M785" s="12">
        <v>21</v>
      </c>
      <c r="N785" s="12">
        <v>199</v>
      </c>
      <c r="O785" s="12">
        <v>136</v>
      </c>
      <c r="P785" s="12">
        <v>188</v>
      </c>
      <c r="Q785" s="14" t="s">
        <v>22</v>
      </c>
      <c r="R785" s="10">
        <f t="shared" si="24"/>
        <v>7019</v>
      </c>
      <c r="S785" s="11">
        <f t="shared" si="25"/>
        <v>4.8844815588030617</v>
      </c>
    </row>
    <row r="786" spans="1:19" ht="15.75" customHeight="1">
      <c r="A786" s="7">
        <v>22</v>
      </c>
      <c r="B786" s="8" t="s">
        <v>32</v>
      </c>
      <c r="C786" s="8" t="s">
        <v>30</v>
      </c>
      <c r="D786" s="8" t="s">
        <v>33</v>
      </c>
      <c r="E786" s="7">
        <v>1135</v>
      </c>
      <c r="F786" s="7">
        <v>279</v>
      </c>
      <c r="G786" s="7">
        <v>4825</v>
      </c>
      <c r="H786" s="7">
        <v>793</v>
      </c>
      <c r="I786" s="7">
        <v>370</v>
      </c>
      <c r="J786" s="7">
        <v>115</v>
      </c>
      <c r="K786" s="7">
        <v>87</v>
      </c>
      <c r="L786" s="7">
        <v>93</v>
      </c>
      <c r="M786" s="7">
        <v>36</v>
      </c>
      <c r="N786" s="7">
        <v>102</v>
      </c>
      <c r="O786" s="7">
        <v>111</v>
      </c>
      <c r="P786" s="7">
        <v>41</v>
      </c>
      <c r="Q786" s="9" t="s">
        <v>22</v>
      </c>
      <c r="R786" s="10">
        <f t="shared" si="24"/>
        <v>6573</v>
      </c>
      <c r="S786" s="11">
        <f t="shared" si="25"/>
        <v>5.7911894273127755</v>
      </c>
    </row>
    <row r="787" spans="1:19" ht="15.75" customHeight="1">
      <c r="A787" s="12">
        <v>21</v>
      </c>
      <c r="B787" s="13" t="s">
        <v>23</v>
      </c>
      <c r="C787" s="13" t="s">
        <v>24</v>
      </c>
      <c r="D787" s="13" t="s">
        <v>31</v>
      </c>
      <c r="E787" s="12">
        <v>1433</v>
      </c>
      <c r="F787" s="12">
        <v>11</v>
      </c>
      <c r="G787" s="12">
        <v>4125</v>
      </c>
      <c r="H787" s="12">
        <v>832</v>
      </c>
      <c r="I787" s="12">
        <v>313</v>
      </c>
      <c r="J787" s="12">
        <v>123</v>
      </c>
      <c r="K787" s="12">
        <v>187</v>
      </c>
      <c r="L787" s="12">
        <v>134</v>
      </c>
      <c r="M787" s="12">
        <v>62</v>
      </c>
      <c r="N787" s="12">
        <v>61</v>
      </c>
      <c r="O787" s="12">
        <v>200</v>
      </c>
      <c r="P787" s="12">
        <v>102</v>
      </c>
      <c r="Q787" s="14" t="s">
        <v>26</v>
      </c>
      <c r="R787" s="10">
        <f t="shared" si="24"/>
        <v>6139</v>
      </c>
      <c r="S787" s="11">
        <f t="shared" si="25"/>
        <v>4.2840195394277742</v>
      </c>
    </row>
    <row r="788" spans="1:19" ht="15.75" customHeight="1">
      <c r="A788" s="7">
        <v>20</v>
      </c>
      <c r="B788" s="8" t="s">
        <v>23</v>
      </c>
      <c r="C788" s="8" t="s">
        <v>27</v>
      </c>
      <c r="D788" s="8" t="s">
        <v>28</v>
      </c>
      <c r="E788" s="7">
        <v>824</v>
      </c>
      <c r="F788" s="7">
        <v>93</v>
      </c>
      <c r="G788" s="7">
        <v>3471</v>
      </c>
      <c r="H788" s="7">
        <v>538</v>
      </c>
      <c r="I788" s="7">
        <v>249</v>
      </c>
      <c r="J788" s="7">
        <v>127</v>
      </c>
      <c r="K788" s="7">
        <v>224</v>
      </c>
      <c r="L788" s="7">
        <v>72</v>
      </c>
      <c r="M788" s="7">
        <v>76</v>
      </c>
      <c r="N788" s="7">
        <v>90</v>
      </c>
      <c r="O788" s="7">
        <v>169</v>
      </c>
      <c r="P788" s="7">
        <v>183</v>
      </c>
      <c r="Q788" s="9" t="s">
        <v>22</v>
      </c>
      <c r="R788" s="10">
        <f t="shared" si="24"/>
        <v>5199</v>
      </c>
      <c r="S788" s="11">
        <f t="shared" si="25"/>
        <v>6.3094660194174761</v>
      </c>
    </row>
    <row r="789" spans="1:19" ht="15.75" customHeight="1">
      <c r="A789" s="12">
        <v>24</v>
      </c>
      <c r="B789" s="13" t="s">
        <v>32</v>
      </c>
      <c r="C789" s="13" t="s">
        <v>24</v>
      </c>
      <c r="D789" s="13" t="s">
        <v>21</v>
      </c>
      <c r="E789" s="12">
        <v>967</v>
      </c>
      <c r="F789" s="12">
        <v>288</v>
      </c>
      <c r="G789" s="12">
        <v>4629</v>
      </c>
      <c r="H789" s="12">
        <v>958</v>
      </c>
      <c r="I789" s="12">
        <v>284</v>
      </c>
      <c r="J789" s="12">
        <v>107</v>
      </c>
      <c r="K789" s="12">
        <v>256</v>
      </c>
      <c r="L789" s="12">
        <v>129</v>
      </c>
      <c r="M789" s="12">
        <v>85</v>
      </c>
      <c r="N789" s="12">
        <v>172</v>
      </c>
      <c r="O789" s="12">
        <v>46</v>
      </c>
      <c r="P789" s="12">
        <v>45</v>
      </c>
      <c r="Q789" s="14" t="s">
        <v>29</v>
      </c>
      <c r="R789" s="10">
        <f t="shared" si="24"/>
        <v>6711</v>
      </c>
      <c r="S789" s="11">
        <f t="shared" si="25"/>
        <v>6.9400206825232678</v>
      </c>
    </row>
    <row r="790" spans="1:19" ht="15.75" customHeight="1">
      <c r="A790" s="7">
        <v>25</v>
      </c>
      <c r="B790" s="8" t="s">
        <v>32</v>
      </c>
      <c r="C790" s="8" t="s">
        <v>30</v>
      </c>
      <c r="D790" s="8" t="s">
        <v>25</v>
      </c>
      <c r="E790" s="7">
        <v>1126</v>
      </c>
      <c r="F790" s="7">
        <v>708</v>
      </c>
      <c r="G790" s="7">
        <v>3830</v>
      </c>
      <c r="H790" s="7">
        <v>405</v>
      </c>
      <c r="I790" s="7">
        <v>343</v>
      </c>
      <c r="J790" s="7">
        <v>159</v>
      </c>
      <c r="K790" s="7">
        <v>226</v>
      </c>
      <c r="L790" s="7">
        <v>98</v>
      </c>
      <c r="M790" s="7">
        <v>24</v>
      </c>
      <c r="N790" s="7">
        <v>197</v>
      </c>
      <c r="O790" s="7">
        <v>162</v>
      </c>
      <c r="P790" s="7">
        <v>160</v>
      </c>
      <c r="Q790" s="9" t="s">
        <v>29</v>
      </c>
      <c r="R790" s="10">
        <f t="shared" si="24"/>
        <v>5604</v>
      </c>
      <c r="S790" s="11">
        <f t="shared" si="25"/>
        <v>4.9769094138543517</v>
      </c>
    </row>
    <row r="791" spans="1:19" ht="15.75" customHeight="1">
      <c r="A791" s="12">
        <v>21</v>
      </c>
      <c r="B791" s="13" t="s">
        <v>23</v>
      </c>
      <c r="C791" s="13" t="s">
        <v>30</v>
      </c>
      <c r="D791" s="13" t="s">
        <v>21</v>
      </c>
      <c r="E791" s="12">
        <v>885</v>
      </c>
      <c r="F791" s="12">
        <v>513</v>
      </c>
      <c r="G791" s="12">
        <v>5497</v>
      </c>
      <c r="H791" s="12">
        <v>832</v>
      </c>
      <c r="I791" s="12">
        <v>136</v>
      </c>
      <c r="J791" s="12">
        <v>66</v>
      </c>
      <c r="K791" s="12">
        <v>241</v>
      </c>
      <c r="L791" s="12">
        <v>123</v>
      </c>
      <c r="M791" s="12">
        <v>66</v>
      </c>
      <c r="N791" s="12">
        <v>256</v>
      </c>
      <c r="O791" s="12">
        <v>137</v>
      </c>
      <c r="P791" s="12">
        <v>53</v>
      </c>
      <c r="Q791" s="14" t="s">
        <v>22</v>
      </c>
      <c r="R791" s="10">
        <f t="shared" si="24"/>
        <v>7407</v>
      </c>
      <c r="S791" s="11">
        <f t="shared" si="25"/>
        <v>8.3694915254237294</v>
      </c>
    </row>
    <row r="792" spans="1:19" ht="15.75" customHeight="1">
      <c r="A792" s="7">
        <v>25</v>
      </c>
      <c r="B792" s="8" t="s">
        <v>19</v>
      </c>
      <c r="C792" s="8" t="s">
        <v>30</v>
      </c>
      <c r="D792" s="8" t="s">
        <v>21</v>
      </c>
      <c r="E792" s="7">
        <v>525</v>
      </c>
      <c r="F792" s="7">
        <v>984</v>
      </c>
      <c r="G792" s="7">
        <v>4547</v>
      </c>
      <c r="H792" s="7">
        <v>670</v>
      </c>
      <c r="I792" s="7">
        <v>359</v>
      </c>
      <c r="J792" s="7">
        <v>148</v>
      </c>
      <c r="K792" s="7">
        <v>192</v>
      </c>
      <c r="L792" s="7">
        <v>38</v>
      </c>
      <c r="M792" s="7">
        <v>56</v>
      </c>
      <c r="N792" s="7">
        <v>162</v>
      </c>
      <c r="O792" s="7">
        <v>31</v>
      </c>
      <c r="P792" s="7">
        <v>86</v>
      </c>
      <c r="Q792" s="9" t="s">
        <v>22</v>
      </c>
      <c r="R792" s="10">
        <f t="shared" si="24"/>
        <v>6289</v>
      </c>
      <c r="S792" s="11">
        <f t="shared" si="25"/>
        <v>11.97904761904762</v>
      </c>
    </row>
    <row r="793" spans="1:19" ht="15.75" customHeight="1">
      <c r="A793" s="12">
        <v>20</v>
      </c>
      <c r="B793" s="13" t="s">
        <v>32</v>
      </c>
      <c r="C793" s="13" t="s">
        <v>27</v>
      </c>
      <c r="D793" s="13" t="s">
        <v>21</v>
      </c>
      <c r="E793" s="12">
        <v>1009</v>
      </c>
      <c r="F793" s="12">
        <v>14</v>
      </c>
      <c r="G793" s="12">
        <v>4309</v>
      </c>
      <c r="H793" s="12">
        <v>699</v>
      </c>
      <c r="I793" s="12">
        <v>262</v>
      </c>
      <c r="J793" s="12">
        <v>117</v>
      </c>
      <c r="K793" s="12">
        <v>136</v>
      </c>
      <c r="L793" s="12">
        <v>24</v>
      </c>
      <c r="M793" s="12">
        <v>67</v>
      </c>
      <c r="N793" s="12">
        <v>113</v>
      </c>
      <c r="O793" s="12">
        <v>93</v>
      </c>
      <c r="P793" s="12">
        <v>45</v>
      </c>
      <c r="Q793" s="14" t="s">
        <v>29</v>
      </c>
      <c r="R793" s="10">
        <f t="shared" si="24"/>
        <v>5865</v>
      </c>
      <c r="S793" s="11">
        <f t="shared" si="25"/>
        <v>5.8126858275520314</v>
      </c>
    </row>
    <row r="794" spans="1:19" ht="15.75" customHeight="1">
      <c r="A794" s="7">
        <v>18</v>
      </c>
      <c r="B794" s="8" t="s">
        <v>19</v>
      </c>
      <c r="C794" s="8" t="s">
        <v>27</v>
      </c>
      <c r="D794" s="8" t="s">
        <v>21</v>
      </c>
      <c r="E794" s="7">
        <v>1478</v>
      </c>
      <c r="F794" s="7">
        <v>46</v>
      </c>
      <c r="G794" s="7">
        <v>5450</v>
      </c>
      <c r="H794" s="7">
        <v>957</v>
      </c>
      <c r="I794" s="7">
        <v>360</v>
      </c>
      <c r="J794" s="7">
        <v>77</v>
      </c>
      <c r="K794" s="7">
        <v>112</v>
      </c>
      <c r="L794" s="7">
        <v>22</v>
      </c>
      <c r="M794" s="7">
        <v>50</v>
      </c>
      <c r="N794" s="7">
        <v>265</v>
      </c>
      <c r="O794" s="7">
        <v>183</v>
      </c>
      <c r="P794" s="7">
        <v>92</v>
      </c>
      <c r="Q794" s="9" t="s">
        <v>29</v>
      </c>
      <c r="R794" s="10">
        <f t="shared" si="24"/>
        <v>7568</v>
      </c>
      <c r="S794" s="11">
        <f t="shared" si="25"/>
        <v>5.1204330175913393</v>
      </c>
    </row>
    <row r="795" spans="1:19" ht="15.75" customHeight="1">
      <c r="A795" s="12">
        <v>19</v>
      </c>
      <c r="B795" s="13" t="s">
        <v>32</v>
      </c>
      <c r="C795" s="13" t="s">
        <v>30</v>
      </c>
      <c r="D795" s="13" t="s">
        <v>28</v>
      </c>
      <c r="E795" s="12">
        <v>547</v>
      </c>
      <c r="F795" s="12">
        <v>365</v>
      </c>
      <c r="G795" s="12">
        <v>3465</v>
      </c>
      <c r="H795" s="12">
        <v>645</v>
      </c>
      <c r="I795" s="12">
        <v>316</v>
      </c>
      <c r="J795" s="12">
        <v>58</v>
      </c>
      <c r="K795" s="12">
        <v>186</v>
      </c>
      <c r="L795" s="12">
        <v>120</v>
      </c>
      <c r="M795" s="12">
        <v>54</v>
      </c>
      <c r="N795" s="12">
        <v>196</v>
      </c>
      <c r="O795" s="12">
        <v>135</v>
      </c>
      <c r="P795" s="12">
        <v>119</v>
      </c>
      <c r="Q795" s="14" t="s">
        <v>29</v>
      </c>
      <c r="R795" s="10">
        <f t="shared" si="24"/>
        <v>5294</v>
      </c>
      <c r="S795" s="11">
        <f t="shared" si="25"/>
        <v>9.678244972577696</v>
      </c>
    </row>
    <row r="796" spans="1:19" ht="15.75" customHeight="1">
      <c r="A796" s="7">
        <v>22</v>
      </c>
      <c r="B796" s="8" t="s">
        <v>23</v>
      </c>
      <c r="C796" s="8" t="s">
        <v>20</v>
      </c>
      <c r="D796" s="8" t="s">
        <v>21</v>
      </c>
      <c r="E796" s="7">
        <v>549</v>
      </c>
      <c r="F796" s="7">
        <v>410</v>
      </c>
      <c r="G796" s="7">
        <v>4796</v>
      </c>
      <c r="H796" s="7">
        <v>749</v>
      </c>
      <c r="I796" s="7">
        <v>304</v>
      </c>
      <c r="J796" s="7">
        <v>167</v>
      </c>
      <c r="K796" s="7">
        <v>82</v>
      </c>
      <c r="L796" s="7">
        <v>142</v>
      </c>
      <c r="M796" s="7">
        <v>100</v>
      </c>
      <c r="N796" s="7">
        <v>271</v>
      </c>
      <c r="O796" s="7">
        <v>169</v>
      </c>
      <c r="P796" s="7">
        <v>153</v>
      </c>
      <c r="Q796" s="9" t="s">
        <v>22</v>
      </c>
      <c r="R796" s="10">
        <f t="shared" si="24"/>
        <v>6933</v>
      </c>
      <c r="S796" s="11">
        <f t="shared" si="25"/>
        <v>12.628415300546449</v>
      </c>
    </row>
    <row r="797" spans="1:19" ht="15.75" customHeight="1">
      <c r="A797" s="12">
        <v>25</v>
      </c>
      <c r="B797" s="13" t="s">
        <v>23</v>
      </c>
      <c r="C797" s="13" t="s">
        <v>24</v>
      </c>
      <c r="D797" s="13" t="s">
        <v>31</v>
      </c>
      <c r="E797" s="12">
        <v>1326</v>
      </c>
      <c r="F797" s="12">
        <v>611</v>
      </c>
      <c r="G797" s="12">
        <v>5451</v>
      </c>
      <c r="H797" s="12">
        <v>734</v>
      </c>
      <c r="I797" s="12">
        <v>205</v>
      </c>
      <c r="J797" s="12">
        <v>91</v>
      </c>
      <c r="K797" s="12">
        <v>73</v>
      </c>
      <c r="L797" s="12">
        <v>95</v>
      </c>
      <c r="M797" s="12">
        <v>71</v>
      </c>
      <c r="N797" s="12">
        <v>217</v>
      </c>
      <c r="O797" s="12">
        <v>126</v>
      </c>
      <c r="P797" s="12">
        <v>140</v>
      </c>
      <c r="Q797" s="14" t="s">
        <v>29</v>
      </c>
      <c r="R797" s="10">
        <f t="shared" si="24"/>
        <v>7203</v>
      </c>
      <c r="S797" s="11">
        <f t="shared" si="25"/>
        <v>5.4321266968325794</v>
      </c>
    </row>
    <row r="798" spans="1:19" ht="15.75" customHeight="1">
      <c r="A798" s="7">
        <v>21</v>
      </c>
      <c r="B798" s="8" t="s">
        <v>32</v>
      </c>
      <c r="C798" s="8" t="s">
        <v>24</v>
      </c>
      <c r="D798" s="8" t="s">
        <v>21</v>
      </c>
      <c r="E798" s="7">
        <v>761</v>
      </c>
      <c r="F798" s="7">
        <v>9</v>
      </c>
      <c r="G798" s="7">
        <v>4836</v>
      </c>
      <c r="H798" s="7">
        <v>594</v>
      </c>
      <c r="I798" s="7">
        <v>375</v>
      </c>
      <c r="J798" s="7">
        <v>53</v>
      </c>
      <c r="K798" s="7">
        <v>256</v>
      </c>
      <c r="L798" s="7">
        <v>55</v>
      </c>
      <c r="M798" s="7">
        <v>41</v>
      </c>
      <c r="N798" s="7">
        <v>50</v>
      </c>
      <c r="O798" s="7">
        <v>126</v>
      </c>
      <c r="P798" s="7">
        <v>35</v>
      </c>
      <c r="Q798" s="9" t="s">
        <v>26</v>
      </c>
      <c r="R798" s="10">
        <f t="shared" si="24"/>
        <v>6421</v>
      </c>
      <c r="S798" s="11">
        <f t="shared" si="25"/>
        <v>8.4375821287779242</v>
      </c>
    </row>
    <row r="799" spans="1:19" ht="15.75" customHeight="1">
      <c r="A799" s="12">
        <v>25</v>
      </c>
      <c r="B799" s="13" t="s">
        <v>19</v>
      </c>
      <c r="C799" s="13" t="s">
        <v>27</v>
      </c>
      <c r="D799" s="13" t="s">
        <v>28</v>
      </c>
      <c r="E799" s="12">
        <v>1344</v>
      </c>
      <c r="F799" s="12">
        <v>494</v>
      </c>
      <c r="G799" s="12">
        <v>5885</v>
      </c>
      <c r="H799" s="12">
        <v>809</v>
      </c>
      <c r="I799" s="12">
        <v>233</v>
      </c>
      <c r="J799" s="12">
        <v>167</v>
      </c>
      <c r="K799" s="12">
        <v>171</v>
      </c>
      <c r="L799" s="12">
        <v>83</v>
      </c>
      <c r="M799" s="12">
        <v>60</v>
      </c>
      <c r="N799" s="12">
        <v>94</v>
      </c>
      <c r="O799" s="12">
        <v>61</v>
      </c>
      <c r="P799" s="12">
        <v>154</v>
      </c>
      <c r="Q799" s="14" t="s">
        <v>26</v>
      </c>
      <c r="R799" s="10">
        <f t="shared" si="24"/>
        <v>7717</v>
      </c>
      <c r="S799" s="11">
        <f t="shared" si="25"/>
        <v>5.7418154761904763</v>
      </c>
    </row>
    <row r="800" spans="1:19" ht="15.75" customHeight="1">
      <c r="A800" s="7">
        <v>22</v>
      </c>
      <c r="B800" s="8" t="s">
        <v>32</v>
      </c>
      <c r="C800" s="8" t="s">
        <v>24</v>
      </c>
      <c r="D800" s="8" t="s">
        <v>33</v>
      </c>
      <c r="E800" s="7">
        <v>895</v>
      </c>
      <c r="F800" s="7">
        <v>885</v>
      </c>
      <c r="G800" s="7">
        <v>5489</v>
      </c>
      <c r="H800" s="7">
        <v>456</v>
      </c>
      <c r="I800" s="7">
        <v>343</v>
      </c>
      <c r="J800" s="7">
        <v>157</v>
      </c>
      <c r="K800" s="7">
        <v>177</v>
      </c>
      <c r="L800" s="7">
        <v>123</v>
      </c>
      <c r="M800" s="7">
        <v>75</v>
      </c>
      <c r="N800" s="7">
        <v>77</v>
      </c>
      <c r="O800" s="7">
        <v>156</v>
      </c>
      <c r="P800" s="7">
        <v>139</v>
      </c>
      <c r="Q800" s="9" t="s">
        <v>22</v>
      </c>
      <c r="R800" s="10">
        <f t="shared" si="24"/>
        <v>7192</v>
      </c>
      <c r="S800" s="11">
        <f t="shared" si="25"/>
        <v>8.035754189944134</v>
      </c>
    </row>
    <row r="801" spans="1:19" ht="15.75" customHeight="1">
      <c r="A801" s="12">
        <v>23</v>
      </c>
      <c r="B801" s="13" t="s">
        <v>19</v>
      </c>
      <c r="C801" s="13" t="s">
        <v>24</v>
      </c>
      <c r="D801" s="13" t="s">
        <v>25</v>
      </c>
      <c r="E801" s="12">
        <v>1036</v>
      </c>
      <c r="F801" s="12">
        <v>811</v>
      </c>
      <c r="G801" s="12">
        <v>4911</v>
      </c>
      <c r="H801" s="12">
        <v>437</v>
      </c>
      <c r="I801" s="12">
        <v>398</v>
      </c>
      <c r="J801" s="12">
        <v>134</v>
      </c>
      <c r="K801" s="12">
        <v>299</v>
      </c>
      <c r="L801" s="12">
        <v>69</v>
      </c>
      <c r="M801" s="12">
        <v>55</v>
      </c>
      <c r="N801" s="12">
        <v>156</v>
      </c>
      <c r="O801" s="12">
        <v>35</v>
      </c>
      <c r="P801" s="12">
        <v>123</v>
      </c>
      <c r="Q801" s="14" t="s">
        <v>29</v>
      </c>
      <c r="R801" s="10">
        <f t="shared" si="24"/>
        <v>6617</v>
      </c>
      <c r="S801" s="11">
        <f t="shared" si="25"/>
        <v>6.3870656370656373</v>
      </c>
    </row>
    <row r="802" spans="1:19" ht="15.75" customHeight="1">
      <c r="A802" s="7">
        <v>22</v>
      </c>
      <c r="B802" s="8" t="s">
        <v>19</v>
      </c>
      <c r="C802" s="8" t="s">
        <v>27</v>
      </c>
      <c r="D802" s="8" t="s">
        <v>28</v>
      </c>
      <c r="E802" s="7">
        <v>664</v>
      </c>
      <c r="F802" s="7">
        <v>538</v>
      </c>
      <c r="G802" s="7">
        <v>3008</v>
      </c>
      <c r="H802" s="7">
        <v>417</v>
      </c>
      <c r="I802" s="7">
        <v>236</v>
      </c>
      <c r="J802" s="7">
        <v>75</v>
      </c>
      <c r="K802" s="7">
        <v>136</v>
      </c>
      <c r="L802" s="7">
        <v>131</v>
      </c>
      <c r="M802" s="7">
        <v>60</v>
      </c>
      <c r="N802" s="7">
        <v>243</v>
      </c>
      <c r="O802" s="7">
        <v>156</v>
      </c>
      <c r="P802" s="7">
        <v>116</v>
      </c>
      <c r="Q802" s="9" t="s">
        <v>22</v>
      </c>
      <c r="R802" s="10">
        <f t="shared" si="24"/>
        <v>4578</v>
      </c>
      <c r="S802" s="11">
        <f t="shared" si="25"/>
        <v>6.8945783132530121</v>
      </c>
    </row>
    <row r="803" spans="1:19" ht="15.75" customHeight="1">
      <c r="A803" s="12">
        <v>22</v>
      </c>
      <c r="B803" s="13" t="s">
        <v>19</v>
      </c>
      <c r="C803" s="13" t="s">
        <v>27</v>
      </c>
      <c r="D803" s="13" t="s">
        <v>28</v>
      </c>
      <c r="E803" s="12">
        <v>1403</v>
      </c>
      <c r="F803" s="12">
        <v>789</v>
      </c>
      <c r="G803" s="12">
        <v>5886</v>
      </c>
      <c r="H803" s="12">
        <v>962</v>
      </c>
      <c r="I803" s="12">
        <v>163</v>
      </c>
      <c r="J803" s="12">
        <v>129</v>
      </c>
      <c r="K803" s="12">
        <v>149</v>
      </c>
      <c r="L803" s="12">
        <v>35</v>
      </c>
      <c r="M803" s="12">
        <v>92</v>
      </c>
      <c r="N803" s="12">
        <v>251</v>
      </c>
      <c r="O803" s="12">
        <v>166</v>
      </c>
      <c r="P803" s="12">
        <v>114</v>
      </c>
      <c r="Q803" s="14" t="s">
        <v>26</v>
      </c>
      <c r="R803" s="10">
        <f t="shared" si="24"/>
        <v>7947</v>
      </c>
      <c r="S803" s="11">
        <f t="shared" si="25"/>
        <v>5.6642908054169636</v>
      </c>
    </row>
    <row r="804" spans="1:19" ht="15.75" customHeight="1">
      <c r="A804" s="7">
        <v>23</v>
      </c>
      <c r="B804" s="8" t="s">
        <v>32</v>
      </c>
      <c r="C804" s="8" t="s">
        <v>27</v>
      </c>
      <c r="D804" s="8" t="s">
        <v>31</v>
      </c>
      <c r="E804" s="7">
        <v>1094</v>
      </c>
      <c r="F804" s="7">
        <v>360</v>
      </c>
      <c r="G804" s="7">
        <v>4651</v>
      </c>
      <c r="H804" s="7">
        <v>622</v>
      </c>
      <c r="I804" s="7">
        <v>242</v>
      </c>
      <c r="J804" s="7">
        <v>90</v>
      </c>
      <c r="K804" s="7">
        <v>98</v>
      </c>
      <c r="L804" s="7">
        <v>103</v>
      </c>
      <c r="M804" s="7">
        <v>77</v>
      </c>
      <c r="N804" s="7">
        <v>138</v>
      </c>
      <c r="O804" s="7">
        <v>111</v>
      </c>
      <c r="P804" s="7">
        <v>190</v>
      </c>
      <c r="Q804" s="9" t="s">
        <v>26</v>
      </c>
      <c r="R804" s="10">
        <f t="shared" si="24"/>
        <v>6322</v>
      </c>
      <c r="S804" s="11">
        <f t="shared" si="25"/>
        <v>5.7787934186471661</v>
      </c>
    </row>
    <row r="805" spans="1:19" ht="15.75" customHeight="1">
      <c r="A805" s="12">
        <v>24</v>
      </c>
      <c r="B805" s="13" t="s">
        <v>23</v>
      </c>
      <c r="C805" s="13" t="s">
        <v>30</v>
      </c>
      <c r="D805" s="13" t="s">
        <v>28</v>
      </c>
      <c r="E805" s="12">
        <v>789</v>
      </c>
      <c r="F805" s="12">
        <v>413</v>
      </c>
      <c r="G805" s="12">
        <v>3482</v>
      </c>
      <c r="H805" s="12">
        <v>835</v>
      </c>
      <c r="I805" s="12">
        <v>206</v>
      </c>
      <c r="J805" s="12">
        <v>128</v>
      </c>
      <c r="K805" s="12">
        <v>153</v>
      </c>
      <c r="L805" s="12">
        <v>137</v>
      </c>
      <c r="M805" s="12">
        <v>77</v>
      </c>
      <c r="N805" s="12">
        <v>115</v>
      </c>
      <c r="O805" s="12">
        <v>67</v>
      </c>
      <c r="P805" s="12">
        <v>135</v>
      </c>
      <c r="Q805" s="14" t="s">
        <v>29</v>
      </c>
      <c r="R805" s="10">
        <f t="shared" si="24"/>
        <v>5335</v>
      </c>
      <c r="S805" s="11">
        <f t="shared" si="25"/>
        <v>6.7617237008871989</v>
      </c>
    </row>
    <row r="806" spans="1:19" ht="15.75" customHeight="1">
      <c r="A806" s="7">
        <v>25</v>
      </c>
      <c r="B806" s="8" t="s">
        <v>19</v>
      </c>
      <c r="C806" s="8" t="s">
        <v>30</v>
      </c>
      <c r="D806" s="8" t="s">
        <v>33</v>
      </c>
      <c r="E806" s="7">
        <v>587</v>
      </c>
      <c r="F806" s="7">
        <v>756</v>
      </c>
      <c r="G806" s="7">
        <v>5035</v>
      </c>
      <c r="H806" s="7">
        <v>797</v>
      </c>
      <c r="I806" s="7">
        <v>291</v>
      </c>
      <c r="J806" s="7">
        <v>171</v>
      </c>
      <c r="K806" s="7">
        <v>283</v>
      </c>
      <c r="L806" s="7">
        <v>89</v>
      </c>
      <c r="M806" s="7">
        <v>26</v>
      </c>
      <c r="N806" s="7">
        <v>238</v>
      </c>
      <c r="O806" s="7">
        <v>74</v>
      </c>
      <c r="P806" s="7">
        <v>119</v>
      </c>
      <c r="Q806" s="9" t="s">
        <v>26</v>
      </c>
      <c r="R806" s="10">
        <f t="shared" si="24"/>
        <v>7123</v>
      </c>
      <c r="S806" s="11">
        <f t="shared" si="25"/>
        <v>12.13458262350937</v>
      </c>
    </row>
    <row r="807" spans="1:19" ht="15.75" customHeight="1">
      <c r="A807" s="12">
        <v>23</v>
      </c>
      <c r="B807" s="13" t="s">
        <v>32</v>
      </c>
      <c r="C807" s="13" t="s">
        <v>24</v>
      </c>
      <c r="D807" s="13" t="s">
        <v>33</v>
      </c>
      <c r="E807" s="12">
        <v>509</v>
      </c>
      <c r="F807" s="12">
        <v>395</v>
      </c>
      <c r="G807" s="12">
        <v>3729</v>
      </c>
      <c r="H807" s="12">
        <v>607</v>
      </c>
      <c r="I807" s="12">
        <v>326</v>
      </c>
      <c r="J807" s="12">
        <v>156</v>
      </c>
      <c r="K807" s="12">
        <v>251</v>
      </c>
      <c r="L807" s="12">
        <v>138</v>
      </c>
      <c r="M807" s="12">
        <v>45</v>
      </c>
      <c r="N807" s="12">
        <v>204</v>
      </c>
      <c r="O807" s="12">
        <v>30</v>
      </c>
      <c r="P807" s="12">
        <v>59</v>
      </c>
      <c r="Q807" s="14" t="s">
        <v>29</v>
      </c>
      <c r="R807" s="10">
        <f t="shared" si="24"/>
        <v>5545</v>
      </c>
      <c r="S807" s="11">
        <f t="shared" si="25"/>
        <v>10.893909626719058</v>
      </c>
    </row>
    <row r="808" spans="1:19" ht="15.75" customHeight="1">
      <c r="A808" s="7">
        <v>19</v>
      </c>
      <c r="B808" s="8" t="s">
        <v>32</v>
      </c>
      <c r="C808" s="8" t="s">
        <v>24</v>
      </c>
      <c r="D808" s="8" t="s">
        <v>28</v>
      </c>
      <c r="E808" s="7">
        <v>1382</v>
      </c>
      <c r="F808" s="7">
        <v>935</v>
      </c>
      <c r="G808" s="7">
        <v>4650</v>
      </c>
      <c r="H808" s="7">
        <v>853</v>
      </c>
      <c r="I808" s="7">
        <v>203</v>
      </c>
      <c r="J808" s="7">
        <v>180</v>
      </c>
      <c r="K808" s="7">
        <v>230</v>
      </c>
      <c r="L808" s="7">
        <v>33</v>
      </c>
      <c r="M808" s="7">
        <v>55</v>
      </c>
      <c r="N808" s="7">
        <v>297</v>
      </c>
      <c r="O808" s="7">
        <v>43</v>
      </c>
      <c r="P808" s="7">
        <v>122</v>
      </c>
      <c r="Q808" s="9" t="s">
        <v>22</v>
      </c>
      <c r="R808" s="10">
        <f t="shared" si="24"/>
        <v>6666</v>
      </c>
      <c r="S808" s="11">
        <f t="shared" si="25"/>
        <v>4.8234442836468885</v>
      </c>
    </row>
    <row r="809" spans="1:19" ht="15.75" customHeight="1">
      <c r="A809" s="12">
        <v>25</v>
      </c>
      <c r="B809" s="13" t="s">
        <v>19</v>
      </c>
      <c r="C809" s="13" t="s">
        <v>27</v>
      </c>
      <c r="D809" s="13" t="s">
        <v>31</v>
      </c>
      <c r="E809" s="12">
        <v>1301</v>
      </c>
      <c r="F809" s="12">
        <v>757</v>
      </c>
      <c r="G809" s="12">
        <v>3811</v>
      </c>
      <c r="H809" s="12">
        <v>664</v>
      </c>
      <c r="I809" s="12">
        <v>121</v>
      </c>
      <c r="J809" s="12">
        <v>115</v>
      </c>
      <c r="K809" s="12">
        <v>239</v>
      </c>
      <c r="L809" s="12">
        <v>126</v>
      </c>
      <c r="M809" s="12">
        <v>48</v>
      </c>
      <c r="N809" s="12">
        <v>121</v>
      </c>
      <c r="O809" s="12">
        <v>172</v>
      </c>
      <c r="P809" s="12">
        <v>114</v>
      </c>
      <c r="Q809" s="14" t="s">
        <v>29</v>
      </c>
      <c r="R809" s="10">
        <f t="shared" si="24"/>
        <v>5531</v>
      </c>
      <c r="S809" s="11">
        <f t="shared" si="25"/>
        <v>4.2513451191391241</v>
      </c>
    </row>
    <row r="810" spans="1:19" ht="15.75" customHeight="1">
      <c r="A810" s="7">
        <v>23</v>
      </c>
      <c r="B810" s="8" t="s">
        <v>19</v>
      </c>
      <c r="C810" s="8" t="s">
        <v>27</v>
      </c>
      <c r="D810" s="8" t="s">
        <v>31</v>
      </c>
      <c r="E810" s="7">
        <v>777</v>
      </c>
      <c r="F810" s="7">
        <v>53</v>
      </c>
      <c r="G810" s="7">
        <v>4935</v>
      </c>
      <c r="H810" s="7">
        <v>505</v>
      </c>
      <c r="I810" s="7">
        <v>268</v>
      </c>
      <c r="J810" s="7">
        <v>181</v>
      </c>
      <c r="K810" s="7">
        <v>194</v>
      </c>
      <c r="L810" s="7">
        <v>79</v>
      </c>
      <c r="M810" s="7">
        <v>60</v>
      </c>
      <c r="N810" s="7">
        <v>71</v>
      </c>
      <c r="O810" s="7">
        <v>54</v>
      </c>
      <c r="P810" s="7">
        <v>65</v>
      </c>
      <c r="Q810" s="9" t="s">
        <v>29</v>
      </c>
      <c r="R810" s="10">
        <f t="shared" si="24"/>
        <v>6412</v>
      </c>
      <c r="S810" s="11">
        <f t="shared" si="25"/>
        <v>8.2522522522522515</v>
      </c>
    </row>
    <row r="811" spans="1:19" ht="15.75" customHeight="1">
      <c r="A811" s="12">
        <v>19</v>
      </c>
      <c r="B811" s="13" t="s">
        <v>32</v>
      </c>
      <c r="C811" s="13" t="s">
        <v>30</v>
      </c>
      <c r="D811" s="13" t="s">
        <v>21</v>
      </c>
      <c r="E811" s="12">
        <v>505</v>
      </c>
      <c r="F811" s="12">
        <v>646</v>
      </c>
      <c r="G811" s="12">
        <v>4935</v>
      </c>
      <c r="H811" s="12">
        <v>688</v>
      </c>
      <c r="I811" s="12">
        <v>129</v>
      </c>
      <c r="J811" s="12">
        <v>143</v>
      </c>
      <c r="K811" s="12">
        <v>112</v>
      </c>
      <c r="L811" s="12">
        <v>130</v>
      </c>
      <c r="M811" s="12">
        <v>89</v>
      </c>
      <c r="N811" s="12">
        <v>209</v>
      </c>
      <c r="O811" s="12">
        <v>197</v>
      </c>
      <c r="P811" s="12">
        <v>81</v>
      </c>
      <c r="Q811" s="14" t="s">
        <v>26</v>
      </c>
      <c r="R811" s="10">
        <f t="shared" si="24"/>
        <v>6713</v>
      </c>
      <c r="S811" s="11">
        <f t="shared" si="25"/>
        <v>13.293069306930693</v>
      </c>
    </row>
    <row r="812" spans="1:19" ht="15.75" customHeight="1">
      <c r="A812" s="7">
        <v>24</v>
      </c>
      <c r="B812" s="8" t="s">
        <v>23</v>
      </c>
      <c r="C812" s="8" t="s">
        <v>24</v>
      </c>
      <c r="D812" s="8" t="s">
        <v>31</v>
      </c>
      <c r="E812" s="7">
        <v>866</v>
      </c>
      <c r="F812" s="7">
        <v>796</v>
      </c>
      <c r="G812" s="7">
        <v>4865</v>
      </c>
      <c r="H812" s="7">
        <v>756</v>
      </c>
      <c r="I812" s="7">
        <v>274</v>
      </c>
      <c r="J812" s="7">
        <v>181</v>
      </c>
      <c r="K812" s="7">
        <v>260</v>
      </c>
      <c r="L812" s="7">
        <v>141</v>
      </c>
      <c r="M812" s="7">
        <v>47</v>
      </c>
      <c r="N812" s="7">
        <v>237</v>
      </c>
      <c r="O812" s="7">
        <v>125</v>
      </c>
      <c r="P812" s="7">
        <v>67</v>
      </c>
      <c r="Q812" s="9" t="s">
        <v>26</v>
      </c>
      <c r="R812" s="10">
        <f t="shared" si="24"/>
        <v>6953</v>
      </c>
      <c r="S812" s="11">
        <f t="shared" si="25"/>
        <v>8.0288683602771371</v>
      </c>
    </row>
    <row r="813" spans="1:19" ht="15.75" customHeight="1">
      <c r="A813" s="12">
        <v>19</v>
      </c>
      <c r="B813" s="13" t="s">
        <v>32</v>
      </c>
      <c r="C813" s="13" t="s">
        <v>20</v>
      </c>
      <c r="D813" s="13" t="s">
        <v>33</v>
      </c>
      <c r="E813" s="12">
        <v>1329</v>
      </c>
      <c r="F813" s="12">
        <v>127</v>
      </c>
      <c r="G813" s="12">
        <v>3321</v>
      </c>
      <c r="H813" s="12">
        <v>836</v>
      </c>
      <c r="I813" s="12">
        <v>277</v>
      </c>
      <c r="J813" s="12">
        <v>92</v>
      </c>
      <c r="K813" s="12">
        <v>108</v>
      </c>
      <c r="L813" s="12">
        <v>27</v>
      </c>
      <c r="M813" s="12">
        <v>67</v>
      </c>
      <c r="N813" s="12">
        <v>251</v>
      </c>
      <c r="O813" s="12">
        <v>87</v>
      </c>
      <c r="P813" s="12">
        <v>87</v>
      </c>
      <c r="Q813" s="14" t="s">
        <v>29</v>
      </c>
      <c r="R813" s="10">
        <f t="shared" si="24"/>
        <v>5153</v>
      </c>
      <c r="S813" s="11">
        <f t="shared" si="25"/>
        <v>3.8773513920240781</v>
      </c>
    </row>
    <row r="814" spans="1:19" ht="15.75" customHeight="1">
      <c r="A814" s="7">
        <v>20</v>
      </c>
      <c r="B814" s="8" t="s">
        <v>19</v>
      </c>
      <c r="C814" s="8" t="s">
        <v>20</v>
      </c>
      <c r="D814" s="8" t="s">
        <v>25</v>
      </c>
      <c r="E814" s="7">
        <v>1372</v>
      </c>
      <c r="F814" s="7">
        <v>297</v>
      </c>
      <c r="G814" s="7">
        <v>4227</v>
      </c>
      <c r="H814" s="7">
        <v>505</v>
      </c>
      <c r="I814" s="7">
        <v>142</v>
      </c>
      <c r="J814" s="7">
        <v>144</v>
      </c>
      <c r="K814" s="7">
        <v>264</v>
      </c>
      <c r="L814" s="7">
        <v>20</v>
      </c>
      <c r="M814" s="7">
        <v>64</v>
      </c>
      <c r="N814" s="7">
        <v>195</v>
      </c>
      <c r="O814" s="7">
        <v>34</v>
      </c>
      <c r="P814" s="7">
        <v>74</v>
      </c>
      <c r="Q814" s="9" t="s">
        <v>26</v>
      </c>
      <c r="R814" s="10">
        <f t="shared" si="24"/>
        <v>5669</v>
      </c>
      <c r="S814" s="11">
        <f t="shared" si="25"/>
        <v>4.1319241982507284</v>
      </c>
    </row>
    <row r="815" spans="1:19" ht="15.75" customHeight="1">
      <c r="A815" s="12">
        <v>24</v>
      </c>
      <c r="B815" s="13" t="s">
        <v>32</v>
      </c>
      <c r="C815" s="13" t="s">
        <v>24</v>
      </c>
      <c r="D815" s="13" t="s">
        <v>25</v>
      </c>
      <c r="E815" s="12">
        <v>1004</v>
      </c>
      <c r="F815" s="12">
        <v>883</v>
      </c>
      <c r="G815" s="12">
        <v>5084</v>
      </c>
      <c r="H815" s="12">
        <v>773</v>
      </c>
      <c r="I815" s="12">
        <v>335</v>
      </c>
      <c r="J815" s="12">
        <v>118</v>
      </c>
      <c r="K815" s="12">
        <v>297</v>
      </c>
      <c r="L815" s="12">
        <v>83</v>
      </c>
      <c r="M815" s="12">
        <v>88</v>
      </c>
      <c r="N815" s="12">
        <v>100</v>
      </c>
      <c r="O815" s="12">
        <v>133</v>
      </c>
      <c r="P815" s="12">
        <v>159</v>
      </c>
      <c r="Q815" s="14" t="s">
        <v>22</v>
      </c>
      <c r="R815" s="10">
        <f t="shared" si="24"/>
        <v>7170</v>
      </c>
      <c r="S815" s="11">
        <f t="shared" si="25"/>
        <v>7.1414342629482075</v>
      </c>
    </row>
    <row r="816" spans="1:19" ht="15.75" customHeight="1">
      <c r="A816" s="7">
        <v>23</v>
      </c>
      <c r="B816" s="8" t="s">
        <v>19</v>
      </c>
      <c r="C816" s="8" t="s">
        <v>20</v>
      </c>
      <c r="D816" s="8" t="s">
        <v>33</v>
      </c>
      <c r="E816" s="7">
        <v>1415</v>
      </c>
      <c r="F816" s="7">
        <v>153</v>
      </c>
      <c r="G816" s="7">
        <v>4526</v>
      </c>
      <c r="H816" s="7">
        <v>880</v>
      </c>
      <c r="I816" s="7">
        <v>111</v>
      </c>
      <c r="J816" s="7">
        <v>167</v>
      </c>
      <c r="K816" s="7">
        <v>171</v>
      </c>
      <c r="L816" s="7">
        <v>90</v>
      </c>
      <c r="M816" s="7">
        <v>78</v>
      </c>
      <c r="N816" s="7">
        <v>205</v>
      </c>
      <c r="O816" s="7">
        <v>113</v>
      </c>
      <c r="P816" s="7">
        <v>125</v>
      </c>
      <c r="Q816" s="9" t="s">
        <v>26</v>
      </c>
      <c r="R816" s="10">
        <f t="shared" si="24"/>
        <v>6466</v>
      </c>
      <c r="S816" s="11">
        <f t="shared" si="25"/>
        <v>4.5696113074204945</v>
      </c>
    </row>
    <row r="817" spans="1:19" ht="15.75" customHeight="1">
      <c r="A817" s="12">
        <v>20</v>
      </c>
      <c r="B817" s="13" t="s">
        <v>23</v>
      </c>
      <c r="C817" s="13" t="s">
        <v>24</v>
      </c>
      <c r="D817" s="13" t="s">
        <v>21</v>
      </c>
      <c r="E817" s="12">
        <v>639</v>
      </c>
      <c r="F817" s="12">
        <v>13</v>
      </c>
      <c r="G817" s="12">
        <v>4097</v>
      </c>
      <c r="H817" s="12">
        <v>780</v>
      </c>
      <c r="I817" s="12">
        <v>226</v>
      </c>
      <c r="J817" s="12">
        <v>120</v>
      </c>
      <c r="K817" s="12">
        <v>86</v>
      </c>
      <c r="L817" s="12">
        <v>56</v>
      </c>
      <c r="M817" s="12">
        <v>23</v>
      </c>
      <c r="N817" s="12">
        <v>75</v>
      </c>
      <c r="O817" s="12">
        <v>147</v>
      </c>
      <c r="P817" s="12">
        <v>143</v>
      </c>
      <c r="Q817" s="14" t="s">
        <v>29</v>
      </c>
      <c r="R817" s="10">
        <f t="shared" si="24"/>
        <v>5753</v>
      </c>
      <c r="S817" s="11">
        <f t="shared" si="25"/>
        <v>9.0031298904538346</v>
      </c>
    </row>
    <row r="818" spans="1:19" ht="15.75" customHeight="1">
      <c r="A818" s="7">
        <v>19</v>
      </c>
      <c r="B818" s="8" t="s">
        <v>32</v>
      </c>
      <c r="C818" s="8" t="s">
        <v>30</v>
      </c>
      <c r="D818" s="8" t="s">
        <v>25</v>
      </c>
      <c r="E818" s="7">
        <v>1397</v>
      </c>
      <c r="F818" s="7">
        <v>854</v>
      </c>
      <c r="G818" s="7">
        <v>3186</v>
      </c>
      <c r="H818" s="7">
        <v>552</v>
      </c>
      <c r="I818" s="7">
        <v>258</v>
      </c>
      <c r="J818" s="7">
        <v>123</v>
      </c>
      <c r="K818" s="7">
        <v>127</v>
      </c>
      <c r="L818" s="7">
        <v>61</v>
      </c>
      <c r="M818" s="7">
        <v>21</v>
      </c>
      <c r="N818" s="7">
        <v>127</v>
      </c>
      <c r="O818" s="7">
        <v>71</v>
      </c>
      <c r="P818" s="7">
        <v>186</v>
      </c>
      <c r="Q818" s="9" t="s">
        <v>22</v>
      </c>
      <c r="R818" s="10">
        <f t="shared" si="24"/>
        <v>4712</v>
      </c>
      <c r="S818" s="11">
        <f t="shared" si="25"/>
        <v>3.3729420186113099</v>
      </c>
    </row>
    <row r="819" spans="1:19" ht="15.75" customHeight="1">
      <c r="A819" s="12">
        <v>18</v>
      </c>
      <c r="B819" s="13" t="s">
        <v>23</v>
      </c>
      <c r="C819" s="13" t="s">
        <v>20</v>
      </c>
      <c r="D819" s="13" t="s">
        <v>25</v>
      </c>
      <c r="E819" s="12">
        <v>935</v>
      </c>
      <c r="F819" s="12">
        <v>918</v>
      </c>
      <c r="G819" s="12">
        <v>3901</v>
      </c>
      <c r="H819" s="12">
        <v>724</v>
      </c>
      <c r="I819" s="12">
        <v>128</v>
      </c>
      <c r="J819" s="12">
        <v>122</v>
      </c>
      <c r="K819" s="12">
        <v>56</v>
      </c>
      <c r="L819" s="12">
        <v>39</v>
      </c>
      <c r="M819" s="12">
        <v>53</v>
      </c>
      <c r="N819" s="12">
        <v>152</v>
      </c>
      <c r="O819" s="12">
        <v>108</v>
      </c>
      <c r="P819" s="12">
        <v>134</v>
      </c>
      <c r="Q819" s="14" t="s">
        <v>29</v>
      </c>
      <c r="R819" s="10">
        <f t="shared" si="24"/>
        <v>5417</v>
      </c>
      <c r="S819" s="11">
        <f t="shared" si="25"/>
        <v>5.7935828877005351</v>
      </c>
    </row>
    <row r="820" spans="1:19" ht="15.75" customHeight="1">
      <c r="A820" s="7">
        <v>18</v>
      </c>
      <c r="B820" s="8" t="s">
        <v>19</v>
      </c>
      <c r="C820" s="8" t="s">
        <v>27</v>
      </c>
      <c r="D820" s="8" t="s">
        <v>28</v>
      </c>
      <c r="E820" s="7">
        <v>882</v>
      </c>
      <c r="F820" s="7">
        <v>524</v>
      </c>
      <c r="G820" s="7">
        <v>4983</v>
      </c>
      <c r="H820" s="7">
        <v>502</v>
      </c>
      <c r="I820" s="7">
        <v>196</v>
      </c>
      <c r="J820" s="7">
        <v>153</v>
      </c>
      <c r="K820" s="7">
        <v>63</v>
      </c>
      <c r="L820" s="7">
        <v>131</v>
      </c>
      <c r="M820" s="7">
        <v>80</v>
      </c>
      <c r="N820" s="7">
        <v>274</v>
      </c>
      <c r="O820" s="7">
        <v>140</v>
      </c>
      <c r="P820" s="7">
        <v>86</v>
      </c>
      <c r="Q820" s="9" t="s">
        <v>22</v>
      </c>
      <c r="R820" s="10">
        <f t="shared" si="24"/>
        <v>6608</v>
      </c>
      <c r="S820" s="11">
        <f t="shared" si="25"/>
        <v>7.4920634920634921</v>
      </c>
    </row>
    <row r="821" spans="1:19" ht="15.75" customHeight="1">
      <c r="A821" s="12">
        <v>20</v>
      </c>
      <c r="B821" s="13" t="s">
        <v>23</v>
      </c>
      <c r="C821" s="13" t="s">
        <v>20</v>
      </c>
      <c r="D821" s="13" t="s">
        <v>21</v>
      </c>
      <c r="E821" s="12">
        <v>1398</v>
      </c>
      <c r="F821" s="12">
        <v>912</v>
      </c>
      <c r="G821" s="12">
        <v>4709</v>
      </c>
      <c r="H821" s="12">
        <v>864</v>
      </c>
      <c r="I821" s="12">
        <v>267</v>
      </c>
      <c r="J821" s="12">
        <v>181</v>
      </c>
      <c r="K821" s="12">
        <v>165</v>
      </c>
      <c r="L821" s="12">
        <v>149</v>
      </c>
      <c r="M821" s="12">
        <v>62</v>
      </c>
      <c r="N821" s="12">
        <v>64</v>
      </c>
      <c r="O821" s="12">
        <v>92</v>
      </c>
      <c r="P821" s="12">
        <v>194</v>
      </c>
      <c r="Q821" s="14" t="s">
        <v>29</v>
      </c>
      <c r="R821" s="10">
        <f t="shared" si="24"/>
        <v>6747</v>
      </c>
      <c r="S821" s="11">
        <f t="shared" si="25"/>
        <v>4.82618025751073</v>
      </c>
    </row>
    <row r="822" spans="1:19" ht="15.75" customHeight="1">
      <c r="A822" s="7">
        <v>24</v>
      </c>
      <c r="B822" s="8" t="s">
        <v>19</v>
      </c>
      <c r="C822" s="8" t="s">
        <v>30</v>
      </c>
      <c r="D822" s="8" t="s">
        <v>33</v>
      </c>
      <c r="E822" s="7">
        <v>1461</v>
      </c>
      <c r="F822" s="7">
        <v>403</v>
      </c>
      <c r="G822" s="7">
        <v>3664</v>
      </c>
      <c r="H822" s="7">
        <v>519</v>
      </c>
      <c r="I822" s="7">
        <v>137</v>
      </c>
      <c r="J822" s="7">
        <v>127</v>
      </c>
      <c r="K822" s="7">
        <v>286</v>
      </c>
      <c r="L822" s="7">
        <v>115</v>
      </c>
      <c r="M822" s="7">
        <v>29</v>
      </c>
      <c r="N822" s="7">
        <v>84</v>
      </c>
      <c r="O822" s="7">
        <v>121</v>
      </c>
      <c r="P822" s="7">
        <v>127</v>
      </c>
      <c r="Q822" s="9" t="s">
        <v>26</v>
      </c>
      <c r="R822" s="10">
        <f t="shared" si="24"/>
        <v>5209</v>
      </c>
      <c r="S822" s="11">
        <f t="shared" si="25"/>
        <v>3.5653661875427791</v>
      </c>
    </row>
    <row r="823" spans="1:19" ht="15.75" customHeight="1">
      <c r="A823" s="12">
        <v>24</v>
      </c>
      <c r="B823" s="13" t="s">
        <v>32</v>
      </c>
      <c r="C823" s="13" t="s">
        <v>27</v>
      </c>
      <c r="D823" s="13" t="s">
        <v>31</v>
      </c>
      <c r="E823" s="12">
        <v>1430</v>
      </c>
      <c r="F823" s="12">
        <v>928</v>
      </c>
      <c r="G823" s="12">
        <v>4968</v>
      </c>
      <c r="H823" s="12">
        <v>682</v>
      </c>
      <c r="I823" s="12">
        <v>336</v>
      </c>
      <c r="J823" s="12">
        <v>89</v>
      </c>
      <c r="K823" s="12">
        <v>135</v>
      </c>
      <c r="L823" s="12">
        <v>76</v>
      </c>
      <c r="M823" s="12">
        <v>66</v>
      </c>
      <c r="N823" s="12">
        <v>289</v>
      </c>
      <c r="O823" s="12">
        <v>82</v>
      </c>
      <c r="P823" s="12">
        <v>95</v>
      </c>
      <c r="Q823" s="14" t="s">
        <v>29</v>
      </c>
      <c r="R823" s="10">
        <f t="shared" si="24"/>
        <v>6818</v>
      </c>
      <c r="S823" s="11">
        <f t="shared" si="25"/>
        <v>4.767832167832168</v>
      </c>
    </row>
    <row r="824" spans="1:19" ht="15.75" customHeight="1">
      <c r="A824" s="7">
        <v>22</v>
      </c>
      <c r="B824" s="8" t="s">
        <v>19</v>
      </c>
      <c r="C824" s="8" t="s">
        <v>24</v>
      </c>
      <c r="D824" s="8" t="s">
        <v>33</v>
      </c>
      <c r="E824" s="7">
        <v>953</v>
      </c>
      <c r="F824" s="7">
        <v>925</v>
      </c>
      <c r="G824" s="7">
        <v>5135</v>
      </c>
      <c r="H824" s="7">
        <v>924</v>
      </c>
      <c r="I824" s="7">
        <v>148</v>
      </c>
      <c r="J824" s="7">
        <v>56</v>
      </c>
      <c r="K824" s="7">
        <v>61</v>
      </c>
      <c r="L824" s="7">
        <v>33</v>
      </c>
      <c r="M824" s="7">
        <v>70</v>
      </c>
      <c r="N824" s="7">
        <v>156</v>
      </c>
      <c r="O824" s="7">
        <v>126</v>
      </c>
      <c r="P824" s="7">
        <v>33</v>
      </c>
      <c r="Q824" s="9" t="s">
        <v>22</v>
      </c>
      <c r="R824" s="10">
        <f t="shared" si="24"/>
        <v>6742</v>
      </c>
      <c r="S824" s="11">
        <f t="shared" si="25"/>
        <v>7.0745015739769146</v>
      </c>
    </row>
    <row r="825" spans="1:19" ht="15.75" customHeight="1">
      <c r="A825" s="12">
        <v>19</v>
      </c>
      <c r="B825" s="13" t="s">
        <v>32</v>
      </c>
      <c r="C825" s="13" t="s">
        <v>24</v>
      </c>
      <c r="D825" s="13" t="s">
        <v>21</v>
      </c>
      <c r="E825" s="12">
        <v>1456</v>
      </c>
      <c r="F825" s="12">
        <v>803</v>
      </c>
      <c r="G825" s="12">
        <v>3431</v>
      </c>
      <c r="H825" s="12">
        <v>636</v>
      </c>
      <c r="I825" s="12">
        <v>136</v>
      </c>
      <c r="J825" s="12">
        <v>177</v>
      </c>
      <c r="K825" s="12">
        <v>131</v>
      </c>
      <c r="L825" s="12">
        <v>112</v>
      </c>
      <c r="M825" s="12">
        <v>28</v>
      </c>
      <c r="N825" s="12">
        <v>249</v>
      </c>
      <c r="O825" s="12">
        <v>116</v>
      </c>
      <c r="P825" s="12">
        <v>128</v>
      </c>
      <c r="Q825" s="14" t="s">
        <v>29</v>
      </c>
      <c r="R825" s="10">
        <f t="shared" si="24"/>
        <v>5144</v>
      </c>
      <c r="S825" s="11">
        <f t="shared" si="25"/>
        <v>3.5329670329670328</v>
      </c>
    </row>
    <row r="826" spans="1:19" ht="15.75" customHeight="1">
      <c r="A826" s="7">
        <v>22</v>
      </c>
      <c r="B826" s="8" t="s">
        <v>23</v>
      </c>
      <c r="C826" s="8" t="s">
        <v>24</v>
      </c>
      <c r="D826" s="8" t="s">
        <v>28</v>
      </c>
      <c r="E826" s="7">
        <v>892</v>
      </c>
      <c r="F826" s="7">
        <v>563</v>
      </c>
      <c r="G826" s="7">
        <v>5529</v>
      </c>
      <c r="H826" s="7">
        <v>437</v>
      </c>
      <c r="I826" s="7">
        <v>230</v>
      </c>
      <c r="J826" s="7">
        <v>85</v>
      </c>
      <c r="K826" s="7">
        <v>57</v>
      </c>
      <c r="L826" s="7">
        <v>49</v>
      </c>
      <c r="M826" s="7">
        <v>27</v>
      </c>
      <c r="N826" s="7">
        <v>151</v>
      </c>
      <c r="O826" s="7">
        <v>44</v>
      </c>
      <c r="P826" s="7">
        <v>199</v>
      </c>
      <c r="Q826" s="9" t="s">
        <v>22</v>
      </c>
      <c r="R826" s="10">
        <f t="shared" si="24"/>
        <v>6808</v>
      </c>
      <c r="S826" s="11">
        <f t="shared" si="25"/>
        <v>7.6322869955156953</v>
      </c>
    </row>
    <row r="827" spans="1:19" ht="15.75" customHeight="1">
      <c r="A827" s="12">
        <v>20</v>
      </c>
      <c r="B827" s="13" t="s">
        <v>19</v>
      </c>
      <c r="C827" s="13" t="s">
        <v>30</v>
      </c>
      <c r="D827" s="13" t="s">
        <v>21</v>
      </c>
      <c r="E827" s="12">
        <v>539</v>
      </c>
      <c r="F827" s="12">
        <v>494</v>
      </c>
      <c r="G827" s="12">
        <v>4349</v>
      </c>
      <c r="H827" s="12">
        <v>450</v>
      </c>
      <c r="I827" s="12">
        <v>398</v>
      </c>
      <c r="J827" s="12">
        <v>107</v>
      </c>
      <c r="K827" s="12">
        <v>215</v>
      </c>
      <c r="L827" s="12">
        <v>51</v>
      </c>
      <c r="M827" s="12">
        <v>52</v>
      </c>
      <c r="N827" s="12">
        <v>89</v>
      </c>
      <c r="O827" s="12">
        <v>191</v>
      </c>
      <c r="P827" s="12">
        <v>158</v>
      </c>
      <c r="Q827" s="14" t="s">
        <v>29</v>
      </c>
      <c r="R827" s="10">
        <f t="shared" si="24"/>
        <v>6060</v>
      </c>
      <c r="S827" s="11">
        <f t="shared" si="25"/>
        <v>11.2430426716141</v>
      </c>
    </row>
    <row r="828" spans="1:19" ht="15.75" customHeight="1">
      <c r="A828" s="7">
        <v>25</v>
      </c>
      <c r="B828" s="8" t="s">
        <v>19</v>
      </c>
      <c r="C828" s="8" t="s">
        <v>24</v>
      </c>
      <c r="D828" s="8" t="s">
        <v>25</v>
      </c>
      <c r="E828" s="7">
        <v>1024</v>
      </c>
      <c r="F828" s="7">
        <v>756</v>
      </c>
      <c r="G828" s="7">
        <v>4532</v>
      </c>
      <c r="H828" s="7">
        <v>798</v>
      </c>
      <c r="I828" s="7">
        <v>328</v>
      </c>
      <c r="J828" s="7">
        <v>112</v>
      </c>
      <c r="K828" s="7">
        <v>159</v>
      </c>
      <c r="L828" s="7">
        <v>69</v>
      </c>
      <c r="M828" s="7">
        <v>24</v>
      </c>
      <c r="N828" s="7">
        <v>275</v>
      </c>
      <c r="O828" s="7">
        <v>31</v>
      </c>
      <c r="P828" s="7">
        <v>87</v>
      </c>
      <c r="Q828" s="9" t="s">
        <v>26</v>
      </c>
      <c r="R828" s="10">
        <f t="shared" si="24"/>
        <v>6415</v>
      </c>
      <c r="S828" s="11">
        <f t="shared" si="25"/>
        <v>6.2646484375</v>
      </c>
    </row>
    <row r="829" spans="1:19" ht="15.75" customHeight="1">
      <c r="A829" s="12">
        <v>22</v>
      </c>
      <c r="B829" s="13" t="s">
        <v>23</v>
      </c>
      <c r="C829" s="13" t="s">
        <v>27</v>
      </c>
      <c r="D829" s="13" t="s">
        <v>33</v>
      </c>
      <c r="E829" s="12">
        <v>1405</v>
      </c>
      <c r="F829" s="12">
        <v>544</v>
      </c>
      <c r="G829" s="12">
        <v>5276</v>
      </c>
      <c r="H829" s="12">
        <v>782</v>
      </c>
      <c r="I829" s="12">
        <v>281</v>
      </c>
      <c r="J829" s="12">
        <v>52</v>
      </c>
      <c r="K829" s="12">
        <v>67</v>
      </c>
      <c r="L829" s="12">
        <v>69</v>
      </c>
      <c r="M829" s="12">
        <v>77</v>
      </c>
      <c r="N829" s="12">
        <v>270</v>
      </c>
      <c r="O829" s="12">
        <v>141</v>
      </c>
      <c r="P829" s="12">
        <v>196</v>
      </c>
      <c r="Q829" s="14" t="s">
        <v>29</v>
      </c>
      <c r="R829" s="10">
        <f t="shared" si="24"/>
        <v>7211</v>
      </c>
      <c r="S829" s="11">
        <f t="shared" si="25"/>
        <v>5.1323843416370103</v>
      </c>
    </row>
    <row r="830" spans="1:19" ht="15.75" customHeight="1">
      <c r="A830" s="7">
        <v>21</v>
      </c>
      <c r="B830" s="8" t="s">
        <v>32</v>
      </c>
      <c r="C830" s="8" t="s">
        <v>30</v>
      </c>
      <c r="D830" s="8" t="s">
        <v>33</v>
      </c>
      <c r="E830" s="7">
        <v>691</v>
      </c>
      <c r="F830" s="7">
        <v>710</v>
      </c>
      <c r="G830" s="7">
        <v>3636</v>
      </c>
      <c r="H830" s="7">
        <v>478</v>
      </c>
      <c r="I830" s="7">
        <v>342</v>
      </c>
      <c r="J830" s="7">
        <v>58</v>
      </c>
      <c r="K830" s="7">
        <v>136</v>
      </c>
      <c r="L830" s="7">
        <v>65</v>
      </c>
      <c r="M830" s="7">
        <v>75</v>
      </c>
      <c r="N830" s="7">
        <v>277</v>
      </c>
      <c r="O830" s="7">
        <v>170</v>
      </c>
      <c r="P830" s="7">
        <v>136</v>
      </c>
      <c r="Q830" s="9" t="s">
        <v>22</v>
      </c>
      <c r="R830" s="10">
        <f t="shared" si="24"/>
        <v>5373</v>
      </c>
      <c r="S830" s="11">
        <f t="shared" si="25"/>
        <v>7.7756874095513746</v>
      </c>
    </row>
    <row r="831" spans="1:19" ht="15.75" customHeight="1">
      <c r="A831" s="12">
        <v>19</v>
      </c>
      <c r="B831" s="13" t="s">
        <v>23</v>
      </c>
      <c r="C831" s="13" t="s">
        <v>24</v>
      </c>
      <c r="D831" s="13" t="s">
        <v>33</v>
      </c>
      <c r="E831" s="12">
        <v>1157</v>
      </c>
      <c r="F831" s="12">
        <v>333</v>
      </c>
      <c r="G831" s="12">
        <v>3509</v>
      </c>
      <c r="H831" s="12">
        <v>987</v>
      </c>
      <c r="I831" s="12">
        <v>281</v>
      </c>
      <c r="J831" s="12">
        <v>77</v>
      </c>
      <c r="K831" s="12">
        <v>170</v>
      </c>
      <c r="L831" s="12">
        <v>27</v>
      </c>
      <c r="M831" s="12">
        <v>87</v>
      </c>
      <c r="N831" s="12">
        <v>151</v>
      </c>
      <c r="O831" s="12">
        <v>108</v>
      </c>
      <c r="P831" s="12">
        <v>68</v>
      </c>
      <c r="Q831" s="14" t="s">
        <v>29</v>
      </c>
      <c r="R831" s="10">
        <f t="shared" si="24"/>
        <v>5465</v>
      </c>
      <c r="S831" s="11">
        <f t="shared" si="25"/>
        <v>4.7234226447709595</v>
      </c>
    </row>
    <row r="832" spans="1:19" ht="15.75" customHeight="1">
      <c r="A832" s="7">
        <v>21</v>
      </c>
      <c r="B832" s="8" t="s">
        <v>19</v>
      </c>
      <c r="C832" s="8" t="s">
        <v>24</v>
      </c>
      <c r="D832" s="8" t="s">
        <v>28</v>
      </c>
      <c r="E832" s="7">
        <v>555</v>
      </c>
      <c r="F832" s="7">
        <v>980</v>
      </c>
      <c r="G832" s="7">
        <v>5657</v>
      </c>
      <c r="H832" s="7">
        <v>707</v>
      </c>
      <c r="I832" s="7">
        <v>302</v>
      </c>
      <c r="J832" s="7">
        <v>195</v>
      </c>
      <c r="K832" s="7">
        <v>207</v>
      </c>
      <c r="L832" s="7">
        <v>141</v>
      </c>
      <c r="M832" s="7">
        <v>91</v>
      </c>
      <c r="N832" s="7">
        <v>126</v>
      </c>
      <c r="O832" s="7">
        <v>180</v>
      </c>
      <c r="P832" s="7">
        <v>67</v>
      </c>
      <c r="Q832" s="9" t="s">
        <v>22</v>
      </c>
      <c r="R832" s="10">
        <f t="shared" si="24"/>
        <v>7673</v>
      </c>
      <c r="S832" s="11">
        <f t="shared" si="25"/>
        <v>13.825225225225225</v>
      </c>
    </row>
    <row r="833" spans="1:19" ht="15.75" customHeight="1">
      <c r="A833" s="12">
        <v>25</v>
      </c>
      <c r="B833" s="13" t="s">
        <v>19</v>
      </c>
      <c r="C833" s="13" t="s">
        <v>27</v>
      </c>
      <c r="D833" s="13" t="s">
        <v>33</v>
      </c>
      <c r="E833" s="12">
        <v>1245</v>
      </c>
      <c r="F833" s="12">
        <v>803</v>
      </c>
      <c r="G833" s="12">
        <v>4743</v>
      </c>
      <c r="H833" s="12">
        <v>899</v>
      </c>
      <c r="I833" s="12">
        <v>285</v>
      </c>
      <c r="J833" s="12">
        <v>99</v>
      </c>
      <c r="K833" s="12">
        <v>193</v>
      </c>
      <c r="L833" s="12">
        <v>106</v>
      </c>
      <c r="M833" s="12">
        <v>76</v>
      </c>
      <c r="N833" s="12">
        <v>270</v>
      </c>
      <c r="O833" s="12">
        <v>200</v>
      </c>
      <c r="P833" s="12">
        <v>58</v>
      </c>
      <c r="Q833" s="14" t="s">
        <v>22</v>
      </c>
      <c r="R833" s="10">
        <f t="shared" si="24"/>
        <v>6929</v>
      </c>
      <c r="S833" s="11">
        <f t="shared" si="25"/>
        <v>5.5654618473895585</v>
      </c>
    </row>
    <row r="834" spans="1:19" ht="15.75" customHeight="1">
      <c r="A834" s="7">
        <v>25</v>
      </c>
      <c r="B834" s="8" t="s">
        <v>32</v>
      </c>
      <c r="C834" s="8" t="s">
        <v>27</v>
      </c>
      <c r="D834" s="8" t="s">
        <v>33</v>
      </c>
      <c r="E834" s="7">
        <v>1227</v>
      </c>
      <c r="F834" s="7">
        <v>408</v>
      </c>
      <c r="G834" s="7">
        <v>5607</v>
      </c>
      <c r="H834" s="7">
        <v>759</v>
      </c>
      <c r="I834" s="7">
        <v>365</v>
      </c>
      <c r="J834" s="7">
        <v>137</v>
      </c>
      <c r="K834" s="7">
        <v>247</v>
      </c>
      <c r="L834" s="7">
        <v>97</v>
      </c>
      <c r="M834" s="7">
        <v>56</v>
      </c>
      <c r="N834" s="7">
        <v>162</v>
      </c>
      <c r="O834" s="7">
        <v>136</v>
      </c>
      <c r="P834" s="7">
        <v>173</v>
      </c>
      <c r="Q834" s="9" t="s">
        <v>22</v>
      </c>
      <c r="R834" s="10">
        <f t="shared" ref="R834:R897" si="26">SUM(G834:P834)</f>
        <v>7739</v>
      </c>
      <c r="S834" s="11">
        <f t="shared" ref="S834:S897" si="27">R834/E834</f>
        <v>6.3072534637326809</v>
      </c>
    </row>
    <row r="835" spans="1:19" ht="15.75" customHeight="1">
      <c r="A835" s="12">
        <v>18</v>
      </c>
      <c r="B835" s="13" t="s">
        <v>23</v>
      </c>
      <c r="C835" s="13" t="s">
        <v>20</v>
      </c>
      <c r="D835" s="13" t="s">
        <v>33</v>
      </c>
      <c r="E835" s="12">
        <v>825</v>
      </c>
      <c r="F835" s="12">
        <v>403</v>
      </c>
      <c r="G835" s="12">
        <v>5204</v>
      </c>
      <c r="H835" s="12">
        <v>401</v>
      </c>
      <c r="I835" s="12">
        <v>293</v>
      </c>
      <c r="J835" s="12">
        <v>75</v>
      </c>
      <c r="K835" s="12">
        <v>268</v>
      </c>
      <c r="L835" s="12">
        <v>24</v>
      </c>
      <c r="M835" s="12">
        <v>36</v>
      </c>
      <c r="N835" s="12">
        <v>105</v>
      </c>
      <c r="O835" s="12">
        <v>197</v>
      </c>
      <c r="P835" s="12">
        <v>125</v>
      </c>
      <c r="Q835" s="14" t="s">
        <v>29</v>
      </c>
      <c r="R835" s="10">
        <f t="shared" si="26"/>
        <v>6728</v>
      </c>
      <c r="S835" s="11">
        <f t="shared" si="27"/>
        <v>8.1551515151515144</v>
      </c>
    </row>
    <row r="836" spans="1:19" ht="15.75" customHeight="1">
      <c r="A836" s="7">
        <v>18</v>
      </c>
      <c r="B836" s="8" t="s">
        <v>23</v>
      </c>
      <c r="C836" s="8" t="s">
        <v>20</v>
      </c>
      <c r="D836" s="8" t="s">
        <v>25</v>
      </c>
      <c r="E836" s="7">
        <v>1359</v>
      </c>
      <c r="F836" s="7">
        <v>468</v>
      </c>
      <c r="G836" s="7">
        <v>3900</v>
      </c>
      <c r="H836" s="7">
        <v>401</v>
      </c>
      <c r="I836" s="7">
        <v>283</v>
      </c>
      <c r="J836" s="7">
        <v>190</v>
      </c>
      <c r="K836" s="7">
        <v>183</v>
      </c>
      <c r="L836" s="7">
        <v>60</v>
      </c>
      <c r="M836" s="7">
        <v>78</v>
      </c>
      <c r="N836" s="7">
        <v>153</v>
      </c>
      <c r="O836" s="7">
        <v>64</v>
      </c>
      <c r="P836" s="7">
        <v>195</v>
      </c>
      <c r="Q836" s="9" t="s">
        <v>22</v>
      </c>
      <c r="R836" s="10">
        <f t="shared" si="26"/>
        <v>5507</v>
      </c>
      <c r="S836" s="11">
        <f t="shared" si="27"/>
        <v>4.0522442972774098</v>
      </c>
    </row>
    <row r="837" spans="1:19" ht="15.75" customHeight="1">
      <c r="A837" s="12">
        <v>22</v>
      </c>
      <c r="B837" s="13" t="s">
        <v>32</v>
      </c>
      <c r="C837" s="13" t="s">
        <v>24</v>
      </c>
      <c r="D837" s="13" t="s">
        <v>25</v>
      </c>
      <c r="E837" s="12">
        <v>556</v>
      </c>
      <c r="F837" s="12">
        <v>317</v>
      </c>
      <c r="G837" s="12">
        <v>4429</v>
      </c>
      <c r="H837" s="12">
        <v>834</v>
      </c>
      <c r="I837" s="12">
        <v>166</v>
      </c>
      <c r="J837" s="12">
        <v>130</v>
      </c>
      <c r="K837" s="12">
        <v>174</v>
      </c>
      <c r="L837" s="12">
        <v>86</v>
      </c>
      <c r="M837" s="12">
        <v>46</v>
      </c>
      <c r="N837" s="12">
        <v>222</v>
      </c>
      <c r="O837" s="12">
        <v>33</v>
      </c>
      <c r="P837" s="12">
        <v>145</v>
      </c>
      <c r="Q837" s="14" t="s">
        <v>29</v>
      </c>
      <c r="R837" s="10">
        <f t="shared" si="26"/>
        <v>6265</v>
      </c>
      <c r="S837" s="11">
        <f t="shared" si="27"/>
        <v>11.267985611510792</v>
      </c>
    </row>
    <row r="838" spans="1:19" ht="15.75" customHeight="1">
      <c r="A838" s="7">
        <v>20</v>
      </c>
      <c r="B838" s="8" t="s">
        <v>19</v>
      </c>
      <c r="C838" s="8" t="s">
        <v>30</v>
      </c>
      <c r="D838" s="8" t="s">
        <v>33</v>
      </c>
      <c r="E838" s="7">
        <v>1110</v>
      </c>
      <c r="F838" s="7">
        <v>400</v>
      </c>
      <c r="G838" s="7">
        <v>5325</v>
      </c>
      <c r="H838" s="7">
        <v>586</v>
      </c>
      <c r="I838" s="7">
        <v>400</v>
      </c>
      <c r="J838" s="7">
        <v>62</v>
      </c>
      <c r="K838" s="7">
        <v>120</v>
      </c>
      <c r="L838" s="7">
        <v>54</v>
      </c>
      <c r="M838" s="7">
        <v>30</v>
      </c>
      <c r="N838" s="7">
        <v>294</v>
      </c>
      <c r="O838" s="7">
        <v>125</v>
      </c>
      <c r="P838" s="7">
        <v>167</v>
      </c>
      <c r="Q838" s="9" t="s">
        <v>29</v>
      </c>
      <c r="R838" s="10">
        <f t="shared" si="26"/>
        <v>7163</v>
      </c>
      <c r="S838" s="11">
        <f t="shared" si="27"/>
        <v>6.4531531531531527</v>
      </c>
    </row>
    <row r="839" spans="1:19" ht="15.75" customHeight="1">
      <c r="A839" s="12">
        <v>21</v>
      </c>
      <c r="B839" s="13" t="s">
        <v>19</v>
      </c>
      <c r="C839" s="13" t="s">
        <v>30</v>
      </c>
      <c r="D839" s="13" t="s">
        <v>31</v>
      </c>
      <c r="E839" s="12">
        <v>518</v>
      </c>
      <c r="F839" s="12">
        <v>565</v>
      </c>
      <c r="G839" s="12">
        <v>4940</v>
      </c>
      <c r="H839" s="12">
        <v>783</v>
      </c>
      <c r="I839" s="12">
        <v>157</v>
      </c>
      <c r="J839" s="12">
        <v>97</v>
      </c>
      <c r="K839" s="12">
        <v>129</v>
      </c>
      <c r="L839" s="12">
        <v>122</v>
      </c>
      <c r="M839" s="12">
        <v>20</v>
      </c>
      <c r="N839" s="12">
        <v>71</v>
      </c>
      <c r="O839" s="12">
        <v>175</v>
      </c>
      <c r="P839" s="12">
        <v>115</v>
      </c>
      <c r="Q839" s="14" t="s">
        <v>29</v>
      </c>
      <c r="R839" s="10">
        <f t="shared" si="26"/>
        <v>6609</v>
      </c>
      <c r="S839" s="11">
        <f t="shared" si="27"/>
        <v>12.758687258687258</v>
      </c>
    </row>
    <row r="840" spans="1:19" ht="15.75" customHeight="1">
      <c r="A840" s="7">
        <v>19</v>
      </c>
      <c r="B840" s="8" t="s">
        <v>32</v>
      </c>
      <c r="C840" s="8" t="s">
        <v>27</v>
      </c>
      <c r="D840" s="8" t="s">
        <v>31</v>
      </c>
      <c r="E840" s="7">
        <v>932</v>
      </c>
      <c r="F840" s="7">
        <v>611</v>
      </c>
      <c r="G840" s="7">
        <v>4386</v>
      </c>
      <c r="H840" s="7">
        <v>833</v>
      </c>
      <c r="I840" s="7">
        <v>159</v>
      </c>
      <c r="J840" s="7">
        <v>84</v>
      </c>
      <c r="K840" s="7">
        <v>184</v>
      </c>
      <c r="L840" s="7">
        <v>63</v>
      </c>
      <c r="M840" s="7">
        <v>80</v>
      </c>
      <c r="N840" s="7">
        <v>223</v>
      </c>
      <c r="O840" s="7">
        <v>73</v>
      </c>
      <c r="P840" s="7">
        <v>179</v>
      </c>
      <c r="Q840" s="9" t="s">
        <v>29</v>
      </c>
      <c r="R840" s="10">
        <f t="shared" si="26"/>
        <v>6264</v>
      </c>
      <c r="S840" s="11">
        <f t="shared" si="27"/>
        <v>6.7210300429184553</v>
      </c>
    </row>
    <row r="841" spans="1:19" ht="15.75" customHeight="1">
      <c r="A841" s="12">
        <v>22</v>
      </c>
      <c r="B841" s="13" t="s">
        <v>23</v>
      </c>
      <c r="C841" s="13" t="s">
        <v>27</v>
      </c>
      <c r="D841" s="13" t="s">
        <v>28</v>
      </c>
      <c r="E841" s="12">
        <v>683</v>
      </c>
      <c r="F841" s="12">
        <v>651</v>
      </c>
      <c r="G841" s="12">
        <v>5671</v>
      </c>
      <c r="H841" s="12">
        <v>866</v>
      </c>
      <c r="I841" s="12">
        <v>101</v>
      </c>
      <c r="J841" s="12">
        <v>155</v>
      </c>
      <c r="K841" s="12">
        <v>274</v>
      </c>
      <c r="L841" s="12">
        <v>131</v>
      </c>
      <c r="M841" s="12">
        <v>81</v>
      </c>
      <c r="N841" s="12">
        <v>183</v>
      </c>
      <c r="O841" s="12">
        <v>49</v>
      </c>
      <c r="P841" s="12">
        <v>21</v>
      </c>
      <c r="Q841" s="14" t="s">
        <v>29</v>
      </c>
      <c r="R841" s="10">
        <f t="shared" si="26"/>
        <v>7532</v>
      </c>
      <c r="S841" s="11">
        <f t="shared" si="27"/>
        <v>11.027818448023426</v>
      </c>
    </row>
    <row r="842" spans="1:19" ht="15.75" customHeight="1">
      <c r="A842" s="7">
        <v>24</v>
      </c>
      <c r="B842" s="8" t="s">
        <v>32</v>
      </c>
      <c r="C842" s="8" t="s">
        <v>30</v>
      </c>
      <c r="D842" s="8" t="s">
        <v>25</v>
      </c>
      <c r="E842" s="7">
        <v>1397</v>
      </c>
      <c r="F842" s="7">
        <v>375</v>
      </c>
      <c r="G842" s="7">
        <v>5325</v>
      </c>
      <c r="H842" s="7">
        <v>637</v>
      </c>
      <c r="I842" s="7">
        <v>139</v>
      </c>
      <c r="J842" s="7">
        <v>83</v>
      </c>
      <c r="K842" s="7">
        <v>217</v>
      </c>
      <c r="L842" s="7">
        <v>55</v>
      </c>
      <c r="M842" s="7">
        <v>48</v>
      </c>
      <c r="N842" s="7">
        <v>293</v>
      </c>
      <c r="O842" s="7">
        <v>195</v>
      </c>
      <c r="P842" s="7">
        <v>71</v>
      </c>
      <c r="Q842" s="9" t="s">
        <v>26</v>
      </c>
      <c r="R842" s="10">
        <f t="shared" si="26"/>
        <v>7063</v>
      </c>
      <c r="S842" s="11">
        <f t="shared" si="27"/>
        <v>5.0558339298496779</v>
      </c>
    </row>
    <row r="843" spans="1:19" ht="15.75" customHeight="1">
      <c r="A843" s="12">
        <v>24</v>
      </c>
      <c r="B843" s="13" t="s">
        <v>19</v>
      </c>
      <c r="C843" s="13" t="s">
        <v>20</v>
      </c>
      <c r="D843" s="13" t="s">
        <v>33</v>
      </c>
      <c r="E843" s="12">
        <v>1201</v>
      </c>
      <c r="F843" s="12">
        <v>441</v>
      </c>
      <c r="G843" s="12">
        <v>4212</v>
      </c>
      <c r="H843" s="12">
        <v>864</v>
      </c>
      <c r="I843" s="12">
        <v>140</v>
      </c>
      <c r="J843" s="12">
        <v>83</v>
      </c>
      <c r="K843" s="12">
        <v>97</v>
      </c>
      <c r="L843" s="12">
        <v>85</v>
      </c>
      <c r="M843" s="12">
        <v>89</v>
      </c>
      <c r="N843" s="12">
        <v>90</v>
      </c>
      <c r="O843" s="12">
        <v>115</v>
      </c>
      <c r="P843" s="12">
        <v>141</v>
      </c>
      <c r="Q843" s="14" t="s">
        <v>22</v>
      </c>
      <c r="R843" s="10">
        <f t="shared" si="26"/>
        <v>5916</v>
      </c>
      <c r="S843" s="11">
        <f t="shared" si="27"/>
        <v>4.9258950874271443</v>
      </c>
    </row>
    <row r="844" spans="1:19" ht="15.75" customHeight="1">
      <c r="A844" s="7">
        <v>22</v>
      </c>
      <c r="B844" s="8" t="s">
        <v>19</v>
      </c>
      <c r="C844" s="8" t="s">
        <v>24</v>
      </c>
      <c r="D844" s="8" t="s">
        <v>21</v>
      </c>
      <c r="E844" s="7">
        <v>1402</v>
      </c>
      <c r="F844" s="7">
        <v>519</v>
      </c>
      <c r="G844" s="7">
        <v>3124</v>
      </c>
      <c r="H844" s="7">
        <v>886</v>
      </c>
      <c r="I844" s="7">
        <v>381</v>
      </c>
      <c r="J844" s="7">
        <v>193</v>
      </c>
      <c r="K844" s="7">
        <v>120</v>
      </c>
      <c r="L844" s="7">
        <v>64</v>
      </c>
      <c r="M844" s="7">
        <v>68</v>
      </c>
      <c r="N844" s="7">
        <v>153</v>
      </c>
      <c r="O844" s="7">
        <v>151</v>
      </c>
      <c r="P844" s="7">
        <v>118</v>
      </c>
      <c r="Q844" s="9" t="s">
        <v>29</v>
      </c>
      <c r="R844" s="10">
        <f t="shared" si="26"/>
        <v>5258</v>
      </c>
      <c r="S844" s="11">
        <f t="shared" si="27"/>
        <v>3.7503566333808847</v>
      </c>
    </row>
    <row r="845" spans="1:19" ht="15.75" customHeight="1">
      <c r="A845" s="12">
        <v>25</v>
      </c>
      <c r="B845" s="13" t="s">
        <v>32</v>
      </c>
      <c r="C845" s="13" t="s">
        <v>27</v>
      </c>
      <c r="D845" s="13" t="s">
        <v>25</v>
      </c>
      <c r="E845" s="12">
        <v>844</v>
      </c>
      <c r="F845" s="12">
        <v>18</v>
      </c>
      <c r="G845" s="12">
        <v>5452</v>
      </c>
      <c r="H845" s="12">
        <v>910</v>
      </c>
      <c r="I845" s="12">
        <v>220</v>
      </c>
      <c r="J845" s="12">
        <v>71</v>
      </c>
      <c r="K845" s="12">
        <v>109</v>
      </c>
      <c r="L845" s="12">
        <v>75</v>
      </c>
      <c r="M845" s="12">
        <v>91</v>
      </c>
      <c r="N845" s="12">
        <v>244</v>
      </c>
      <c r="O845" s="12">
        <v>105</v>
      </c>
      <c r="P845" s="12">
        <v>123</v>
      </c>
      <c r="Q845" s="14" t="s">
        <v>22</v>
      </c>
      <c r="R845" s="10">
        <f t="shared" si="26"/>
        <v>7400</v>
      </c>
      <c r="S845" s="11">
        <f t="shared" si="27"/>
        <v>8.7677725118483405</v>
      </c>
    </row>
    <row r="846" spans="1:19" ht="15.75" customHeight="1">
      <c r="A846" s="7">
        <v>19</v>
      </c>
      <c r="B846" s="8" t="s">
        <v>23</v>
      </c>
      <c r="C846" s="8" t="s">
        <v>27</v>
      </c>
      <c r="D846" s="8" t="s">
        <v>33</v>
      </c>
      <c r="E846" s="7">
        <v>1366</v>
      </c>
      <c r="F846" s="7">
        <v>142</v>
      </c>
      <c r="G846" s="7">
        <v>5925</v>
      </c>
      <c r="H846" s="7">
        <v>614</v>
      </c>
      <c r="I846" s="7">
        <v>304</v>
      </c>
      <c r="J846" s="7">
        <v>163</v>
      </c>
      <c r="K846" s="7">
        <v>240</v>
      </c>
      <c r="L846" s="7">
        <v>127</v>
      </c>
      <c r="M846" s="7">
        <v>83</v>
      </c>
      <c r="N846" s="7">
        <v>108</v>
      </c>
      <c r="O846" s="7">
        <v>163</v>
      </c>
      <c r="P846" s="7">
        <v>152</v>
      </c>
      <c r="Q846" s="9" t="s">
        <v>22</v>
      </c>
      <c r="R846" s="10">
        <f t="shared" si="26"/>
        <v>7879</v>
      </c>
      <c r="S846" s="11">
        <f t="shared" si="27"/>
        <v>5.767935578330893</v>
      </c>
    </row>
    <row r="847" spans="1:19" ht="15.75" customHeight="1">
      <c r="A847" s="12">
        <v>19</v>
      </c>
      <c r="B847" s="13" t="s">
        <v>32</v>
      </c>
      <c r="C847" s="13" t="s">
        <v>27</v>
      </c>
      <c r="D847" s="13" t="s">
        <v>33</v>
      </c>
      <c r="E847" s="12">
        <v>923</v>
      </c>
      <c r="F847" s="12">
        <v>734</v>
      </c>
      <c r="G847" s="12">
        <v>4576</v>
      </c>
      <c r="H847" s="12">
        <v>519</v>
      </c>
      <c r="I847" s="12">
        <v>383</v>
      </c>
      <c r="J847" s="12">
        <v>110</v>
      </c>
      <c r="K847" s="12">
        <v>255</v>
      </c>
      <c r="L847" s="12">
        <v>36</v>
      </c>
      <c r="M847" s="12">
        <v>31</v>
      </c>
      <c r="N847" s="12">
        <v>225</v>
      </c>
      <c r="O847" s="12">
        <v>126</v>
      </c>
      <c r="P847" s="12">
        <v>123</v>
      </c>
      <c r="Q847" s="14" t="s">
        <v>22</v>
      </c>
      <c r="R847" s="10">
        <f t="shared" si="26"/>
        <v>6384</v>
      </c>
      <c r="S847" s="11">
        <f t="shared" si="27"/>
        <v>6.9165763813651138</v>
      </c>
    </row>
    <row r="848" spans="1:19" ht="15.75" customHeight="1">
      <c r="A848" s="7">
        <v>21</v>
      </c>
      <c r="B848" s="8" t="s">
        <v>19</v>
      </c>
      <c r="C848" s="8" t="s">
        <v>20</v>
      </c>
      <c r="D848" s="8" t="s">
        <v>33</v>
      </c>
      <c r="E848" s="7">
        <v>542</v>
      </c>
      <c r="F848" s="7">
        <v>905</v>
      </c>
      <c r="G848" s="7">
        <v>3434</v>
      </c>
      <c r="H848" s="7">
        <v>987</v>
      </c>
      <c r="I848" s="7">
        <v>297</v>
      </c>
      <c r="J848" s="7">
        <v>160</v>
      </c>
      <c r="K848" s="7">
        <v>189</v>
      </c>
      <c r="L848" s="7">
        <v>150</v>
      </c>
      <c r="M848" s="7">
        <v>26</v>
      </c>
      <c r="N848" s="7">
        <v>286</v>
      </c>
      <c r="O848" s="7">
        <v>185</v>
      </c>
      <c r="P848" s="7">
        <v>86</v>
      </c>
      <c r="Q848" s="9" t="s">
        <v>26</v>
      </c>
      <c r="R848" s="10">
        <f t="shared" si="26"/>
        <v>5800</v>
      </c>
      <c r="S848" s="11">
        <f t="shared" si="27"/>
        <v>10.701107011070111</v>
      </c>
    </row>
    <row r="849" spans="1:19" ht="15.75" customHeight="1">
      <c r="A849" s="12">
        <v>23</v>
      </c>
      <c r="B849" s="13" t="s">
        <v>23</v>
      </c>
      <c r="C849" s="13" t="s">
        <v>24</v>
      </c>
      <c r="D849" s="13" t="s">
        <v>33</v>
      </c>
      <c r="E849" s="12">
        <v>1130</v>
      </c>
      <c r="F849" s="12">
        <v>49</v>
      </c>
      <c r="G849" s="12">
        <v>4833</v>
      </c>
      <c r="H849" s="12">
        <v>415</v>
      </c>
      <c r="I849" s="12">
        <v>100</v>
      </c>
      <c r="J849" s="12">
        <v>160</v>
      </c>
      <c r="K849" s="12">
        <v>262</v>
      </c>
      <c r="L849" s="12">
        <v>98</v>
      </c>
      <c r="M849" s="12">
        <v>32</v>
      </c>
      <c r="N849" s="12">
        <v>99</v>
      </c>
      <c r="O849" s="12">
        <v>117</v>
      </c>
      <c r="P849" s="12">
        <v>149</v>
      </c>
      <c r="Q849" s="14" t="s">
        <v>22</v>
      </c>
      <c r="R849" s="10">
        <f t="shared" si="26"/>
        <v>6265</v>
      </c>
      <c r="S849" s="11">
        <f t="shared" si="27"/>
        <v>5.5442477876106198</v>
      </c>
    </row>
    <row r="850" spans="1:19" ht="15.75" customHeight="1">
      <c r="A850" s="7">
        <v>23</v>
      </c>
      <c r="B850" s="8" t="s">
        <v>19</v>
      </c>
      <c r="C850" s="8" t="s">
        <v>24</v>
      </c>
      <c r="D850" s="8" t="s">
        <v>33</v>
      </c>
      <c r="E850" s="7">
        <v>848</v>
      </c>
      <c r="F850" s="7">
        <v>420</v>
      </c>
      <c r="G850" s="7">
        <v>4663</v>
      </c>
      <c r="H850" s="7">
        <v>950</v>
      </c>
      <c r="I850" s="7">
        <v>173</v>
      </c>
      <c r="J850" s="7">
        <v>167</v>
      </c>
      <c r="K850" s="7">
        <v>101</v>
      </c>
      <c r="L850" s="7">
        <v>108</v>
      </c>
      <c r="M850" s="7">
        <v>29</v>
      </c>
      <c r="N850" s="7">
        <v>54</v>
      </c>
      <c r="O850" s="7">
        <v>159</v>
      </c>
      <c r="P850" s="7">
        <v>128</v>
      </c>
      <c r="Q850" s="9" t="s">
        <v>29</v>
      </c>
      <c r="R850" s="10">
        <f t="shared" si="26"/>
        <v>6532</v>
      </c>
      <c r="S850" s="11">
        <f t="shared" si="27"/>
        <v>7.7028301886792452</v>
      </c>
    </row>
    <row r="851" spans="1:19" ht="15.75" customHeight="1">
      <c r="A851" s="12">
        <v>19</v>
      </c>
      <c r="B851" s="13" t="s">
        <v>23</v>
      </c>
      <c r="C851" s="13" t="s">
        <v>24</v>
      </c>
      <c r="D851" s="13" t="s">
        <v>31</v>
      </c>
      <c r="E851" s="12">
        <v>1022</v>
      </c>
      <c r="F851" s="12">
        <v>227</v>
      </c>
      <c r="G851" s="12">
        <v>4305</v>
      </c>
      <c r="H851" s="12">
        <v>982</v>
      </c>
      <c r="I851" s="12">
        <v>296</v>
      </c>
      <c r="J851" s="12">
        <v>73</v>
      </c>
      <c r="K851" s="12">
        <v>252</v>
      </c>
      <c r="L851" s="12">
        <v>149</v>
      </c>
      <c r="M851" s="12">
        <v>79</v>
      </c>
      <c r="N851" s="12">
        <v>206</v>
      </c>
      <c r="O851" s="12">
        <v>152</v>
      </c>
      <c r="P851" s="12">
        <v>162</v>
      </c>
      <c r="Q851" s="14" t="s">
        <v>26</v>
      </c>
      <c r="R851" s="10">
        <f t="shared" si="26"/>
        <v>6656</v>
      </c>
      <c r="S851" s="11">
        <f t="shared" si="27"/>
        <v>6.5127201565557726</v>
      </c>
    </row>
    <row r="852" spans="1:19" ht="15.75" customHeight="1">
      <c r="A852" s="7">
        <v>23</v>
      </c>
      <c r="B852" s="8" t="s">
        <v>19</v>
      </c>
      <c r="C852" s="8" t="s">
        <v>24</v>
      </c>
      <c r="D852" s="8" t="s">
        <v>25</v>
      </c>
      <c r="E852" s="7">
        <v>1189</v>
      </c>
      <c r="F852" s="7">
        <v>980</v>
      </c>
      <c r="G852" s="7">
        <v>4230</v>
      </c>
      <c r="H852" s="7">
        <v>607</v>
      </c>
      <c r="I852" s="7">
        <v>190</v>
      </c>
      <c r="J852" s="7">
        <v>52</v>
      </c>
      <c r="K852" s="7">
        <v>250</v>
      </c>
      <c r="L852" s="7">
        <v>140</v>
      </c>
      <c r="M852" s="7">
        <v>63</v>
      </c>
      <c r="N852" s="7">
        <v>190</v>
      </c>
      <c r="O852" s="7">
        <v>125</v>
      </c>
      <c r="P852" s="7">
        <v>186</v>
      </c>
      <c r="Q852" s="9" t="s">
        <v>22</v>
      </c>
      <c r="R852" s="10">
        <f t="shared" si="26"/>
        <v>6033</v>
      </c>
      <c r="S852" s="11">
        <f t="shared" si="27"/>
        <v>5.0740117746005042</v>
      </c>
    </row>
    <row r="853" spans="1:19" ht="15.75" customHeight="1">
      <c r="A853" s="12">
        <v>18</v>
      </c>
      <c r="B853" s="13" t="s">
        <v>23</v>
      </c>
      <c r="C853" s="13" t="s">
        <v>30</v>
      </c>
      <c r="D853" s="13" t="s">
        <v>25</v>
      </c>
      <c r="E853" s="12">
        <v>771</v>
      </c>
      <c r="F853" s="12">
        <v>45</v>
      </c>
      <c r="G853" s="12">
        <v>3719</v>
      </c>
      <c r="H853" s="12">
        <v>821</v>
      </c>
      <c r="I853" s="12">
        <v>189</v>
      </c>
      <c r="J853" s="12">
        <v>173</v>
      </c>
      <c r="K853" s="12">
        <v>295</v>
      </c>
      <c r="L853" s="12">
        <v>60</v>
      </c>
      <c r="M853" s="12">
        <v>38</v>
      </c>
      <c r="N853" s="12">
        <v>258</v>
      </c>
      <c r="O853" s="12">
        <v>107</v>
      </c>
      <c r="P853" s="12">
        <v>187</v>
      </c>
      <c r="Q853" s="14" t="s">
        <v>29</v>
      </c>
      <c r="R853" s="10">
        <f t="shared" si="26"/>
        <v>5847</v>
      </c>
      <c r="S853" s="11">
        <f t="shared" si="27"/>
        <v>7.5836575875486378</v>
      </c>
    </row>
    <row r="854" spans="1:19" ht="15.75" customHeight="1">
      <c r="A854" s="7">
        <v>25</v>
      </c>
      <c r="B854" s="8" t="s">
        <v>19</v>
      </c>
      <c r="C854" s="8" t="s">
        <v>30</v>
      </c>
      <c r="D854" s="8" t="s">
        <v>28</v>
      </c>
      <c r="E854" s="7">
        <v>1280</v>
      </c>
      <c r="F854" s="7">
        <v>483</v>
      </c>
      <c r="G854" s="7">
        <v>5743</v>
      </c>
      <c r="H854" s="7">
        <v>678</v>
      </c>
      <c r="I854" s="7">
        <v>206</v>
      </c>
      <c r="J854" s="7">
        <v>54</v>
      </c>
      <c r="K854" s="7">
        <v>82</v>
      </c>
      <c r="L854" s="7">
        <v>49</v>
      </c>
      <c r="M854" s="7">
        <v>85</v>
      </c>
      <c r="N854" s="7">
        <v>256</v>
      </c>
      <c r="O854" s="7">
        <v>187</v>
      </c>
      <c r="P854" s="7">
        <v>29</v>
      </c>
      <c r="Q854" s="9" t="s">
        <v>22</v>
      </c>
      <c r="R854" s="10">
        <f t="shared" si="26"/>
        <v>7369</v>
      </c>
      <c r="S854" s="11">
        <f t="shared" si="27"/>
        <v>5.7570312499999998</v>
      </c>
    </row>
    <row r="855" spans="1:19" ht="15.75" customHeight="1">
      <c r="A855" s="12">
        <v>21</v>
      </c>
      <c r="B855" s="13" t="s">
        <v>32</v>
      </c>
      <c r="C855" s="13" t="s">
        <v>27</v>
      </c>
      <c r="D855" s="13" t="s">
        <v>33</v>
      </c>
      <c r="E855" s="12">
        <v>933</v>
      </c>
      <c r="F855" s="12">
        <v>988</v>
      </c>
      <c r="G855" s="12">
        <v>4414</v>
      </c>
      <c r="H855" s="12">
        <v>731</v>
      </c>
      <c r="I855" s="12">
        <v>298</v>
      </c>
      <c r="J855" s="12">
        <v>123</v>
      </c>
      <c r="K855" s="12">
        <v>273</v>
      </c>
      <c r="L855" s="12">
        <v>22</v>
      </c>
      <c r="M855" s="12">
        <v>20</v>
      </c>
      <c r="N855" s="12">
        <v>147</v>
      </c>
      <c r="O855" s="12">
        <v>41</v>
      </c>
      <c r="P855" s="12">
        <v>128</v>
      </c>
      <c r="Q855" s="14" t="s">
        <v>26</v>
      </c>
      <c r="R855" s="10">
        <f t="shared" si="26"/>
        <v>6197</v>
      </c>
      <c r="S855" s="11">
        <f t="shared" si="27"/>
        <v>6.642015005359057</v>
      </c>
    </row>
    <row r="856" spans="1:19" ht="15.75" customHeight="1">
      <c r="A856" s="7">
        <v>24</v>
      </c>
      <c r="B856" s="8" t="s">
        <v>23</v>
      </c>
      <c r="C856" s="8" t="s">
        <v>30</v>
      </c>
      <c r="D856" s="8" t="s">
        <v>28</v>
      </c>
      <c r="E856" s="7">
        <v>1257</v>
      </c>
      <c r="F856" s="7">
        <v>795</v>
      </c>
      <c r="G856" s="7">
        <v>5913</v>
      </c>
      <c r="H856" s="7">
        <v>480</v>
      </c>
      <c r="I856" s="7">
        <v>120</v>
      </c>
      <c r="J856" s="7">
        <v>107</v>
      </c>
      <c r="K856" s="7">
        <v>300</v>
      </c>
      <c r="L856" s="7">
        <v>34</v>
      </c>
      <c r="M856" s="7">
        <v>46</v>
      </c>
      <c r="N856" s="7">
        <v>219</v>
      </c>
      <c r="O856" s="7">
        <v>193</v>
      </c>
      <c r="P856" s="7">
        <v>195</v>
      </c>
      <c r="Q856" s="9" t="s">
        <v>29</v>
      </c>
      <c r="R856" s="10">
        <f t="shared" si="26"/>
        <v>7607</v>
      </c>
      <c r="S856" s="11">
        <f t="shared" si="27"/>
        <v>6.0517104216388224</v>
      </c>
    </row>
    <row r="857" spans="1:19" ht="15.75" customHeight="1">
      <c r="A857" s="12">
        <v>24</v>
      </c>
      <c r="B857" s="13" t="s">
        <v>23</v>
      </c>
      <c r="C857" s="13" t="s">
        <v>24</v>
      </c>
      <c r="D857" s="13" t="s">
        <v>28</v>
      </c>
      <c r="E857" s="12">
        <v>1313</v>
      </c>
      <c r="F857" s="12">
        <v>818</v>
      </c>
      <c r="G857" s="12">
        <v>3335</v>
      </c>
      <c r="H857" s="12">
        <v>845</v>
      </c>
      <c r="I857" s="12">
        <v>363</v>
      </c>
      <c r="J857" s="12">
        <v>190</v>
      </c>
      <c r="K857" s="12">
        <v>212</v>
      </c>
      <c r="L857" s="12">
        <v>69</v>
      </c>
      <c r="M857" s="12">
        <v>37</v>
      </c>
      <c r="N857" s="12">
        <v>103</v>
      </c>
      <c r="O857" s="12">
        <v>186</v>
      </c>
      <c r="P857" s="12">
        <v>79</v>
      </c>
      <c r="Q857" s="14" t="s">
        <v>26</v>
      </c>
      <c r="R857" s="10">
        <f t="shared" si="26"/>
        <v>5419</v>
      </c>
      <c r="S857" s="11">
        <f t="shared" si="27"/>
        <v>4.1271896420411274</v>
      </c>
    </row>
    <row r="858" spans="1:19" ht="15.75" customHeight="1">
      <c r="A858" s="7">
        <v>21</v>
      </c>
      <c r="B858" s="8" t="s">
        <v>32</v>
      </c>
      <c r="C858" s="8" t="s">
        <v>27</v>
      </c>
      <c r="D858" s="8" t="s">
        <v>31</v>
      </c>
      <c r="E858" s="7">
        <v>1034</v>
      </c>
      <c r="F858" s="7">
        <v>927</v>
      </c>
      <c r="G858" s="7">
        <v>4084</v>
      </c>
      <c r="H858" s="7">
        <v>758</v>
      </c>
      <c r="I858" s="7">
        <v>330</v>
      </c>
      <c r="J858" s="7">
        <v>179</v>
      </c>
      <c r="K858" s="7">
        <v>136</v>
      </c>
      <c r="L858" s="7">
        <v>149</v>
      </c>
      <c r="M858" s="7">
        <v>63</v>
      </c>
      <c r="N858" s="7">
        <v>242</v>
      </c>
      <c r="O858" s="7">
        <v>190</v>
      </c>
      <c r="P858" s="7">
        <v>36</v>
      </c>
      <c r="Q858" s="9" t="s">
        <v>29</v>
      </c>
      <c r="R858" s="10">
        <f t="shared" si="26"/>
        <v>6167</v>
      </c>
      <c r="S858" s="11">
        <f t="shared" si="27"/>
        <v>5.9642166344294001</v>
      </c>
    </row>
    <row r="859" spans="1:19" ht="15.75" customHeight="1">
      <c r="A859" s="12">
        <v>19</v>
      </c>
      <c r="B859" s="13" t="s">
        <v>32</v>
      </c>
      <c r="C859" s="13" t="s">
        <v>30</v>
      </c>
      <c r="D859" s="13" t="s">
        <v>21</v>
      </c>
      <c r="E859" s="12">
        <v>669</v>
      </c>
      <c r="F859" s="12">
        <v>153</v>
      </c>
      <c r="G859" s="12">
        <v>5509</v>
      </c>
      <c r="H859" s="12">
        <v>741</v>
      </c>
      <c r="I859" s="12">
        <v>335</v>
      </c>
      <c r="J859" s="12">
        <v>78</v>
      </c>
      <c r="K859" s="12">
        <v>170</v>
      </c>
      <c r="L859" s="12">
        <v>69</v>
      </c>
      <c r="M859" s="12">
        <v>68</v>
      </c>
      <c r="N859" s="12">
        <v>296</v>
      </c>
      <c r="O859" s="12">
        <v>73</v>
      </c>
      <c r="P859" s="12">
        <v>166</v>
      </c>
      <c r="Q859" s="14" t="s">
        <v>29</v>
      </c>
      <c r="R859" s="10">
        <f t="shared" si="26"/>
        <v>7505</v>
      </c>
      <c r="S859" s="11">
        <f t="shared" si="27"/>
        <v>11.218236173393125</v>
      </c>
    </row>
    <row r="860" spans="1:19" ht="15.75" customHeight="1">
      <c r="A860" s="7">
        <v>19</v>
      </c>
      <c r="B860" s="8" t="s">
        <v>19</v>
      </c>
      <c r="C860" s="8" t="s">
        <v>27</v>
      </c>
      <c r="D860" s="8" t="s">
        <v>28</v>
      </c>
      <c r="E860" s="7">
        <v>728</v>
      </c>
      <c r="F860" s="7">
        <v>814</v>
      </c>
      <c r="G860" s="7">
        <v>3380</v>
      </c>
      <c r="H860" s="7">
        <v>970</v>
      </c>
      <c r="I860" s="7">
        <v>183</v>
      </c>
      <c r="J860" s="7">
        <v>178</v>
      </c>
      <c r="K860" s="7">
        <v>139</v>
      </c>
      <c r="L860" s="7">
        <v>29</v>
      </c>
      <c r="M860" s="7">
        <v>63</v>
      </c>
      <c r="N860" s="7">
        <v>193</v>
      </c>
      <c r="O860" s="7">
        <v>64</v>
      </c>
      <c r="P860" s="7">
        <v>175</v>
      </c>
      <c r="Q860" s="9" t="s">
        <v>29</v>
      </c>
      <c r="R860" s="10">
        <f t="shared" si="26"/>
        <v>5374</v>
      </c>
      <c r="S860" s="11">
        <f t="shared" si="27"/>
        <v>7.3818681318681323</v>
      </c>
    </row>
    <row r="861" spans="1:19" ht="15.75" customHeight="1">
      <c r="A861" s="12">
        <v>18</v>
      </c>
      <c r="B861" s="13" t="s">
        <v>32</v>
      </c>
      <c r="C861" s="13" t="s">
        <v>30</v>
      </c>
      <c r="D861" s="13" t="s">
        <v>25</v>
      </c>
      <c r="E861" s="12">
        <v>569</v>
      </c>
      <c r="F861" s="12">
        <v>513</v>
      </c>
      <c r="G861" s="12">
        <v>5429</v>
      </c>
      <c r="H861" s="12">
        <v>730</v>
      </c>
      <c r="I861" s="12">
        <v>375</v>
      </c>
      <c r="J861" s="12">
        <v>118</v>
      </c>
      <c r="K861" s="12">
        <v>195</v>
      </c>
      <c r="L861" s="12">
        <v>96</v>
      </c>
      <c r="M861" s="12">
        <v>27</v>
      </c>
      <c r="N861" s="12">
        <v>280</v>
      </c>
      <c r="O861" s="12">
        <v>65</v>
      </c>
      <c r="P861" s="12">
        <v>136</v>
      </c>
      <c r="Q861" s="14" t="s">
        <v>29</v>
      </c>
      <c r="R861" s="10">
        <f t="shared" si="26"/>
        <v>7451</v>
      </c>
      <c r="S861" s="11">
        <f t="shared" si="27"/>
        <v>13.094903339191564</v>
      </c>
    </row>
    <row r="862" spans="1:19" ht="15.75" customHeight="1">
      <c r="A862" s="7">
        <v>19</v>
      </c>
      <c r="B862" s="8" t="s">
        <v>32</v>
      </c>
      <c r="C862" s="8" t="s">
        <v>20</v>
      </c>
      <c r="D862" s="8" t="s">
        <v>31</v>
      </c>
      <c r="E862" s="7">
        <v>960</v>
      </c>
      <c r="F862" s="7">
        <v>179</v>
      </c>
      <c r="G862" s="7">
        <v>5253</v>
      </c>
      <c r="H862" s="7">
        <v>671</v>
      </c>
      <c r="I862" s="7">
        <v>161</v>
      </c>
      <c r="J862" s="7">
        <v>128</v>
      </c>
      <c r="K862" s="7">
        <v>273</v>
      </c>
      <c r="L862" s="7">
        <v>40</v>
      </c>
      <c r="M862" s="7">
        <v>89</v>
      </c>
      <c r="N862" s="7">
        <v>233</v>
      </c>
      <c r="O862" s="7">
        <v>163</v>
      </c>
      <c r="P862" s="7">
        <v>172</v>
      </c>
      <c r="Q862" s="9" t="s">
        <v>26</v>
      </c>
      <c r="R862" s="10">
        <f t="shared" si="26"/>
        <v>7183</v>
      </c>
      <c r="S862" s="11">
        <f t="shared" si="27"/>
        <v>7.4822916666666668</v>
      </c>
    </row>
    <row r="863" spans="1:19" ht="15.75" customHeight="1">
      <c r="A863" s="12">
        <v>18</v>
      </c>
      <c r="B863" s="13" t="s">
        <v>32</v>
      </c>
      <c r="C863" s="13" t="s">
        <v>20</v>
      </c>
      <c r="D863" s="13" t="s">
        <v>28</v>
      </c>
      <c r="E863" s="12">
        <v>1288</v>
      </c>
      <c r="F863" s="12">
        <v>879</v>
      </c>
      <c r="G863" s="12">
        <v>3829</v>
      </c>
      <c r="H863" s="12">
        <v>982</v>
      </c>
      <c r="I863" s="12">
        <v>191</v>
      </c>
      <c r="J863" s="12">
        <v>65</v>
      </c>
      <c r="K863" s="12">
        <v>86</v>
      </c>
      <c r="L863" s="12">
        <v>107</v>
      </c>
      <c r="M863" s="12">
        <v>80</v>
      </c>
      <c r="N863" s="12">
        <v>97</v>
      </c>
      <c r="O863" s="12">
        <v>137</v>
      </c>
      <c r="P863" s="12">
        <v>134</v>
      </c>
      <c r="Q863" s="14" t="s">
        <v>26</v>
      </c>
      <c r="R863" s="10">
        <f t="shared" si="26"/>
        <v>5708</v>
      </c>
      <c r="S863" s="11">
        <f t="shared" si="27"/>
        <v>4.4316770186335406</v>
      </c>
    </row>
    <row r="864" spans="1:19" ht="15.75" customHeight="1">
      <c r="A864" s="7">
        <v>22</v>
      </c>
      <c r="B864" s="8" t="s">
        <v>23</v>
      </c>
      <c r="C864" s="8" t="s">
        <v>20</v>
      </c>
      <c r="D864" s="8" t="s">
        <v>31</v>
      </c>
      <c r="E864" s="7">
        <v>556</v>
      </c>
      <c r="F864" s="7">
        <v>904</v>
      </c>
      <c r="G864" s="7">
        <v>3548</v>
      </c>
      <c r="H864" s="7">
        <v>689</v>
      </c>
      <c r="I864" s="7">
        <v>105</v>
      </c>
      <c r="J864" s="7">
        <v>145</v>
      </c>
      <c r="K864" s="7">
        <v>165</v>
      </c>
      <c r="L864" s="7">
        <v>133</v>
      </c>
      <c r="M864" s="7">
        <v>71</v>
      </c>
      <c r="N864" s="7">
        <v>110</v>
      </c>
      <c r="O864" s="7">
        <v>183</v>
      </c>
      <c r="P864" s="7">
        <v>98</v>
      </c>
      <c r="Q864" s="9" t="s">
        <v>26</v>
      </c>
      <c r="R864" s="10">
        <f t="shared" si="26"/>
        <v>5247</v>
      </c>
      <c r="S864" s="11">
        <f t="shared" si="27"/>
        <v>9.4370503597122308</v>
      </c>
    </row>
    <row r="865" spans="1:19" ht="15.75" customHeight="1">
      <c r="A865" s="12">
        <v>23</v>
      </c>
      <c r="B865" s="13" t="s">
        <v>32</v>
      </c>
      <c r="C865" s="13" t="s">
        <v>27</v>
      </c>
      <c r="D865" s="13" t="s">
        <v>31</v>
      </c>
      <c r="E865" s="12">
        <v>1413</v>
      </c>
      <c r="F865" s="12">
        <v>80</v>
      </c>
      <c r="G865" s="12">
        <v>5976</v>
      </c>
      <c r="H865" s="12">
        <v>836</v>
      </c>
      <c r="I865" s="12">
        <v>386</v>
      </c>
      <c r="J865" s="12">
        <v>194</v>
      </c>
      <c r="K865" s="12">
        <v>266</v>
      </c>
      <c r="L865" s="12">
        <v>29</v>
      </c>
      <c r="M865" s="12">
        <v>99</v>
      </c>
      <c r="N865" s="12">
        <v>213</v>
      </c>
      <c r="O865" s="12">
        <v>109</v>
      </c>
      <c r="P865" s="12">
        <v>158</v>
      </c>
      <c r="Q865" s="14" t="s">
        <v>26</v>
      </c>
      <c r="R865" s="10">
        <f t="shared" si="26"/>
        <v>8266</v>
      </c>
      <c r="S865" s="11">
        <f t="shared" si="27"/>
        <v>5.8499646142958248</v>
      </c>
    </row>
    <row r="866" spans="1:19" ht="15.75" customHeight="1">
      <c r="A866" s="7">
        <v>25</v>
      </c>
      <c r="B866" s="8" t="s">
        <v>19</v>
      </c>
      <c r="C866" s="8" t="s">
        <v>27</v>
      </c>
      <c r="D866" s="8" t="s">
        <v>33</v>
      </c>
      <c r="E866" s="7">
        <v>957</v>
      </c>
      <c r="F866" s="7">
        <v>114</v>
      </c>
      <c r="G866" s="7">
        <v>4956</v>
      </c>
      <c r="H866" s="7">
        <v>923</v>
      </c>
      <c r="I866" s="7">
        <v>326</v>
      </c>
      <c r="J866" s="7">
        <v>150</v>
      </c>
      <c r="K866" s="7">
        <v>199</v>
      </c>
      <c r="L866" s="7">
        <v>49</v>
      </c>
      <c r="M866" s="7">
        <v>88</v>
      </c>
      <c r="N866" s="7">
        <v>246</v>
      </c>
      <c r="O866" s="7">
        <v>118</v>
      </c>
      <c r="P866" s="7">
        <v>78</v>
      </c>
      <c r="Q866" s="9" t="s">
        <v>26</v>
      </c>
      <c r="R866" s="10">
        <f t="shared" si="26"/>
        <v>7133</v>
      </c>
      <c r="S866" s="11">
        <f t="shared" si="27"/>
        <v>7.4535005224660393</v>
      </c>
    </row>
    <row r="867" spans="1:19" ht="15.75" customHeight="1">
      <c r="A867" s="12">
        <v>24</v>
      </c>
      <c r="B867" s="13" t="s">
        <v>19</v>
      </c>
      <c r="C867" s="13" t="s">
        <v>20</v>
      </c>
      <c r="D867" s="13" t="s">
        <v>31</v>
      </c>
      <c r="E867" s="12">
        <v>1084</v>
      </c>
      <c r="F867" s="12">
        <v>582</v>
      </c>
      <c r="G867" s="12">
        <v>3305</v>
      </c>
      <c r="H867" s="12">
        <v>520</v>
      </c>
      <c r="I867" s="12">
        <v>353</v>
      </c>
      <c r="J867" s="12">
        <v>89</v>
      </c>
      <c r="K867" s="12">
        <v>279</v>
      </c>
      <c r="L867" s="12">
        <v>20</v>
      </c>
      <c r="M867" s="12">
        <v>68</v>
      </c>
      <c r="N867" s="12">
        <v>173</v>
      </c>
      <c r="O867" s="12">
        <v>151</v>
      </c>
      <c r="P867" s="12">
        <v>128</v>
      </c>
      <c r="Q867" s="14" t="s">
        <v>29</v>
      </c>
      <c r="R867" s="10">
        <f t="shared" si="26"/>
        <v>5086</v>
      </c>
      <c r="S867" s="11">
        <f t="shared" si="27"/>
        <v>4.6918819188191883</v>
      </c>
    </row>
    <row r="868" spans="1:19" ht="15.75" customHeight="1">
      <c r="A868" s="7">
        <v>22</v>
      </c>
      <c r="B868" s="8" t="s">
        <v>32</v>
      </c>
      <c r="C868" s="8" t="s">
        <v>20</v>
      </c>
      <c r="D868" s="8" t="s">
        <v>21</v>
      </c>
      <c r="E868" s="7">
        <v>1270</v>
      </c>
      <c r="F868" s="7">
        <v>546</v>
      </c>
      <c r="G868" s="7">
        <v>4425</v>
      </c>
      <c r="H868" s="7">
        <v>559</v>
      </c>
      <c r="I868" s="7">
        <v>304</v>
      </c>
      <c r="J868" s="7">
        <v>160</v>
      </c>
      <c r="K868" s="7">
        <v>79</v>
      </c>
      <c r="L868" s="7">
        <v>95</v>
      </c>
      <c r="M868" s="7">
        <v>99</v>
      </c>
      <c r="N868" s="7">
        <v>191</v>
      </c>
      <c r="O868" s="7">
        <v>70</v>
      </c>
      <c r="P868" s="7">
        <v>189</v>
      </c>
      <c r="Q868" s="9" t="s">
        <v>29</v>
      </c>
      <c r="R868" s="10">
        <f t="shared" si="26"/>
        <v>6171</v>
      </c>
      <c r="S868" s="11">
        <f t="shared" si="27"/>
        <v>4.8590551181102359</v>
      </c>
    </row>
    <row r="869" spans="1:19" ht="15.75" customHeight="1">
      <c r="A869" s="12">
        <v>24</v>
      </c>
      <c r="B869" s="13" t="s">
        <v>23</v>
      </c>
      <c r="C869" s="13" t="s">
        <v>30</v>
      </c>
      <c r="D869" s="13" t="s">
        <v>28</v>
      </c>
      <c r="E869" s="12">
        <v>845</v>
      </c>
      <c r="F869" s="12">
        <v>484</v>
      </c>
      <c r="G869" s="12">
        <v>5594</v>
      </c>
      <c r="H869" s="12">
        <v>793</v>
      </c>
      <c r="I869" s="12">
        <v>130</v>
      </c>
      <c r="J869" s="12">
        <v>51</v>
      </c>
      <c r="K869" s="12">
        <v>153</v>
      </c>
      <c r="L869" s="12">
        <v>77</v>
      </c>
      <c r="M869" s="12">
        <v>47</v>
      </c>
      <c r="N869" s="12">
        <v>89</v>
      </c>
      <c r="O869" s="12">
        <v>151</v>
      </c>
      <c r="P869" s="12">
        <v>63</v>
      </c>
      <c r="Q869" s="14" t="s">
        <v>29</v>
      </c>
      <c r="R869" s="10">
        <f t="shared" si="26"/>
        <v>7148</v>
      </c>
      <c r="S869" s="11">
        <f t="shared" si="27"/>
        <v>8.4591715976331354</v>
      </c>
    </row>
    <row r="870" spans="1:19" ht="15.75" customHeight="1">
      <c r="A870" s="7">
        <v>21</v>
      </c>
      <c r="B870" s="8" t="s">
        <v>23</v>
      </c>
      <c r="C870" s="8" t="s">
        <v>20</v>
      </c>
      <c r="D870" s="8" t="s">
        <v>25</v>
      </c>
      <c r="E870" s="7">
        <v>1423</v>
      </c>
      <c r="F870" s="7">
        <v>298</v>
      </c>
      <c r="G870" s="7">
        <v>4484</v>
      </c>
      <c r="H870" s="7">
        <v>439</v>
      </c>
      <c r="I870" s="7">
        <v>312</v>
      </c>
      <c r="J870" s="7">
        <v>157</v>
      </c>
      <c r="K870" s="7">
        <v>118</v>
      </c>
      <c r="L870" s="7">
        <v>56</v>
      </c>
      <c r="M870" s="7">
        <v>43</v>
      </c>
      <c r="N870" s="7">
        <v>235</v>
      </c>
      <c r="O870" s="7">
        <v>188</v>
      </c>
      <c r="P870" s="7">
        <v>129</v>
      </c>
      <c r="Q870" s="9" t="s">
        <v>26</v>
      </c>
      <c r="R870" s="10">
        <f t="shared" si="26"/>
        <v>6161</v>
      </c>
      <c r="S870" s="11">
        <f t="shared" si="27"/>
        <v>4.3295853829936757</v>
      </c>
    </row>
    <row r="871" spans="1:19" ht="15.75" customHeight="1">
      <c r="A871" s="12">
        <v>19</v>
      </c>
      <c r="B871" s="13" t="s">
        <v>32</v>
      </c>
      <c r="C871" s="13" t="s">
        <v>30</v>
      </c>
      <c r="D871" s="13" t="s">
        <v>31</v>
      </c>
      <c r="E871" s="12">
        <v>683</v>
      </c>
      <c r="F871" s="12">
        <v>614</v>
      </c>
      <c r="G871" s="12">
        <v>4718</v>
      </c>
      <c r="H871" s="12">
        <v>643</v>
      </c>
      <c r="I871" s="12">
        <v>132</v>
      </c>
      <c r="J871" s="12">
        <v>186</v>
      </c>
      <c r="K871" s="12">
        <v>83</v>
      </c>
      <c r="L871" s="12">
        <v>31</v>
      </c>
      <c r="M871" s="12">
        <v>68</v>
      </c>
      <c r="N871" s="12">
        <v>85</v>
      </c>
      <c r="O871" s="12">
        <v>181</v>
      </c>
      <c r="P871" s="12">
        <v>96</v>
      </c>
      <c r="Q871" s="14" t="s">
        <v>26</v>
      </c>
      <c r="R871" s="10">
        <f t="shared" si="26"/>
        <v>6223</v>
      </c>
      <c r="S871" s="11">
        <f t="shared" si="27"/>
        <v>9.111273792093705</v>
      </c>
    </row>
    <row r="872" spans="1:19" ht="15.75" customHeight="1">
      <c r="A872" s="7">
        <v>21</v>
      </c>
      <c r="B872" s="8" t="s">
        <v>19</v>
      </c>
      <c r="C872" s="8" t="s">
        <v>20</v>
      </c>
      <c r="D872" s="8" t="s">
        <v>21</v>
      </c>
      <c r="E872" s="7">
        <v>1309</v>
      </c>
      <c r="F872" s="7">
        <v>561</v>
      </c>
      <c r="G872" s="7">
        <v>5639</v>
      </c>
      <c r="H872" s="7">
        <v>973</v>
      </c>
      <c r="I872" s="7">
        <v>303</v>
      </c>
      <c r="J872" s="7">
        <v>197</v>
      </c>
      <c r="K872" s="7">
        <v>117</v>
      </c>
      <c r="L872" s="7">
        <v>37</v>
      </c>
      <c r="M872" s="7">
        <v>64</v>
      </c>
      <c r="N872" s="7">
        <v>101</v>
      </c>
      <c r="O872" s="7">
        <v>37</v>
      </c>
      <c r="P872" s="7">
        <v>142</v>
      </c>
      <c r="Q872" s="9" t="s">
        <v>29</v>
      </c>
      <c r="R872" s="10">
        <f t="shared" si="26"/>
        <v>7610</v>
      </c>
      <c r="S872" s="11">
        <f t="shared" si="27"/>
        <v>5.813598166539343</v>
      </c>
    </row>
    <row r="873" spans="1:19" ht="15.75" customHeight="1">
      <c r="A873" s="12">
        <v>25</v>
      </c>
      <c r="B873" s="13" t="s">
        <v>32</v>
      </c>
      <c r="C873" s="13" t="s">
        <v>27</v>
      </c>
      <c r="D873" s="13" t="s">
        <v>25</v>
      </c>
      <c r="E873" s="12">
        <v>888</v>
      </c>
      <c r="F873" s="12">
        <v>218</v>
      </c>
      <c r="G873" s="12">
        <v>4433</v>
      </c>
      <c r="H873" s="12">
        <v>806</v>
      </c>
      <c r="I873" s="12">
        <v>166</v>
      </c>
      <c r="J873" s="12">
        <v>121</v>
      </c>
      <c r="K873" s="12">
        <v>75</v>
      </c>
      <c r="L873" s="12">
        <v>148</v>
      </c>
      <c r="M873" s="12">
        <v>69</v>
      </c>
      <c r="N873" s="12">
        <v>120</v>
      </c>
      <c r="O873" s="12">
        <v>128</v>
      </c>
      <c r="P873" s="12">
        <v>71</v>
      </c>
      <c r="Q873" s="14" t="s">
        <v>22</v>
      </c>
      <c r="R873" s="10">
        <f t="shared" si="26"/>
        <v>6137</v>
      </c>
      <c r="S873" s="11">
        <f t="shared" si="27"/>
        <v>6.9110360360360357</v>
      </c>
    </row>
    <row r="874" spans="1:19" ht="15.75" customHeight="1">
      <c r="A874" s="7">
        <v>24</v>
      </c>
      <c r="B874" s="8" t="s">
        <v>32</v>
      </c>
      <c r="C874" s="8" t="s">
        <v>30</v>
      </c>
      <c r="D874" s="8" t="s">
        <v>21</v>
      </c>
      <c r="E874" s="7">
        <v>1496</v>
      </c>
      <c r="F874" s="7">
        <v>522</v>
      </c>
      <c r="G874" s="7">
        <v>4678</v>
      </c>
      <c r="H874" s="7">
        <v>640</v>
      </c>
      <c r="I874" s="7">
        <v>212</v>
      </c>
      <c r="J874" s="7">
        <v>140</v>
      </c>
      <c r="K874" s="7">
        <v>200</v>
      </c>
      <c r="L874" s="7">
        <v>22</v>
      </c>
      <c r="M874" s="7">
        <v>69</v>
      </c>
      <c r="N874" s="7">
        <v>98</v>
      </c>
      <c r="O874" s="7">
        <v>162</v>
      </c>
      <c r="P874" s="7">
        <v>70</v>
      </c>
      <c r="Q874" s="9" t="s">
        <v>22</v>
      </c>
      <c r="R874" s="10">
        <f t="shared" si="26"/>
        <v>6291</v>
      </c>
      <c r="S874" s="11">
        <f t="shared" si="27"/>
        <v>4.2052139037433154</v>
      </c>
    </row>
    <row r="875" spans="1:19" ht="15.75" customHeight="1">
      <c r="A875" s="12">
        <v>25</v>
      </c>
      <c r="B875" s="13" t="s">
        <v>32</v>
      </c>
      <c r="C875" s="13" t="s">
        <v>24</v>
      </c>
      <c r="D875" s="13" t="s">
        <v>25</v>
      </c>
      <c r="E875" s="12">
        <v>965</v>
      </c>
      <c r="F875" s="12">
        <v>465</v>
      </c>
      <c r="G875" s="12">
        <v>4599</v>
      </c>
      <c r="H875" s="12">
        <v>737</v>
      </c>
      <c r="I875" s="12">
        <v>291</v>
      </c>
      <c r="J875" s="12">
        <v>88</v>
      </c>
      <c r="K875" s="12">
        <v>70</v>
      </c>
      <c r="L875" s="12">
        <v>70</v>
      </c>
      <c r="M875" s="12">
        <v>34</v>
      </c>
      <c r="N875" s="12">
        <v>170</v>
      </c>
      <c r="O875" s="12">
        <v>195</v>
      </c>
      <c r="P875" s="12">
        <v>64</v>
      </c>
      <c r="Q875" s="14" t="s">
        <v>26</v>
      </c>
      <c r="R875" s="10">
        <f t="shared" si="26"/>
        <v>6318</v>
      </c>
      <c r="S875" s="11">
        <f t="shared" si="27"/>
        <v>6.5471502590673571</v>
      </c>
    </row>
    <row r="876" spans="1:19" ht="15.75" customHeight="1">
      <c r="A876" s="7">
        <v>20</v>
      </c>
      <c r="B876" s="8" t="s">
        <v>23</v>
      </c>
      <c r="C876" s="8" t="s">
        <v>24</v>
      </c>
      <c r="D876" s="8" t="s">
        <v>33</v>
      </c>
      <c r="E876" s="7">
        <v>1329</v>
      </c>
      <c r="F876" s="7">
        <v>533</v>
      </c>
      <c r="G876" s="7">
        <v>3509</v>
      </c>
      <c r="H876" s="7">
        <v>826</v>
      </c>
      <c r="I876" s="7">
        <v>234</v>
      </c>
      <c r="J876" s="7">
        <v>131</v>
      </c>
      <c r="K876" s="7">
        <v>262</v>
      </c>
      <c r="L876" s="7">
        <v>142</v>
      </c>
      <c r="M876" s="7">
        <v>30</v>
      </c>
      <c r="N876" s="7">
        <v>157</v>
      </c>
      <c r="O876" s="7">
        <v>141</v>
      </c>
      <c r="P876" s="7">
        <v>40</v>
      </c>
      <c r="Q876" s="9" t="s">
        <v>26</v>
      </c>
      <c r="R876" s="10">
        <f t="shared" si="26"/>
        <v>5472</v>
      </c>
      <c r="S876" s="11">
        <f t="shared" si="27"/>
        <v>4.1173814898419865</v>
      </c>
    </row>
    <row r="877" spans="1:19" ht="15.75" customHeight="1">
      <c r="A877" s="12">
        <v>21</v>
      </c>
      <c r="B877" s="13" t="s">
        <v>23</v>
      </c>
      <c r="C877" s="13" t="s">
        <v>30</v>
      </c>
      <c r="D877" s="13" t="s">
        <v>31</v>
      </c>
      <c r="E877" s="12">
        <v>1021</v>
      </c>
      <c r="F877" s="12">
        <v>789</v>
      </c>
      <c r="G877" s="12">
        <v>5681</v>
      </c>
      <c r="H877" s="12">
        <v>844</v>
      </c>
      <c r="I877" s="12">
        <v>235</v>
      </c>
      <c r="J877" s="12">
        <v>99</v>
      </c>
      <c r="K877" s="12">
        <v>167</v>
      </c>
      <c r="L877" s="12">
        <v>115</v>
      </c>
      <c r="M877" s="12">
        <v>53</v>
      </c>
      <c r="N877" s="12">
        <v>127</v>
      </c>
      <c r="O877" s="12">
        <v>131</v>
      </c>
      <c r="P877" s="12">
        <v>190</v>
      </c>
      <c r="Q877" s="14" t="s">
        <v>29</v>
      </c>
      <c r="R877" s="10">
        <f t="shared" si="26"/>
        <v>7642</v>
      </c>
      <c r="S877" s="11">
        <f t="shared" si="27"/>
        <v>7.4848188050930462</v>
      </c>
    </row>
    <row r="878" spans="1:19" ht="15.75" customHeight="1">
      <c r="A878" s="7">
        <v>18</v>
      </c>
      <c r="B878" s="8" t="s">
        <v>32</v>
      </c>
      <c r="C878" s="8" t="s">
        <v>20</v>
      </c>
      <c r="D878" s="8" t="s">
        <v>33</v>
      </c>
      <c r="E878" s="7">
        <v>501</v>
      </c>
      <c r="F878" s="7">
        <v>422</v>
      </c>
      <c r="G878" s="7">
        <v>5257</v>
      </c>
      <c r="H878" s="7">
        <v>612</v>
      </c>
      <c r="I878" s="7">
        <v>149</v>
      </c>
      <c r="J878" s="7">
        <v>142</v>
      </c>
      <c r="K878" s="7">
        <v>72</v>
      </c>
      <c r="L878" s="7">
        <v>58</v>
      </c>
      <c r="M878" s="7">
        <v>36</v>
      </c>
      <c r="N878" s="7">
        <v>230</v>
      </c>
      <c r="O878" s="7">
        <v>73</v>
      </c>
      <c r="P878" s="7">
        <v>44</v>
      </c>
      <c r="Q878" s="9" t="s">
        <v>29</v>
      </c>
      <c r="R878" s="10">
        <f t="shared" si="26"/>
        <v>6673</v>
      </c>
      <c r="S878" s="11">
        <f t="shared" si="27"/>
        <v>13.319361277445109</v>
      </c>
    </row>
    <row r="879" spans="1:19" ht="15.75" customHeight="1">
      <c r="A879" s="12">
        <v>21</v>
      </c>
      <c r="B879" s="13" t="s">
        <v>23</v>
      </c>
      <c r="C879" s="13" t="s">
        <v>30</v>
      </c>
      <c r="D879" s="13" t="s">
        <v>31</v>
      </c>
      <c r="E879" s="12">
        <v>1223</v>
      </c>
      <c r="F879" s="12">
        <v>302</v>
      </c>
      <c r="G879" s="12">
        <v>3930</v>
      </c>
      <c r="H879" s="12">
        <v>801</v>
      </c>
      <c r="I879" s="12">
        <v>128</v>
      </c>
      <c r="J879" s="12">
        <v>157</v>
      </c>
      <c r="K879" s="12">
        <v>242</v>
      </c>
      <c r="L879" s="12">
        <v>135</v>
      </c>
      <c r="M879" s="12">
        <v>36</v>
      </c>
      <c r="N879" s="12">
        <v>226</v>
      </c>
      <c r="O879" s="12">
        <v>193</v>
      </c>
      <c r="P879" s="12">
        <v>52</v>
      </c>
      <c r="Q879" s="14" t="s">
        <v>29</v>
      </c>
      <c r="R879" s="10">
        <f t="shared" si="26"/>
        <v>5900</v>
      </c>
      <c r="S879" s="11">
        <f t="shared" si="27"/>
        <v>4.8242027800490597</v>
      </c>
    </row>
    <row r="880" spans="1:19" ht="15.75" customHeight="1">
      <c r="A880" s="7">
        <v>19</v>
      </c>
      <c r="B880" s="8" t="s">
        <v>32</v>
      </c>
      <c r="C880" s="8" t="s">
        <v>27</v>
      </c>
      <c r="D880" s="8" t="s">
        <v>21</v>
      </c>
      <c r="E880" s="7">
        <v>1495</v>
      </c>
      <c r="F880" s="7">
        <v>1000</v>
      </c>
      <c r="G880" s="7">
        <v>5857</v>
      </c>
      <c r="H880" s="7">
        <v>980</v>
      </c>
      <c r="I880" s="7">
        <v>228</v>
      </c>
      <c r="J880" s="7">
        <v>126</v>
      </c>
      <c r="K880" s="7">
        <v>82</v>
      </c>
      <c r="L880" s="7">
        <v>39</v>
      </c>
      <c r="M880" s="7">
        <v>72</v>
      </c>
      <c r="N880" s="7">
        <v>144</v>
      </c>
      <c r="O880" s="7">
        <v>78</v>
      </c>
      <c r="P880" s="7">
        <v>190</v>
      </c>
      <c r="Q880" s="9" t="s">
        <v>26</v>
      </c>
      <c r="R880" s="10">
        <f t="shared" si="26"/>
        <v>7796</v>
      </c>
      <c r="S880" s="11">
        <f t="shared" si="27"/>
        <v>5.2147157190635456</v>
      </c>
    </row>
    <row r="881" spans="1:19" ht="15.75" customHeight="1">
      <c r="A881" s="12">
        <v>25</v>
      </c>
      <c r="B881" s="13" t="s">
        <v>32</v>
      </c>
      <c r="C881" s="13" t="s">
        <v>30</v>
      </c>
      <c r="D881" s="13" t="s">
        <v>31</v>
      </c>
      <c r="E881" s="12">
        <v>862</v>
      </c>
      <c r="F881" s="12">
        <v>674</v>
      </c>
      <c r="G881" s="12">
        <v>5473</v>
      </c>
      <c r="H881" s="12">
        <v>575</v>
      </c>
      <c r="I881" s="12">
        <v>338</v>
      </c>
      <c r="J881" s="12">
        <v>54</v>
      </c>
      <c r="K881" s="12">
        <v>264</v>
      </c>
      <c r="L881" s="12">
        <v>39</v>
      </c>
      <c r="M881" s="12">
        <v>60</v>
      </c>
      <c r="N881" s="12">
        <v>262</v>
      </c>
      <c r="O881" s="12">
        <v>180</v>
      </c>
      <c r="P881" s="12">
        <v>196</v>
      </c>
      <c r="Q881" s="14" t="s">
        <v>26</v>
      </c>
      <c r="R881" s="10">
        <f t="shared" si="26"/>
        <v>7441</v>
      </c>
      <c r="S881" s="11">
        <f t="shared" si="27"/>
        <v>8.6322505800464029</v>
      </c>
    </row>
    <row r="882" spans="1:19" ht="15.75" customHeight="1">
      <c r="A882" s="7">
        <v>25</v>
      </c>
      <c r="B882" s="8" t="s">
        <v>32</v>
      </c>
      <c r="C882" s="8" t="s">
        <v>27</v>
      </c>
      <c r="D882" s="8" t="s">
        <v>25</v>
      </c>
      <c r="E882" s="7">
        <v>1037</v>
      </c>
      <c r="F882" s="7">
        <v>844</v>
      </c>
      <c r="G882" s="7">
        <v>4320</v>
      </c>
      <c r="H882" s="7">
        <v>894</v>
      </c>
      <c r="I882" s="7">
        <v>393</v>
      </c>
      <c r="J882" s="7">
        <v>176</v>
      </c>
      <c r="K882" s="7">
        <v>280</v>
      </c>
      <c r="L882" s="7">
        <v>73</v>
      </c>
      <c r="M882" s="7">
        <v>21</v>
      </c>
      <c r="N882" s="7">
        <v>241</v>
      </c>
      <c r="O882" s="7">
        <v>44</v>
      </c>
      <c r="P882" s="7">
        <v>196</v>
      </c>
      <c r="Q882" s="9" t="s">
        <v>22</v>
      </c>
      <c r="R882" s="10">
        <f t="shared" si="26"/>
        <v>6638</v>
      </c>
      <c r="S882" s="11">
        <f t="shared" si="27"/>
        <v>6.4011571841851493</v>
      </c>
    </row>
    <row r="883" spans="1:19" ht="15.75" customHeight="1">
      <c r="A883" s="12">
        <v>19</v>
      </c>
      <c r="B883" s="13" t="s">
        <v>32</v>
      </c>
      <c r="C883" s="13" t="s">
        <v>20</v>
      </c>
      <c r="D883" s="13" t="s">
        <v>31</v>
      </c>
      <c r="E883" s="12">
        <v>505</v>
      </c>
      <c r="F883" s="12">
        <v>293</v>
      </c>
      <c r="G883" s="12">
        <v>5861</v>
      </c>
      <c r="H883" s="12">
        <v>835</v>
      </c>
      <c r="I883" s="12">
        <v>387</v>
      </c>
      <c r="J883" s="12">
        <v>181</v>
      </c>
      <c r="K883" s="12">
        <v>250</v>
      </c>
      <c r="L883" s="12">
        <v>93</v>
      </c>
      <c r="M883" s="12">
        <v>91</v>
      </c>
      <c r="N883" s="12">
        <v>113</v>
      </c>
      <c r="O883" s="12">
        <v>81</v>
      </c>
      <c r="P883" s="12">
        <v>171</v>
      </c>
      <c r="Q883" s="14" t="s">
        <v>26</v>
      </c>
      <c r="R883" s="10">
        <f t="shared" si="26"/>
        <v>8063</v>
      </c>
      <c r="S883" s="11">
        <f t="shared" si="27"/>
        <v>15.966336633663367</v>
      </c>
    </row>
    <row r="884" spans="1:19" ht="15.75" customHeight="1">
      <c r="A884" s="7">
        <v>24</v>
      </c>
      <c r="B884" s="8" t="s">
        <v>23</v>
      </c>
      <c r="C884" s="8" t="s">
        <v>27</v>
      </c>
      <c r="D884" s="8" t="s">
        <v>21</v>
      </c>
      <c r="E884" s="7">
        <v>1193</v>
      </c>
      <c r="F884" s="7">
        <v>397</v>
      </c>
      <c r="G884" s="7">
        <v>4234</v>
      </c>
      <c r="H884" s="7">
        <v>761</v>
      </c>
      <c r="I884" s="7">
        <v>120</v>
      </c>
      <c r="J884" s="7">
        <v>75</v>
      </c>
      <c r="K884" s="7">
        <v>92</v>
      </c>
      <c r="L884" s="7">
        <v>104</v>
      </c>
      <c r="M884" s="7">
        <v>28</v>
      </c>
      <c r="N884" s="7">
        <v>216</v>
      </c>
      <c r="O884" s="7">
        <v>101</v>
      </c>
      <c r="P884" s="7">
        <v>116</v>
      </c>
      <c r="Q884" s="9" t="s">
        <v>22</v>
      </c>
      <c r="R884" s="10">
        <f t="shared" si="26"/>
        <v>5847</v>
      </c>
      <c r="S884" s="11">
        <f t="shared" si="27"/>
        <v>4.9010896898575025</v>
      </c>
    </row>
    <row r="885" spans="1:19" ht="15.75" customHeight="1">
      <c r="A885" s="12">
        <v>18</v>
      </c>
      <c r="B885" s="13" t="s">
        <v>19</v>
      </c>
      <c r="C885" s="13" t="s">
        <v>30</v>
      </c>
      <c r="D885" s="13" t="s">
        <v>21</v>
      </c>
      <c r="E885" s="12">
        <v>1452</v>
      </c>
      <c r="F885" s="12">
        <v>683</v>
      </c>
      <c r="G885" s="12">
        <v>3275</v>
      </c>
      <c r="H885" s="12">
        <v>586</v>
      </c>
      <c r="I885" s="12">
        <v>327</v>
      </c>
      <c r="J885" s="12">
        <v>65</v>
      </c>
      <c r="K885" s="12">
        <v>176</v>
      </c>
      <c r="L885" s="12">
        <v>32</v>
      </c>
      <c r="M885" s="12">
        <v>40</v>
      </c>
      <c r="N885" s="12">
        <v>205</v>
      </c>
      <c r="O885" s="12">
        <v>160</v>
      </c>
      <c r="P885" s="12">
        <v>58</v>
      </c>
      <c r="Q885" s="14" t="s">
        <v>22</v>
      </c>
      <c r="R885" s="10">
        <f t="shared" si="26"/>
        <v>4924</v>
      </c>
      <c r="S885" s="11">
        <f t="shared" si="27"/>
        <v>3.391184573002755</v>
      </c>
    </row>
    <row r="886" spans="1:19" ht="15.75" customHeight="1">
      <c r="A886" s="7">
        <v>24</v>
      </c>
      <c r="B886" s="8" t="s">
        <v>19</v>
      </c>
      <c r="C886" s="8" t="s">
        <v>30</v>
      </c>
      <c r="D886" s="8" t="s">
        <v>21</v>
      </c>
      <c r="E886" s="7">
        <v>1422</v>
      </c>
      <c r="F886" s="7">
        <v>860</v>
      </c>
      <c r="G886" s="7">
        <v>4913</v>
      </c>
      <c r="H886" s="7">
        <v>892</v>
      </c>
      <c r="I886" s="7">
        <v>149</v>
      </c>
      <c r="J886" s="7">
        <v>115</v>
      </c>
      <c r="K886" s="7">
        <v>159</v>
      </c>
      <c r="L886" s="7">
        <v>133</v>
      </c>
      <c r="M886" s="7">
        <v>90</v>
      </c>
      <c r="N886" s="7">
        <v>227</v>
      </c>
      <c r="O886" s="7">
        <v>92</v>
      </c>
      <c r="P886" s="7">
        <v>147</v>
      </c>
      <c r="Q886" s="9" t="s">
        <v>26</v>
      </c>
      <c r="R886" s="10">
        <f t="shared" si="26"/>
        <v>6917</v>
      </c>
      <c r="S886" s="11">
        <f t="shared" si="27"/>
        <v>4.8642756680731365</v>
      </c>
    </row>
    <row r="887" spans="1:19" ht="15.75" customHeight="1">
      <c r="A887" s="12">
        <v>25</v>
      </c>
      <c r="B887" s="13" t="s">
        <v>32</v>
      </c>
      <c r="C887" s="13" t="s">
        <v>30</v>
      </c>
      <c r="D887" s="13" t="s">
        <v>33</v>
      </c>
      <c r="E887" s="12">
        <v>717</v>
      </c>
      <c r="F887" s="12">
        <v>197</v>
      </c>
      <c r="G887" s="12">
        <v>5618</v>
      </c>
      <c r="H887" s="12">
        <v>696</v>
      </c>
      <c r="I887" s="12">
        <v>354</v>
      </c>
      <c r="J887" s="12">
        <v>105</v>
      </c>
      <c r="K887" s="12">
        <v>102</v>
      </c>
      <c r="L887" s="12">
        <v>26</v>
      </c>
      <c r="M887" s="12">
        <v>95</v>
      </c>
      <c r="N887" s="12">
        <v>300</v>
      </c>
      <c r="O887" s="12">
        <v>110</v>
      </c>
      <c r="P887" s="12">
        <v>78</v>
      </c>
      <c r="Q887" s="14" t="s">
        <v>26</v>
      </c>
      <c r="R887" s="10">
        <f t="shared" si="26"/>
        <v>7484</v>
      </c>
      <c r="S887" s="11">
        <f t="shared" si="27"/>
        <v>10.437935843793584</v>
      </c>
    </row>
    <row r="888" spans="1:19" ht="15.75" customHeight="1">
      <c r="A888" s="7">
        <v>24</v>
      </c>
      <c r="B888" s="8" t="s">
        <v>23</v>
      </c>
      <c r="C888" s="8" t="s">
        <v>24</v>
      </c>
      <c r="D888" s="8" t="s">
        <v>25</v>
      </c>
      <c r="E888" s="7">
        <v>1333</v>
      </c>
      <c r="F888" s="7">
        <v>538</v>
      </c>
      <c r="G888" s="7">
        <v>5187</v>
      </c>
      <c r="H888" s="7">
        <v>467</v>
      </c>
      <c r="I888" s="7">
        <v>237</v>
      </c>
      <c r="J888" s="7">
        <v>183</v>
      </c>
      <c r="K888" s="7">
        <v>192</v>
      </c>
      <c r="L888" s="7">
        <v>114</v>
      </c>
      <c r="M888" s="7">
        <v>79</v>
      </c>
      <c r="N888" s="7">
        <v>248</v>
      </c>
      <c r="O888" s="7">
        <v>95</v>
      </c>
      <c r="P888" s="7">
        <v>41</v>
      </c>
      <c r="Q888" s="9" t="s">
        <v>22</v>
      </c>
      <c r="R888" s="10">
        <f t="shared" si="26"/>
        <v>6843</v>
      </c>
      <c r="S888" s="11">
        <f t="shared" si="27"/>
        <v>5.1335333833458368</v>
      </c>
    </row>
    <row r="889" spans="1:19" ht="15.75" customHeight="1">
      <c r="A889" s="12">
        <v>24</v>
      </c>
      <c r="B889" s="13" t="s">
        <v>23</v>
      </c>
      <c r="C889" s="13" t="s">
        <v>30</v>
      </c>
      <c r="D889" s="13" t="s">
        <v>21</v>
      </c>
      <c r="E889" s="12">
        <v>978</v>
      </c>
      <c r="F889" s="12">
        <v>974</v>
      </c>
      <c r="G889" s="12">
        <v>4420</v>
      </c>
      <c r="H889" s="12">
        <v>642</v>
      </c>
      <c r="I889" s="12">
        <v>241</v>
      </c>
      <c r="J889" s="12">
        <v>146</v>
      </c>
      <c r="K889" s="12">
        <v>183</v>
      </c>
      <c r="L889" s="12">
        <v>30</v>
      </c>
      <c r="M889" s="12">
        <v>76</v>
      </c>
      <c r="N889" s="12">
        <v>130</v>
      </c>
      <c r="O889" s="12">
        <v>79</v>
      </c>
      <c r="P889" s="12">
        <v>21</v>
      </c>
      <c r="Q889" s="14" t="s">
        <v>26</v>
      </c>
      <c r="R889" s="10">
        <f t="shared" si="26"/>
        <v>5968</v>
      </c>
      <c r="S889" s="11">
        <f t="shared" si="27"/>
        <v>6.1022494887525562</v>
      </c>
    </row>
    <row r="890" spans="1:19" ht="15.75" customHeight="1">
      <c r="A890" s="7">
        <v>25</v>
      </c>
      <c r="B890" s="8" t="s">
        <v>32</v>
      </c>
      <c r="C890" s="8" t="s">
        <v>20</v>
      </c>
      <c r="D890" s="8" t="s">
        <v>33</v>
      </c>
      <c r="E890" s="7">
        <v>1141</v>
      </c>
      <c r="F890" s="7">
        <v>362</v>
      </c>
      <c r="G890" s="7">
        <v>3197</v>
      </c>
      <c r="H890" s="7">
        <v>926</v>
      </c>
      <c r="I890" s="7">
        <v>397</v>
      </c>
      <c r="J890" s="7">
        <v>121</v>
      </c>
      <c r="K890" s="7">
        <v>150</v>
      </c>
      <c r="L890" s="7">
        <v>122</v>
      </c>
      <c r="M890" s="7">
        <v>69</v>
      </c>
      <c r="N890" s="7">
        <v>258</v>
      </c>
      <c r="O890" s="7">
        <v>173</v>
      </c>
      <c r="P890" s="7">
        <v>120</v>
      </c>
      <c r="Q890" s="9" t="s">
        <v>29</v>
      </c>
      <c r="R890" s="10">
        <f t="shared" si="26"/>
        <v>5533</v>
      </c>
      <c r="S890" s="11">
        <f t="shared" si="27"/>
        <v>4.8492550394390888</v>
      </c>
    </row>
    <row r="891" spans="1:19" ht="15.75" customHeight="1">
      <c r="A891" s="12">
        <v>22</v>
      </c>
      <c r="B891" s="13" t="s">
        <v>32</v>
      </c>
      <c r="C891" s="13" t="s">
        <v>30</v>
      </c>
      <c r="D891" s="13" t="s">
        <v>33</v>
      </c>
      <c r="E891" s="12">
        <v>1399</v>
      </c>
      <c r="F891" s="12">
        <v>611</v>
      </c>
      <c r="G891" s="12">
        <v>4995</v>
      </c>
      <c r="H891" s="12">
        <v>678</v>
      </c>
      <c r="I891" s="12">
        <v>220</v>
      </c>
      <c r="J891" s="12">
        <v>93</v>
      </c>
      <c r="K891" s="12">
        <v>84</v>
      </c>
      <c r="L891" s="12">
        <v>144</v>
      </c>
      <c r="M891" s="12">
        <v>49</v>
      </c>
      <c r="N891" s="12">
        <v>200</v>
      </c>
      <c r="O891" s="12">
        <v>189</v>
      </c>
      <c r="P891" s="12">
        <v>90</v>
      </c>
      <c r="Q891" s="14" t="s">
        <v>29</v>
      </c>
      <c r="R891" s="10">
        <f t="shared" si="26"/>
        <v>6742</v>
      </c>
      <c r="S891" s="11">
        <f t="shared" si="27"/>
        <v>4.8191565403859897</v>
      </c>
    </row>
    <row r="892" spans="1:19" ht="15.75" customHeight="1">
      <c r="A892" s="7">
        <v>24</v>
      </c>
      <c r="B892" s="8" t="s">
        <v>32</v>
      </c>
      <c r="C892" s="8" t="s">
        <v>20</v>
      </c>
      <c r="D892" s="8" t="s">
        <v>21</v>
      </c>
      <c r="E892" s="7">
        <v>1200</v>
      </c>
      <c r="F892" s="7">
        <v>341</v>
      </c>
      <c r="G892" s="7">
        <v>4547</v>
      </c>
      <c r="H892" s="7">
        <v>778</v>
      </c>
      <c r="I892" s="7">
        <v>330</v>
      </c>
      <c r="J892" s="7">
        <v>51</v>
      </c>
      <c r="K892" s="7">
        <v>129</v>
      </c>
      <c r="L892" s="7">
        <v>24</v>
      </c>
      <c r="M892" s="7">
        <v>75</v>
      </c>
      <c r="N892" s="7">
        <v>238</v>
      </c>
      <c r="O892" s="7">
        <v>192</v>
      </c>
      <c r="P892" s="7">
        <v>153</v>
      </c>
      <c r="Q892" s="9" t="s">
        <v>26</v>
      </c>
      <c r="R892" s="10">
        <f t="shared" si="26"/>
        <v>6517</v>
      </c>
      <c r="S892" s="11">
        <f t="shared" si="27"/>
        <v>5.4308333333333332</v>
      </c>
    </row>
    <row r="893" spans="1:19" ht="15.75" customHeight="1">
      <c r="A893" s="12">
        <v>21</v>
      </c>
      <c r="B893" s="13" t="s">
        <v>19</v>
      </c>
      <c r="C893" s="13" t="s">
        <v>30</v>
      </c>
      <c r="D893" s="13" t="s">
        <v>25</v>
      </c>
      <c r="E893" s="12">
        <v>1053</v>
      </c>
      <c r="F893" s="12">
        <v>64</v>
      </c>
      <c r="G893" s="12">
        <v>4305</v>
      </c>
      <c r="H893" s="12">
        <v>444</v>
      </c>
      <c r="I893" s="12">
        <v>142</v>
      </c>
      <c r="J893" s="12">
        <v>139</v>
      </c>
      <c r="K893" s="12">
        <v>280</v>
      </c>
      <c r="L893" s="12">
        <v>34</v>
      </c>
      <c r="M893" s="12">
        <v>56</v>
      </c>
      <c r="N893" s="12">
        <v>176</v>
      </c>
      <c r="O893" s="12">
        <v>38</v>
      </c>
      <c r="P893" s="12">
        <v>147</v>
      </c>
      <c r="Q893" s="14" t="s">
        <v>29</v>
      </c>
      <c r="R893" s="10">
        <f t="shared" si="26"/>
        <v>5761</v>
      </c>
      <c r="S893" s="11">
        <f t="shared" si="27"/>
        <v>5.4710351377018043</v>
      </c>
    </row>
    <row r="894" spans="1:19" ht="15.75" customHeight="1">
      <c r="A894" s="7">
        <v>25</v>
      </c>
      <c r="B894" s="8" t="s">
        <v>19</v>
      </c>
      <c r="C894" s="8" t="s">
        <v>24</v>
      </c>
      <c r="D894" s="8" t="s">
        <v>33</v>
      </c>
      <c r="E894" s="7">
        <v>1118</v>
      </c>
      <c r="F894" s="7">
        <v>584</v>
      </c>
      <c r="G894" s="7">
        <v>4423</v>
      </c>
      <c r="H894" s="7">
        <v>592</v>
      </c>
      <c r="I894" s="7">
        <v>126</v>
      </c>
      <c r="J894" s="7">
        <v>149</v>
      </c>
      <c r="K894" s="7">
        <v>134</v>
      </c>
      <c r="L894" s="7">
        <v>74</v>
      </c>
      <c r="M894" s="7">
        <v>48</v>
      </c>
      <c r="N894" s="7">
        <v>109</v>
      </c>
      <c r="O894" s="7">
        <v>114</v>
      </c>
      <c r="P894" s="7">
        <v>131</v>
      </c>
      <c r="Q894" s="9" t="s">
        <v>26</v>
      </c>
      <c r="R894" s="10">
        <f t="shared" si="26"/>
        <v>5900</v>
      </c>
      <c r="S894" s="11">
        <f t="shared" si="27"/>
        <v>5.2772808586762077</v>
      </c>
    </row>
    <row r="895" spans="1:19" ht="15.75" customHeight="1">
      <c r="A895" s="12">
        <v>21</v>
      </c>
      <c r="B895" s="13" t="s">
        <v>32</v>
      </c>
      <c r="C895" s="13" t="s">
        <v>24</v>
      </c>
      <c r="D895" s="13" t="s">
        <v>33</v>
      </c>
      <c r="E895" s="12">
        <v>1094</v>
      </c>
      <c r="F895" s="12">
        <v>321</v>
      </c>
      <c r="G895" s="12">
        <v>3758</v>
      </c>
      <c r="H895" s="12">
        <v>741</v>
      </c>
      <c r="I895" s="12">
        <v>137</v>
      </c>
      <c r="J895" s="12">
        <v>172</v>
      </c>
      <c r="K895" s="12">
        <v>50</v>
      </c>
      <c r="L895" s="12">
        <v>147</v>
      </c>
      <c r="M895" s="12">
        <v>96</v>
      </c>
      <c r="N895" s="12">
        <v>134</v>
      </c>
      <c r="O895" s="12">
        <v>192</v>
      </c>
      <c r="P895" s="12">
        <v>56</v>
      </c>
      <c r="Q895" s="14" t="s">
        <v>29</v>
      </c>
      <c r="R895" s="10">
        <f t="shared" si="26"/>
        <v>5483</v>
      </c>
      <c r="S895" s="11">
        <f t="shared" si="27"/>
        <v>5.0118829981718465</v>
      </c>
    </row>
    <row r="896" spans="1:19" ht="15.75" customHeight="1">
      <c r="A896" s="7">
        <v>21</v>
      </c>
      <c r="B896" s="8" t="s">
        <v>19</v>
      </c>
      <c r="C896" s="8" t="s">
        <v>20</v>
      </c>
      <c r="D896" s="8" t="s">
        <v>21</v>
      </c>
      <c r="E896" s="7">
        <v>1252</v>
      </c>
      <c r="F896" s="7">
        <v>226</v>
      </c>
      <c r="G896" s="7">
        <v>4206</v>
      </c>
      <c r="H896" s="7">
        <v>530</v>
      </c>
      <c r="I896" s="7">
        <v>245</v>
      </c>
      <c r="J896" s="7">
        <v>126</v>
      </c>
      <c r="K896" s="7">
        <v>69</v>
      </c>
      <c r="L896" s="7">
        <v>147</v>
      </c>
      <c r="M896" s="7">
        <v>52</v>
      </c>
      <c r="N896" s="7">
        <v>64</v>
      </c>
      <c r="O896" s="7">
        <v>183</v>
      </c>
      <c r="P896" s="7">
        <v>24</v>
      </c>
      <c r="Q896" s="9" t="s">
        <v>22</v>
      </c>
      <c r="R896" s="10">
        <f t="shared" si="26"/>
        <v>5646</v>
      </c>
      <c r="S896" s="11">
        <f t="shared" si="27"/>
        <v>4.5095846645367414</v>
      </c>
    </row>
    <row r="897" spans="1:19" ht="15.75" customHeight="1">
      <c r="A897" s="12">
        <v>18</v>
      </c>
      <c r="B897" s="13" t="s">
        <v>32</v>
      </c>
      <c r="C897" s="13" t="s">
        <v>24</v>
      </c>
      <c r="D897" s="13" t="s">
        <v>21</v>
      </c>
      <c r="E897" s="12">
        <v>686</v>
      </c>
      <c r="F897" s="12">
        <v>252</v>
      </c>
      <c r="G897" s="12">
        <v>5848</v>
      </c>
      <c r="H897" s="12">
        <v>720</v>
      </c>
      <c r="I897" s="12">
        <v>238</v>
      </c>
      <c r="J897" s="12">
        <v>191</v>
      </c>
      <c r="K897" s="12">
        <v>265</v>
      </c>
      <c r="L897" s="12">
        <v>39</v>
      </c>
      <c r="M897" s="12">
        <v>58</v>
      </c>
      <c r="N897" s="12">
        <v>104</v>
      </c>
      <c r="O897" s="12">
        <v>142</v>
      </c>
      <c r="P897" s="12">
        <v>82</v>
      </c>
      <c r="Q897" s="14" t="s">
        <v>29</v>
      </c>
      <c r="R897" s="10">
        <f t="shared" si="26"/>
        <v>7687</v>
      </c>
      <c r="S897" s="11">
        <f t="shared" si="27"/>
        <v>11.205539358600584</v>
      </c>
    </row>
    <row r="898" spans="1:19" ht="15.75" customHeight="1">
      <c r="A898" s="7">
        <v>18</v>
      </c>
      <c r="B898" s="8" t="s">
        <v>32</v>
      </c>
      <c r="C898" s="8" t="s">
        <v>24</v>
      </c>
      <c r="D898" s="8" t="s">
        <v>25</v>
      </c>
      <c r="E898" s="7">
        <v>513</v>
      </c>
      <c r="F898" s="7">
        <v>123</v>
      </c>
      <c r="G898" s="7">
        <v>5909</v>
      </c>
      <c r="H898" s="7">
        <v>807</v>
      </c>
      <c r="I898" s="7">
        <v>168</v>
      </c>
      <c r="J898" s="7">
        <v>161</v>
      </c>
      <c r="K898" s="7">
        <v>181</v>
      </c>
      <c r="L898" s="7">
        <v>48</v>
      </c>
      <c r="M898" s="7">
        <v>26</v>
      </c>
      <c r="N898" s="7">
        <v>124</v>
      </c>
      <c r="O898" s="7">
        <v>46</v>
      </c>
      <c r="P898" s="7">
        <v>58</v>
      </c>
      <c r="Q898" s="9" t="s">
        <v>26</v>
      </c>
      <c r="R898" s="10">
        <f t="shared" ref="R898:R961" si="28">SUM(G898:P898)</f>
        <v>7528</v>
      </c>
      <c r="S898" s="11">
        <f t="shared" ref="S898:S961" si="29">R898/E898</f>
        <v>14.674463937621832</v>
      </c>
    </row>
    <row r="899" spans="1:19" ht="15.75" customHeight="1">
      <c r="A899" s="12">
        <v>25</v>
      </c>
      <c r="B899" s="13" t="s">
        <v>32</v>
      </c>
      <c r="C899" s="13" t="s">
        <v>24</v>
      </c>
      <c r="D899" s="13" t="s">
        <v>33</v>
      </c>
      <c r="E899" s="12">
        <v>1174</v>
      </c>
      <c r="F899" s="12">
        <v>75</v>
      </c>
      <c r="G899" s="12">
        <v>4909</v>
      </c>
      <c r="H899" s="12">
        <v>799</v>
      </c>
      <c r="I899" s="12">
        <v>149</v>
      </c>
      <c r="J899" s="12">
        <v>163</v>
      </c>
      <c r="K899" s="12">
        <v>151</v>
      </c>
      <c r="L899" s="12">
        <v>138</v>
      </c>
      <c r="M899" s="12">
        <v>30</v>
      </c>
      <c r="N899" s="12">
        <v>298</v>
      </c>
      <c r="O899" s="12">
        <v>115</v>
      </c>
      <c r="P899" s="12">
        <v>43</v>
      </c>
      <c r="Q899" s="14" t="s">
        <v>26</v>
      </c>
      <c r="R899" s="10">
        <f t="shared" si="28"/>
        <v>6795</v>
      </c>
      <c r="S899" s="11">
        <f t="shared" si="29"/>
        <v>5.7879045996592842</v>
      </c>
    </row>
    <row r="900" spans="1:19" ht="15.75" customHeight="1">
      <c r="A900" s="7">
        <v>24</v>
      </c>
      <c r="B900" s="8" t="s">
        <v>19</v>
      </c>
      <c r="C900" s="8" t="s">
        <v>20</v>
      </c>
      <c r="D900" s="8" t="s">
        <v>21</v>
      </c>
      <c r="E900" s="7">
        <v>1224</v>
      </c>
      <c r="F900" s="7">
        <v>235</v>
      </c>
      <c r="G900" s="7">
        <v>4645</v>
      </c>
      <c r="H900" s="7">
        <v>913</v>
      </c>
      <c r="I900" s="7">
        <v>209</v>
      </c>
      <c r="J900" s="7">
        <v>101</v>
      </c>
      <c r="K900" s="7">
        <v>77</v>
      </c>
      <c r="L900" s="7">
        <v>85</v>
      </c>
      <c r="M900" s="7">
        <v>97</v>
      </c>
      <c r="N900" s="7">
        <v>78</v>
      </c>
      <c r="O900" s="7">
        <v>80</v>
      </c>
      <c r="P900" s="7">
        <v>111</v>
      </c>
      <c r="Q900" s="9" t="s">
        <v>26</v>
      </c>
      <c r="R900" s="10">
        <f t="shared" si="28"/>
        <v>6396</v>
      </c>
      <c r="S900" s="11">
        <f t="shared" si="29"/>
        <v>5.2254901960784315</v>
      </c>
    </row>
    <row r="901" spans="1:19" ht="15.75" customHeight="1">
      <c r="A901" s="12">
        <v>23</v>
      </c>
      <c r="B901" s="13" t="s">
        <v>19</v>
      </c>
      <c r="C901" s="13" t="s">
        <v>24</v>
      </c>
      <c r="D901" s="13" t="s">
        <v>33</v>
      </c>
      <c r="E901" s="12">
        <v>975</v>
      </c>
      <c r="F901" s="12">
        <v>211</v>
      </c>
      <c r="G901" s="12">
        <v>3952</v>
      </c>
      <c r="H901" s="12">
        <v>769</v>
      </c>
      <c r="I901" s="12">
        <v>131</v>
      </c>
      <c r="J901" s="12">
        <v>134</v>
      </c>
      <c r="K901" s="12">
        <v>283</v>
      </c>
      <c r="L901" s="12">
        <v>65</v>
      </c>
      <c r="M901" s="12">
        <v>91</v>
      </c>
      <c r="N901" s="12">
        <v>127</v>
      </c>
      <c r="O901" s="12">
        <v>151</v>
      </c>
      <c r="P901" s="12">
        <v>79</v>
      </c>
      <c r="Q901" s="14" t="s">
        <v>22</v>
      </c>
      <c r="R901" s="10">
        <f t="shared" si="28"/>
        <v>5782</v>
      </c>
      <c r="S901" s="11">
        <f t="shared" si="29"/>
        <v>5.9302564102564101</v>
      </c>
    </row>
    <row r="902" spans="1:19" ht="15.75" customHeight="1">
      <c r="A902" s="7">
        <v>18</v>
      </c>
      <c r="B902" s="8" t="s">
        <v>32</v>
      </c>
      <c r="C902" s="8" t="s">
        <v>30</v>
      </c>
      <c r="D902" s="8" t="s">
        <v>31</v>
      </c>
      <c r="E902" s="7">
        <v>1435</v>
      </c>
      <c r="F902" s="7">
        <v>950</v>
      </c>
      <c r="G902" s="7">
        <v>3626</v>
      </c>
      <c r="H902" s="7">
        <v>842</v>
      </c>
      <c r="I902" s="7">
        <v>221</v>
      </c>
      <c r="J902" s="7">
        <v>139</v>
      </c>
      <c r="K902" s="7">
        <v>87</v>
      </c>
      <c r="L902" s="7">
        <v>136</v>
      </c>
      <c r="M902" s="7">
        <v>68</v>
      </c>
      <c r="N902" s="7">
        <v>54</v>
      </c>
      <c r="O902" s="7">
        <v>129</v>
      </c>
      <c r="P902" s="7">
        <v>54</v>
      </c>
      <c r="Q902" s="9" t="s">
        <v>29</v>
      </c>
      <c r="R902" s="10">
        <f t="shared" si="28"/>
        <v>5356</v>
      </c>
      <c r="S902" s="11">
        <f t="shared" si="29"/>
        <v>3.7324041811846689</v>
      </c>
    </row>
    <row r="903" spans="1:19" ht="15.75" customHeight="1">
      <c r="A903" s="12">
        <v>22</v>
      </c>
      <c r="B903" s="13" t="s">
        <v>32</v>
      </c>
      <c r="C903" s="13" t="s">
        <v>27</v>
      </c>
      <c r="D903" s="13" t="s">
        <v>31</v>
      </c>
      <c r="E903" s="12">
        <v>894</v>
      </c>
      <c r="F903" s="12">
        <v>27</v>
      </c>
      <c r="G903" s="12">
        <v>4496</v>
      </c>
      <c r="H903" s="12">
        <v>718</v>
      </c>
      <c r="I903" s="12">
        <v>373</v>
      </c>
      <c r="J903" s="12">
        <v>144</v>
      </c>
      <c r="K903" s="12">
        <v>254</v>
      </c>
      <c r="L903" s="12">
        <v>139</v>
      </c>
      <c r="M903" s="12">
        <v>82</v>
      </c>
      <c r="N903" s="12">
        <v>286</v>
      </c>
      <c r="O903" s="12">
        <v>134</v>
      </c>
      <c r="P903" s="12">
        <v>198</v>
      </c>
      <c r="Q903" s="14" t="s">
        <v>22</v>
      </c>
      <c r="R903" s="10">
        <f t="shared" si="28"/>
        <v>6824</v>
      </c>
      <c r="S903" s="11">
        <f t="shared" si="29"/>
        <v>7.6331096196868007</v>
      </c>
    </row>
    <row r="904" spans="1:19" ht="15.75" customHeight="1">
      <c r="A904" s="7">
        <v>21</v>
      </c>
      <c r="B904" s="8" t="s">
        <v>19</v>
      </c>
      <c r="C904" s="8" t="s">
        <v>24</v>
      </c>
      <c r="D904" s="8" t="s">
        <v>25</v>
      </c>
      <c r="E904" s="7">
        <v>1168</v>
      </c>
      <c r="F904" s="7">
        <v>81</v>
      </c>
      <c r="G904" s="7">
        <v>5292</v>
      </c>
      <c r="H904" s="7">
        <v>637</v>
      </c>
      <c r="I904" s="7">
        <v>175</v>
      </c>
      <c r="J904" s="7">
        <v>196</v>
      </c>
      <c r="K904" s="7">
        <v>193</v>
      </c>
      <c r="L904" s="7">
        <v>52</v>
      </c>
      <c r="M904" s="7">
        <v>90</v>
      </c>
      <c r="N904" s="7">
        <v>217</v>
      </c>
      <c r="O904" s="7">
        <v>48</v>
      </c>
      <c r="P904" s="7">
        <v>178</v>
      </c>
      <c r="Q904" s="9" t="s">
        <v>26</v>
      </c>
      <c r="R904" s="10">
        <f t="shared" si="28"/>
        <v>7078</v>
      </c>
      <c r="S904" s="11">
        <f t="shared" si="29"/>
        <v>6.0599315068493151</v>
      </c>
    </row>
    <row r="905" spans="1:19" ht="15.75" customHeight="1">
      <c r="A905" s="12">
        <v>25</v>
      </c>
      <c r="B905" s="13" t="s">
        <v>32</v>
      </c>
      <c r="C905" s="13" t="s">
        <v>20</v>
      </c>
      <c r="D905" s="13" t="s">
        <v>28</v>
      </c>
      <c r="E905" s="12">
        <v>1482</v>
      </c>
      <c r="F905" s="12">
        <v>92</v>
      </c>
      <c r="G905" s="12">
        <v>3987</v>
      </c>
      <c r="H905" s="12">
        <v>540</v>
      </c>
      <c r="I905" s="12">
        <v>194</v>
      </c>
      <c r="J905" s="12">
        <v>125</v>
      </c>
      <c r="K905" s="12">
        <v>193</v>
      </c>
      <c r="L905" s="12">
        <v>143</v>
      </c>
      <c r="M905" s="12">
        <v>78</v>
      </c>
      <c r="N905" s="12">
        <v>268</v>
      </c>
      <c r="O905" s="12">
        <v>63</v>
      </c>
      <c r="P905" s="12">
        <v>199</v>
      </c>
      <c r="Q905" s="14" t="s">
        <v>22</v>
      </c>
      <c r="R905" s="10">
        <f t="shared" si="28"/>
        <v>5790</v>
      </c>
      <c r="S905" s="11">
        <f t="shared" si="29"/>
        <v>3.9068825910931175</v>
      </c>
    </row>
    <row r="906" spans="1:19" ht="15.75" customHeight="1">
      <c r="A906" s="7">
        <v>19</v>
      </c>
      <c r="B906" s="8" t="s">
        <v>19</v>
      </c>
      <c r="C906" s="8" t="s">
        <v>30</v>
      </c>
      <c r="D906" s="8" t="s">
        <v>21</v>
      </c>
      <c r="E906" s="7">
        <v>1385</v>
      </c>
      <c r="F906" s="7">
        <v>249</v>
      </c>
      <c r="G906" s="7">
        <v>5745</v>
      </c>
      <c r="H906" s="7">
        <v>452</v>
      </c>
      <c r="I906" s="7">
        <v>399</v>
      </c>
      <c r="J906" s="7">
        <v>170</v>
      </c>
      <c r="K906" s="7">
        <v>71</v>
      </c>
      <c r="L906" s="7">
        <v>145</v>
      </c>
      <c r="M906" s="7">
        <v>37</v>
      </c>
      <c r="N906" s="7">
        <v>231</v>
      </c>
      <c r="O906" s="7">
        <v>114</v>
      </c>
      <c r="P906" s="7">
        <v>154</v>
      </c>
      <c r="Q906" s="9" t="s">
        <v>29</v>
      </c>
      <c r="R906" s="10">
        <f t="shared" si="28"/>
        <v>7518</v>
      </c>
      <c r="S906" s="11">
        <f t="shared" si="29"/>
        <v>5.4281588447653428</v>
      </c>
    </row>
    <row r="907" spans="1:19" ht="15.75" customHeight="1">
      <c r="A907" s="12">
        <v>20</v>
      </c>
      <c r="B907" s="13" t="s">
        <v>32</v>
      </c>
      <c r="C907" s="13" t="s">
        <v>30</v>
      </c>
      <c r="D907" s="13" t="s">
        <v>28</v>
      </c>
      <c r="E907" s="12">
        <v>1476</v>
      </c>
      <c r="F907" s="12">
        <v>832</v>
      </c>
      <c r="G907" s="12">
        <v>5745</v>
      </c>
      <c r="H907" s="12">
        <v>808</v>
      </c>
      <c r="I907" s="12">
        <v>225</v>
      </c>
      <c r="J907" s="12">
        <v>73</v>
      </c>
      <c r="K907" s="12">
        <v>251</v>
      </c>
      <c r="L907" s="12">
        <v>22</v>
      </c>
      <c r="M907" s="12">
        <v>95</v>
      </c>
      <c r="N907" s="12">
        <v>123</v>
      </c>
      <c r="O907" s="12">
        <v>78</v>
      </c>
      <c r="P907" s="12">
        <v>178</v>
      </c>
      <c r="Q907" s="14" t="s">
        <v>29</v>
      </c>
      <c r="R907" s="10">
        <f t="shared" si="28"/>
        <v>7598</v>
      </c>
      <c r="S907" s="11">
        <f t="shared" si="29"/>
        <v>5.1476964769647697</v>
      </c>
    </row>
    <row r="908" spans="1:19" ht="15.75" customHeight="1">
      <c r="A908" s="7">
        <v>22</v>
      </c>
      <c r="B908" s="8" t="s">
        <v>23</v>
      </c>
      <c r="C908" s="8" t="s">
        <v>27</v>
      </c>
      <c r="D908" s="8" t="s">
        <v>25</v>
      </c>
      <c r="E908" s="7">
        <v>812</v>
      </c>
      <c r="F908" s="7">
        <v>101</v>
      </c>
      <c r="G908" s="7">
        <v>4840</v>
      </c>
      <c r="H908" s="7">
        <v>777</v>
      </c>
      <c r="I908" s="7">
        <v>195</v>
      </c>
      <c r="J908" s="7">
        <v>87</v>
      </c>
      <c r="K908" s="7">
        <v>51</v>
      </c>
      <c r="L908" s="7">
        <v>71</v>
      </c>
      <c r="M908" s="7">
        <v>48</v>
      </c>
      <c r="N908" s="7">
        <v>162</v>
      </c>
      <c r="O908" s="7">
        <v>188</v>
      </c>
      <c r="P908" s="7">
        <v>58</v>
      </c>
      <c r="Q908" s="9" t="s">
        <v>29</v>
      </c>
      <c r="R908" s="10">
        <f t="shared" si="28"/>
        <v>6477</v>
      </c>
      <c r="S908" s="11">
        <f t="shared" si="29"/>
        <v>7.9766009852216753</v>
      </c>
    </row>
    <row r="909" spans="1:19" ht="15.75" customHeight="1">
      <c r="A909" s="12">
        <v>18</v>
      </c>
      <c r="B909" s="13" t="s">
        <v>32</v>
      </c>
      <c r="C909" s="13" t="s">
        <v>20</v>
      </c>
      <c r="D909" s="13" t="s">
        <v>21</v>
      </c>
      <c r="E909" s="12">
        <v>1191</v>
      </c>
      <c r="F909" s="12">
        <v>611</v>
      </c>
      <c r="G909" s="12">
        <v>3373</v>
      </c>
      <c r="H909" s="12">
        <v>673</v>
      </c>
      <c r="I909" s="12">
        <v>327</v>
      </c>
      <c r="J909" s="12">
        <v>62</v>
      </c>
      <c r="K909" s="12">
        <v>164</v>
      </c>
      <c r="L909" s="12">
        <v>133</v>
      </c>
      <c r="M909" s="12">
        <v>26</v>
      </c>
      <c r="N909" s="12">
        <v>229</v>
      </c>
      <c r="O909" s="12">
        <v>107</v>
      </c>
      <c r="P909" s="12">
        <v>152</v>
      </c>
      <c r="Q909" s="14" t="s">
        <v>26</v>
      </c>
      <c r="R909" s="10">
        <f t="shared" si="28"/>
        <v>5246</v>
      </c>
      <c r="S909" s="11">
        <f t="shared" si="29"/>
        <v>4.404701931150294</v>
      </c>
    </row>
    <row r="910" spans="1:19" ht="15.75" customHeight="1">
      <c r="A910" s="7">
        <v>20</v>
      </c>
      <c r="B910" s="8" t="s">
        <v>32</v>
      </c>
      <c r="C910" s="8" t="s">
        <v>27</v>
      </c>
      <c r="D910" s="8" t="s">
        <v>25</v>
      </c>
      <c r="E910" s="7">
        <v>1440</v>
      </c>
      <c r="F910" s="7">
        <v>1000</v>
      </c>
      <c r="G910" s="7">
        <v>3823</v>
      </c>
      <c r="H910" s="7">
        <v>525</v>
      </c>
      <c r="I910" s="7">
        <v>135</v>
      </c>
      <c r="J910" s="7">
        <v>142</v>
      </c>
      <c r="K910" s="7">
        <v>131</v>
      </c>
      <c r="L910" s="7">
        <v>34</v>
      </c>
      <c r="M910" s="7">
        <v>27</v>
      </c>
      <c r="N910" s="7">
        <v>90</v>
      </c>
      <c r="O910" s="7">
        <v>200</v>
      </c>
      <c r="P910" s="7">
        <v>122</v>
      </c>
      <c r="Q910" s="9" t="s">
        <v>26</v>
      </c>
      <c r="R910" s="10">
        <f t="shared" si="28"/>
        <v>5229</v>
      </c>
      <c r="S910" s="11">
        <f t="shared" si="29"/>
        <v>3.6312500000000001</v>
      </c>
    </row>
    <row r="911" spans="1:19" ht="15.75" customHeight="1">
      <c r="A911" s="12">
        <v>24</v>
      </c>
      <c r="B911" s="13" t="s">
        <v>23</v>
      </c>
      <c r="C911" s="13" t="s">
        <v>30</v>
      </c>
      <c r="D911" s="13" t="s">
        <v>33</v>
      </c>
      <c r="E911" s="12">
        <v>1447</v>
      </c>
      <c r="F911" s="12">
        <v>246</v>
      </c>
      <c r="G911" s="12">
        <v>4038</v>
      </c>
      <c r="H911" s="12">
        <v>406</v>
      </c>
      <c r="I911" s="12">
        <v>235</v>
      </c>
      <c r="J911" s="12">
        <v>113</v>
      </c>
      <c r="K911" s="12">
        <v>98</v>
      </c>
      <c r="L911" s="12">
        <v>113</v>
      </c>
      <c r="M911" s="12">
        <v>50</v>
      </c>
      <c r="N911" s="12">
        <v>71</v>
      </c>
      <c r="O911" s="12">
        <v>37</v>
      </c>
      <c r="P911" s="12">
        <v>33</v>
      </c>
      <c r="Q911" s="14" t="s">
        <v>22</v>
      </c>
      <c r="R911" s="10">
        <f t="shared" si="28"/>
        <v>5194</v>
      </c>
      <c r="S911" s="11">
        <f t="shared" si="29"/>
        <v>3.5894955079474777</v>
      </c>
    </row>
    <row r="912" spans="1:19" ht="15.75" customHeight="1">
      <c r="A912" s="7">
        <v>21</v>
      </c>
      <c r="B912" s="8" t="s">
        <v>23</v>
      </c>
      <c r="C912" s="8" t="s">
        <v>20</v>
      </c>
      <c r="D912" s="8" t="s">
        <v>28</v>
      </c>
      <c r="E912" s="7">
        <v>1030</v>
      </c>
      <c r="F912" s="7">
        <v>357</v>
      </c>
      <c r="G912" s="7">
        <v>4883</v>
      </c>
      <c r="H912" s="7">
        <v>806</v>
      </c>
      <c r="I912" s="7">
        <v>100</v>
      </c>
      <c r="J912" s="7">
        <v>99</v>
      </c>
      <c r="K912" s="7">
        <v>87</v>
      </c>
      <c r="L912" s="7">
        <v>46</v>
      </c>
      <c r="M912" s="7">
        <v>38</v>
      </c>
      <c r="N912" s="7">
        <v>155</v>
      </c>
      <c r="O912" s="7">
        <v>169</v>
      </c>
      <c r="P912" s="7">
        <v>91</v>
      </c>
      <c r="Q912" s="9" t="s">
        <v>29</v>
      </c>
      <c r="R912" s="10">
        <f t="shared" si="28"/>
        <v>6474</v>
      </c>
      <c r="S912" s="11">
        <f t="shared" si="29"/>
        <v>6.2854368932038831</v>
      </c>
    </row>
    <row r="913" spans="1:19" ht="15.75" customHeight="1">
      <c r="A913" s="12">
        <v>23</v>
      </c>
      <c r="B913" s="13" t="s">
        <v>23</v>
      </c>
      <c r="C913" s="13" t="s">
        <v>27</v>
      </c>
      <c r="D913" s="13" t="s">
        <v>31</v>
      </c>
      <c r="E913" s="12">
        <v>1034</v>
      </c>
      <c r="F913" s="12">
        <v>202</v>
      </c>
      <c r="G913" s="12">
        <v>5347</v>
      </c>
      <c r="H913" s="12">
        <v>558</v>
      </c>
      <c r="I913" s="12">
        <v>381</v>
      </c>
      <c r="J913" s="12">
        <v>116</v>
      </c>
      <c r="K913" s="12">
        <v>271</v>
      </c>
      <c r="L913" s="12">
        <v>67</v>
      </c>
      <c r="M913" s="12">
        <v>44</v>
      </c>
      <c r="N913" s="12">
        <v>228</v>
      </c>
      <c r="O913" s="12">
        <v>124</v>
      </c>
      <c r="P913" s="12">
        <v>184</v>
      </c>
      <c r="Q913" s="14" t="s">
        <v>22</v>
      </c>
      <c r="R913" s="10">
        <f t="shared" si="28"/>
        <v>7320</v>
      </c>
      <c r="S913" s="11">
        <f t="shared" si="29"/>
        <v>7.0793036750483562</v>
      </c>
    </row>
    <row r="914" spans="1:19" ht="15.75" customHeight="1">
      <c r="A914" s="7">
        <v>20</v>
      </c>
      <c r="B914" s="8" t="s">
        <v>23</v>
      </c>
      <c r="C914" s="8" t="s">
        <v>24</v>
      </c>
      <c r="D914" s="8" t="s">
        <v>25</v>
      </c>
      <c r="E914" s="7">
        <v>1406</v>
      </c>
      <c r="F914" s="7">
        <v>10</v>
      </c>
      <c r="G914" s="7">
        <v>3674</v>
      </c>
      <c r="H914" s="7">
        <v>967</v>
      </c>
      <c r="I914" s="7">
        <v>303</v>
      </c>
      <c r="J914" s="7">
        <v>94</v>
      </c>
      <c r="K914" s="7">
        <v>286</v>
      </c>
      <c r="L914" s="7">
        <v>61</v>
      </c>
      <c r="M914" s="7">
        <v>61</v>
      </c>
      <c r="N914" s="7">
        <v>121</v>
      </c>
      <c r="O914" s="7">
        <v>181</v>
      </c>
      <c r="P914" s="7">
        <v>62</v>
      </c>
      <c r="Q914" s="9" t="s">
        <v>29</v>
      </c>
      <c r="R914" s="10">
        <f t="shared" si="28"/>
        <v>5810</v>
      </c>
      <c r="S914" s="11">
        <f t="shared" si="29"/>
        <v>4.1322901849217635</v>
      </c>
    </row>
    <row r="915" spans="1:19" ht="15.75" customHeight="1">
      <c r="A915" s="12">
        <v>21</v>
      </c>
      <c r="B915" s="13" t="s">
        <v>19</v>
      </c>
      <c r="C915" s="13" t="s">
        <v>27</v>
      </c>
      <c r="D915" s="13" t="s">
        <v>33</v>
      </c>
      <c r="E915" s="12">
        <v>1086</v>
      </c>
      <c r="F915" s="12">
        <v>38</v>
      </c>
      <c r="G915" s="12">
        <v>3425</v>
      </c>
      <c r="H915" s="12">
        <v>605</v>
      </c>
      <c r="I915" s="12">
        <v>381</v>
      </c>
      <c r="J915" s="12">
        <v>53</v>
      </c>
      <c r="K915" s="12">
        <v>171</v>
      </c>
      <c r="L915" s="12">
        <v>129</v>
      </c>
      <c r="M915" s="12">
        <v>24</v>
      </c>
      <c r="N915" s="12">
        <v>165</v>
      </c>
      <c r="O915" s="12">
        <v>136</v>
      </c>
      <c r="P915" s="12">
        <v>67</v>
      </c>
      <c r="Q915" s="14" t="s">
        <v>22</v>
      </c>
      <c r="R915" s="10">
        <f t="shared" si="28"/>
        <v>5156</v>
      </c>
      <c r="S915" s="11">
        <f t="shared" si="29"/>
        <v>4.7476979742173109</v>
      </c>
    </row>
    <row r="916" spans="1:19" ht="15.75" customHeight="1">
      <c r="A916" s="7">
        <v>25</v>
      </c>
      <c r="B916" s="8" t="s">
        <v>23</v>
      </c>
      <c r="C916" s="8" t="s">
        <v>30</v>
      </c>
      <c r="D916" s="8" t="s">
        <v>21</v>
      </c>
      <c r="E916" s="7">
        <v>1334</v>
      </c>
      <c r="F916" s="7">
        <v>320</v>
      </c>
      <c r="G916" s="7">
        <v>4772</v>
      </c>
      <c r="H916" s="7">
        <v>794</v>
      </c>
      <c r="I916" s="7">
        <v>204</v>
      </c>
      <c r="J916" s="7">
        <v>129</v>
      </c>
      <c r="K916" s="7">
        <v>160</v>
      </c>
      <c r="L916" s="7">
        <v>139</v>
      </c>
      <c r="M916" s="7">
        <v>37</v>
      </c>
      <c r="N916" s="7">
        <v>228</v>
      </c>
      <c r="O916" s="7">
        <v>106</v>
      </c>
      <c r="P916" s="7">
        <v>67</v>
      </c>
      <c r="Q916" s="9" t="s">
        <v>29</v>
      </c>
      <c r="R916" s="10">
        <f t="shared" si="28"/>
        <v>6636</v>
      </c>
      <c r="S916" s="11">
        <f t="shared" si="29"/>
        <v>4.9745127436281855</v>
      </c>
    </row>
    <row r="917" spans="1:19" ht="15.75" customHeight="1">
      <c r="A917" s="12">
        <v>25</v>
      </c>
      <c r="B917" s="13" t="s">
        <v>23</v>
      </c>
      <c r="C917" s="13" t="s">
        <v>27</v>
      </c>
      <c r="D917" s="13" t="s">
        <v>31</v>
      </c>
      <c r="E917" s="12">
        <v>507</v>
      </c>
      <c r="F917" s="12">
        <v>474</v>
      </c>
      <c r="G917" s="12">
        <v>4996</v>
      </c>
      <c r="H917" s="12">
        <v>750</v>
      </c>
      <c r="I917" s="12">
        <v>181</v>
      </c>
      <c r="J917" s="12">
        <v>107</v>
      </c>
      <c r="K917" s="12">
        <v>156</v>
      </c>
      <c r="L917" s="12">
        <v>79</v>
      </c>
      <c r="M917" s="12">
        <v>27</v>
      </c>
      <c r="N917" s="12">
        <v>122</v>
      </c>
      <c r="O917" s="12">
        <v>39</v>
      </c>
      <c r="P917" s="12">
        <v>87</v>
      </c>
      <c r="Q917" s="14" t="s">
        <v>26</v>
      </c>
      <c r="R917" s="10">
        <f t="shared" si="28"/>
        <v>6544</v>
      </c>
      <c r="S917" s="11">
        <f t="shared" si="29"/>
        <v>12.907297830374754</v>
      </c>
    </row>
    <row r="918" spans="1:19" ht="15.75" customHeight="1">
      <c r="A918" s="7">
        <v>21</v>
      </c>
      <c r="B918" s="8" t="s">
        <v>32</v>
      </c>
      <c r="C918" s="8" t="s">
        <v>27</v>
      </c>
      <c r="D918" s="8" t="s">
        <v>31</v>
      </c>
      <c r="E918" s="7">
        <v>1483</v>
      </c>
      <c r="F918" s="7">
        <v>892</v>
      </c>
      <c r="G918" s="7">
        <v>4014</v>
      </c>
      <c r="H918" s="7">
        <v>458</v>
      </c>
      <c r="I918" s="7">
        <v>400</v>
      </c>
      <c r="J918" s="7">
        <v>90</v>
      </c>
      <c r="K918" s="7">
        <v>217</v>
      </c>
      <c r="L918" s="7">
        <v>134</v>
      </c>
      <c r="M918" s="7">
        <v>50</v>
      </c>
      <c r="N918" s="7">
        <v>142</v>
      </c>
      <c r="O918" s="7">
        <v>60</v>
      </c>
      <c r="P918" s="7">
        <v>42</v>
      </c>
      <c r="Q918" s="9" t="s">
        <v>29</v>
      </c>
      <c r="R918" s="10">
        <f t="shared" si="28"/>
        <v>5607</v>
      </c>
      <c r="S918" s="11">
        <f t="shared" si="29"/>
        <v>3.7808496291301417</v>
      </c>
    </row>
    <row r="919" spans="1:19" ht="15.75" customHeight="1">
      <c r="A919" s="12">
        <v>20</v>
      </c>
      <c r="B919" s="13" t="s">
        <v>19</v>
      </c>
      <c r="C919" s="13" t="s">
        <v>30</v>
      </c>
      <c r="D919" s="13" t="s">
        <v>25</v>
      </c>
      <c r="E919" s="12">
        <v>888</v>
      </c>
      <c r="F919" s="12">
        <v>228</v>
      </c>
      <c r="G919" s="12">
        <v>3253</v>
      </c>
      <c r="H919" s="12">
        <v>539</v>
      </c>
      <c r="I919" s="12">
        <v>207</v>
      </c>
      <c r="J919" s="12">
        <v>182</v>
      </c>
      <c r="K919" s="12">
        <v>241</v>
      </c>
      <c r="L919" s="12">
        <v>71</v>
      </c>
      <c r="M919" s="12">
        <v>41</v>
      </c>
      <c r="N919" s="12">
        <v>254</v>
      </c>
      <c r="O919" s="12">
        <v>125</v>
      </c>
      <c r="P919" s="12">
        <v>48</v>
      </c>
      <c r="Q919" s="14" t="s">
        <v>22</v>
      </c>
      <c r="R919" s="10">
        <f t="shared" si="28"/>
        <v>4961</v>
      </c>
      <c r="S919" s="11">
        <f t="shared" si="29"/>
        <v>5.586711711711712</v>
      </c>
    </row>
    <row r="920" spans="1:19" ht="15.75" customHeight="1">
      <c r="A920" s="7">
        <v>23</v>
      </c>
      <c r="B920" s="8" t="s">
        <v>19</v>
      </c>
      <c r="C920" s="8" t="s">
        <v>20</v>
      </c>
      <c r="D920" s="8" t="s">
        <v>25</v>
      </c>
      <c r="E920" s="7">
        <v>1204</v>
      </c>
      <c r="F920" s="7">
        <v>815</v>
      </c>
      <c r="G920" s="7">
        <v>4350</v>
      </c>
      <c r="H920" s="7">
        <v>871</v>
      </c>
      <c r="I920" s="7">
        <v>166</v>
      </c>
      <c r="J920" s="7">
        <v>120</v>
      </c>
      <c r="K920" s="7">
        <v>275</v>
      </c>
      <c r="L920" s="7">
        <v>87</v>
      </c>
      <c r="M920" s="7">
        <v>77</v>
      </c>
      <c r="N920" s="7">
        <v>237</v>
      </c>
      <c r="O920" s="7">
        <v>85</v>
      </c>
      <c r="P920" s="7">
        <v>21</v>
      </c>
      <c r="Q920" s="9" t="s">
        <v>22</v>
      </c>
      <c r="R920" s="10">
        <f t="shared" si="28"/>
        <v>6289</v>
      </c>
      <c r="S920" s="11">
        <f t="shared" si="29"/>
        <v>5.2234219269102988</v>
      </c>
    </row>
    <row r="921" spans="1:19" ht="15.75" customHeight="1">
      <c r="A921" s="12">
        <v>23</v>
      </c>
      <c r="B921" s="13" t="s">
        <v>32</v>
      </c>
      <c r="C921" s="13" t="s">
        <v>24</v>
      </c>
      <c r="D921" s="13" t="s">
        <v>25</v>
      </c>
      <c r="E921" s="12">
        <v>1047</v>
      </c>
      <c r="F921" s="12">
        <v>207</v>
      </c>
      <c r="G921" s="12">
        <v>5892</v>
      </c>
      <c r="H921" s="12">
        <v>667</v>
      </c>
      <c r="I921" s="12">
        <v>161</v>
      </c>
      <c r="J921" s="12">
        <v>197</v>
      </c>
      <c r="K921" s="12">
        <v>255</v>
      </c>
      <c r="L921" s="12">
        <v>53</v>
      </c>
      <c r="M921" s="12">
        <v>96</v>
      </c>
      <c r="N921" s="12">
        <v>168</v>
      </c>
      <c r="O921" s="12">
        <v>105</v>
      </c>
      <c r="P921" s="12">
        <v>168</v>
      </c>
      <c r="Q921" s="14" t="s">
        <v>26</v>
      </c>
      <c r="R921" s="10">
        <f t="shared" si="28"/>
        <v>7762</v>
      </c>
      <c r="S921" s="11">
        <f t="shared" si="29"/>
        <v>7.4135625596943653</v>
      </c>
    </row>
    <row r="922" spans="1:19" ht="15.75" customHeight="1">
      <c r="A922" s="7">
        <v>21</v>
      </c>
      <c r="B922" s="8" t="s">
        <v>32</v>
      </c>
      <c r="C922" s="8" t="s">
        <v>20</v>
      </c>
      <c r="D922" s="8" t="s">
        <v>21</v>
      </c>
      <c r="E922" s="7">
        <v>1279</v>
      </c>
      <c r="F922" s="7">
        <v>900</v>
      </c>
      <c r="G922" s="7">
        <v>5478</v>
      </c>
      <c r="H922" s="7">
        <v>815</v>
      </c>
      <c r="I922" s="7">
        <v>336</v>
      </c>
      <c r="J922" s="7">
        <v>136</v>
      </c>
      <c r="K922" s="7">
        <v>154</v>
      </c>
      <c r="L922" s="7">
        <v>145</v>
      </c>
      <c r="M922" s="7">
        <v>81</v>
      </c>
      <c r="N922" s="7">
        <v>236</v>
      </c>
      <c r="O922" s="7">
        <v>108</v>
      </c>
      <c r="P922" s="7">
        <v>186</v>
      </c>
      <c r="Q922" s="9" t="s">
        <v>22</v>
      </c>
      <c r="R922" s="10">
        <f t="shared" si="28"/>
        <v>7675</v>
      </c>
      <c r="S922" s="11">
        <f t="shared" si="29"/>
        <v>6.0007818608287726</v>
      </c>
    </row>
    <row r="923" spans="1:19" ht="15.75" customHeight="1">
      <c r="A923" s="12">
        <v>19</v>
      </c>
      <c r="B923" s="13" t="s">
        <v>23</v>
      </c>
      <c r="C923" s="13" t="s">
        <v>30</v>
      </c>
      <c r="D923" s="13" t="s">
        <v>25</v>
      </c>
      <c r="E923" s="12">
        <v>613</v>
      </c>
      <c r="F923" s="12">
        <v>543</v>
      </c>
      <c r="G923" s="12">
        <v>5947</v>
      </c>
      <c r="H923" s="12">
        <v>622</v>
      </c>
      <c r="I923" s="12">
        <v>309</v>
      </c>
      <c r="J923" s="12">
        <v>99</v>
      </c>
      <c r="K923" s="12">
        <v>151</v>
      </c>
      <c r="L923" s="12">
        <v>94</v>
      </c>
      <c r="M923" s="12">
        <v>36</v>
      </c>
      <c r="N923" s="12">
        <v>83</v>
      </c>
      <c r="O923" s="12">
        <v>199</v>
      </c>
      <c r="P923" s="12">
        <v>141</v>
      </c>
      <c r="Q923" s="14" t="s">
        <v>29</v>
      </c>
      <c r="R923" s="10">
        <f t="shared" si="28"/>
        <v>7681</v>
      </c>
      <c r="S923" s="11">
        <f t="shared" si="29"/>
        <v>12.530179445350734</v>
      </c>
    </row>
    <row r="924" spans="1:19" ht="15.75" customHeight="1">
      <c r="A924" s="7">
        <v>18</v>
      </c>
      <c r="B924" s="8" t="s">
        <v>32</v>
      </c>
      <c r="C924" s="8" t="s">
        <v>27</v>
      </c>
      <c r="D924" s="8" t="s">
        <v>28</v>
      </c>
      <c r="E924" s="7">
        <v>1280</v>
      </c>
      <c r="F924" s="7">
        <v>550</v>
      </c>
      <c r="G924" s="7">
        <v>4843</v>
      </c>
      <c r="H924" s="7">
        <v>500</v>
      </c>
      <c r="I924" s="7">
        <v>112</v>
      </c>
      <c r="J924" s="7">
        <v>99</v>
      </c>
      <c r="K924" s="7">
        <v>119</v>
      </c>
      <c r="L924" s="7">
        <v>67</v>
      </c>
      <c r="M924" s="7">
        <v>70</v>
      </c>
      <c r="N924" s="7">
        <v>141</v>
      </c>
      <c r="O924" s="7">
        <v>97</v>
      </c>
      <c r="P924" s="7">
        <v>109</v>
      </c>
      <c r="Q924" s="9" t="s">
        <v>22</v>
      </c>
      <c r="R924" s="10">
        <f t="shared" si="28"/>
        <v>6157</v>
      </c>
      <c r="S924" s="11">
        <f t="shared" si="29"/>
        <v>4.8101562500000004</v>
      </c>
    </row>
    <row r="925" spans="1:19" ht="15.75" customHeight="1">
      <c r="A925" s="12">
        <v>25</v>
      </c>
      <c r="B925" s="13" t="s">
        <v>32</v>
      </c>
      <c r="C925" s="13" t="s">
        <v>30</v>
      </c>
      <c r="D925" s="13" t="s">
        <v>25</v>
      </c>
      <c r="E925" s="12">
        <v>696</v>
      </c>
      <c r="F925" s="12">
        <v>976</v>
      </c>
      <c r="G925" s="12">
        <v>5246</v>
      </c>
      <c r="H925" s="12">
        <v>475</v>
      </c>
      <c r="I925" s="12">
        <v>258</v>
      </c>
      <c r="J925" s="12">
        <v>162</v>
      </c>
      <c r="K925" s="12">
        <v>87</v>
      </c>
      <c r="L925" s="12">
        <v>67</v>
      </c>
      <c r="M925" s="12">
        <v>68</v>
      </c>
      <c r="N925" s="12">
        <v>232</v>
      </c>
      <c r="O925" s="12">
        <v>72</v>
      </c>
      <c r="P925" s="12">
        <v>132</v>
      </c>
      <c r="Q925" s="14" t="s">
        <v>29</v>
      </c>
      <c r="R925" s="10">
        <f t="shared" si="28"/>
        <v>6799</v>
      </c>
      <c r="S925" s="11">
        <f t="shared" si="29"/>
        <v>9.7686781609195403</v>
      </c>
    </row>
    <row r="926" spans="1:19" ht="15.75" customHeight="1">
      <c r="A926" s="7">
        <v>20</v>
      </c>
      <c r="B926" s="8" t="s">
        <v>23</v>
      </c>
      <c r="C926" s="8" t="s">
        <v>27</v>
      </c>
      <c r="D926" s="8" t="s">
        <v>25</v>
      </c>
      <c r="E926" s="7">
        <v>1191</v>
      </c>
      <c r="F926" s="7">
        <v>315</v>
      </c>
      <c r="G926" s="7">
        <v>4490</v>
      </c>
      <c r="H926" s="7">
        <v>476</v>
      </c>
      <c r="I926" s="7">
        <v>270</v>
      </c>
      <c r="J926" s="7">
        <v>152</v>
      </c>
      <c r="K926" s="7">
        <v>169</v>
      </c>
      <c r="L926" s="7">
        <v>129</v>
      </c>
      <c r="M926" s="7">
        <v>100</v>
      </c>
      <c r="N926" s="7">
        <v>75</v>
      </c>
      <c r="O926" s="7">
        <v>193</v>
      </c>
      <c r="P926" s="7">
        <v>157</v>
      </c>
      <c r="Q926" s="9" t="s">
        <v>22</v>
      </c>
      <c r="R926" s="10">
        <f t="shared" si="28"/>
        <v>6211</v>
      </c>
      <c r="S926" s="11">
        <f t="shared" si="29"/>
        <v>5.2149454240134343</v>
      </c>
    </row>
    <row r="927" spans="1:19" ht="15.75" customHeight="1">
      <c r="A927" s="12">
        <v>24</v>
      </c>
      <c r="B927" s="13" t="s">
        <v>23</v>
      </c>
      <c r="C927" s="13" t="s">
        <v>20</v>
      </c>
      <c r="D927" s="13" t="s">
        <v>33</v>
      </c>
      <c r="E927" s="12">
        <v>1287</v>
      </c>
      <c r="F927" s="12">
        <v>239</v>
      </c>
      <c r="G927" s="12">
        <v>3301</v>
      </c>
      <c r="H927" s="12">
        <v>493</v>
      </c>
      <c r="I927" s="12">
        <v>252</v>
      </c>
      <c r="J927" s="12">
        <v>98</v>
      </c>
      <c r="K927" s="12">
        <v>246</v>
      </c>
      <c r="L927" s="12">
        <v>36</v>
      </c>
      <c r="M927" s="12">
        <v>70</v>
      </c>
      <c r="N927" s="12">
        <v>282</v>
      </c>
      <c r="O927" s="12">
        <v>134</v>
      </c>
      <c r="P927" s="12">
        <v>114</v>
      </c>
      <c r="Q927" s="14" t="s">
        <v>29</v>
      </c>
      <c r="R927" s="10">
        <f t="shared" si="28"/>
        <v>5026</v>
      </c>
      <c r="S927" s="11">
        <f t="shared" si="29"/>
        <v>3.9052059052059054</v>
      </c>
    </row>
    <row r="928" spans="1:19" ht="15.75" customHeight="1">
      <c r="A928" s="7">
        <v>23</v>
      </c>
      <c r="B928" s="8" t="s">
        <v>23</v>
      </c>
      <c r="C928" s="8" t="s">
        <v>24</v>
      </c>
      <c r="D928" s="8" t="s">
        <v>31</v>
      </c>
      <c r="E928" s="7">
        <v>1391</v>
      </c>
      <c r="F928" s="7">
        <v>362</v>
      </c>
      <c r="G928" s="7">
        <v>4261</v>
      </c>
      <c r="H928" s="7">
        <v>697</v>
      </c>
      <c r="I928" s="7">
        <v>269</v>
      </c>
      <c r="J928" s="7">
        <v>108</v>
      </c>
      <c r="K928" s="7">
        <v>105</v>
      </c>
      <c r="L928" s="7">
        <v>145</v>
      </c>
      <c r="M928" s="7">
        <v>43</v>
      </c>
      <c r="N928" s="7">
        <v>100</v>
      </c>
      <c r="O928" s="7">
        <v>39</v>
      </c>
      <c r="P928" s="7">
        <v>144</v>
      </c>
      <c r="Q928" s="9" t="s">
        <v>26</v>
      </c>
      <c r="R928" s="10">
        <f t="shared" si="28"/>
        <v>5911</v>
      </c>
      <c r="S928" s="11">
        <f t="shared" si="29"/>
        <v>4.2494608195542778</v>
      </c>
    </row>
    <row r="929" spans="1:19" ht="15.75" customHeight="1">
      <c r="A929" s="12">
        <v>23</v>
      </c>
      <c r="B929" s="13" t="s">
        <v>19</v>
      </c>
      <c r="C929" s="13" t="s">
        <v>30</v>
      </c>
      <c r="D929" s="13" t="s">
        <v>25</v>
      </c>
      <c r="E929" s="12">
        <v>1345</v>
      </c>
      <c r="F929" s="12">
        <v>291</v>
      </c>
      <c r="G929" s="12">
        <v>4809</v>
      </c>
      <c r="H929" s="12">
        <v>686</v>
      </c>
      <c r="I929" s="12">
        <v>173</v>
      </c>
      <c r="J929" s="12">
        <v>132</v>
      </c>
      <c r="K929" s="12">
        <v>229</v>
      </c>
      <c r="L929" s="12">
        <v>115</v>
      </c>
      <c r="M929" s="12">
        <v>40</v>
      </c>
      <c r="N929" s="12">
        <v>207</v>
      </c>
      <c r="O929" s="12">
        <v>63</v>
      </c>
      <c r="P929" s="12">
        <v>57</v>
      </c>
      <c r="Q929" s="14" t="s">
        <v>22</v>
      </c>
      <c r="R929" s="10">
        <f t="shared" si="28"/>
        <v>6511</v>
      </c>
      <c r="S929" s="11">
        <f t="shared" si="29"/>
        <v>4.8408921933085498</v>
      </c>
    </row>
    <row r="930" spans="1:19" ht="15.75" customHeight="1">
      <c r="A930" s="7">
        <v>19</v>
      </c>
      <c r="B930" s="8" t="s">
        <v>19</v>
      </c>
      <c r="C930" s="8" t="s">
        <v>24</v>
      </c>
      <c r="D930" s="8" t="s">
        <v>28</v>
      </c>
      <c r="E930" s="7">
        <v>1344</v>
      </c>
      <c r="F930" s="7">
        <v>825</v>
      </c>
      <c r="G930" s="7">
        <v>3106</v>
      </c>
      <c r="H930" s="7">
        <v>563</v>
      </c>
      <c r="I930" s="7">
        <v>333</v>
      </c>
      <c r="J930" s="7">
        <v>142</v>
      </c>
      <c r="K930" s="7">
        <v>129</v>
      </c>
      <c r="L930" s="7">
        <v>111</v>
      </c>
      <c r="M930" s="7">
        <v>47</v>
      </c>
      <c r="N930" s="7">
        <v>96</v>
      </c>
      <c r="O930" s="7">
        <v>94</v>
      </c>
      <c r="P930" s="7">
        <v>153</v>
      </c>
      <c r="Q930" s="9" t="s">
        <v>26</v>
      </c>
      <c r="R930" s="10">
        <f t="shared" si="28"/>
        <v>4774</v>
      </c>
      <c r="S930" s="11">
        <f t="shared" si="29"/>
        <v>3.5520833333333335</v>
      </c>
    </row>
    <row r="931" spans="1:19" ht="15.75" customHeight="1">
      <c r="A931" s="12">
        <v>23</v>
      </c>
      <c r="B931" s="13" t="s">
        <v>19</v>
      </c>
      <c r="C931" s="13" t="s">
        <v>24</v>
      </c>
      <c r="D931" s="13" t="s">
        <v>25</v>
      </c>
      <c r="E931" s="12">
        <v>779</v>
      </c>
      <c r="F931" s="12">
        <v>708</v>
      </c>
      <c r="G931" s="12">
        <v>3808</v>
      </c>
      <c r="H931" s="12">
        <v>876</v>
      </c>
      <c r="I931" s="12">
        <v>391</v>
      </c>
      <c r="J931" s="12">
        <v>94</v>
      </c>
      <c r="K931" s="12">
        <v>298</v>
      </c>
      <c r="L931" s="12">
        <v>34</v>
      </c>
      <c r="M931" s="12">
        <v>34</v>
      </c>
      <c r="N931" s="12">
        <v>192</v>
      </c>
      <c r="O931" s="12">
        <v>87</v>
      </c>
      <c r="P931" s="12">
        <v>107</v>
      </c>
      <c r="Q931" s="14" t="s">
        <v>29</v>
      </c>
      <c r="R931" s="10">
        <f t="shared" si="28"/>
        <v>5921</v>
      </c>
      <c r="S931" s="11">
        <f t="shared" si="29"/>
        <v>7.6007702182284982</v>
      </c>
    </row>
    <row r="932" spans="1:19" ht="15.75" customHeight="1">
      <c r="A932" s="7">
        <v>23</v>
      </c>
      <c r="B932" s="8" t="s">
        <v>23</v>
      </c>
      <c r="C932" s="8" t="s">
        <v>27</v>
      </c>
      <c r="D932" s="8" t="s">
        <v>25</v>
      </c>
      <c r="E932" s="7">
        <v>1123</v>
      </c>
      <c r="F932" s="7">
        <v>490</v>
      </c>
      <c r="G932" s="7">
        <v>5507</v>
      </c>
      <c r="H932" s="7">
        <v>932</v>
      </c>
      <c r="I932" s="7">
        <v>370</v>
      </c>
      <c r="J932" s="7">
        <v>141</v>
      </c>
      <c r="K932" s="7">
        <v>233</v>
      </c>
      <c r="L932" s="7">
        <v>91</v>
      </c>
      <c r="M932" s="7">
        <v>61</v>
      </c>
      <c r="N932" s="7">
        <v>258</v>
      </c>
      <c r="O932" s="7">
        <v>139</v>
      </c>
      <c r="P932" s="7">
        <v>187</v>
      </c>
      <c r="Q932" s="9" t="s">
        <v>29</v>
      </c>
      <c r="R932" s="10">
        <f t="shared" si="28"/>
        <v>7919</v>
      </c>
      <c r="S932" s="11">
        <f t="shared" si="29"/>
        <v>7.0516473731077474</v>
      </c>
    </row>
    <row r="933" spans="1:19" ht="15.75" customHeight="1">
      <c r="A933" s="12">
        <v>22</v>
      </c>
      <c r="B933" s="13" t="s">
        <v>32</v>
      </c>
      <c r="C933" s="13" t="s">
        <v>27</v>
      </c>
      <c r="D933" s="13" t="s">
        <v>25</v>
      </c>
      <c r="E933" s="12">
        <v>1038</v>
      </c>
      <c r="F933" s="12">
        <v>686</v>
      </c>
      <c r="G933" s="12">
        <v>4766</v>
      </c>
      <c r="H933" s="12">
        <v>929</v>
      </c>
      <c r="I933" s="12">
        <v>366</v>
      </c>
      <c r="J933" s="12">
        <v>133</v>
      </c>
      <c r="K933" s="12">
        <v>70</v>
      </c>
      <c r="L933" s="12">
        <v>93</v>
      </c>
      <c r="M933" s="12">
        <v>90</v>
      </c>
      <c r="N933" s="12">
        <v>74</v>
      </c>
      <c r="O933" s="12">
        <v>118</v>
      </c>
      <c r="P933" s="12">
        <v>106</v>
      </c>
      <c r="Q933" s="14" t="s">
        <v>22</v>
      </c>
      <c r="R933" s="10">
        <f t="shared" si="28"/>
        <v>6745</v>
      </c>
      <c r="S933" s="11">
        <f t="shared" si="29"/>
        <v>6.4980732177263967</v>
      </c>
    </row>
    <row r="934" spans="1:19" ht="15.75" customHeight="1">
      <c r="A934" s="7">
        <v>22</v>
      </c>
      <c r="B934" s="8" t="s">
        <v>23</v>
      </c>
      <c r="C934" s="8" t="s">
        <v>27</v>
      </c>
      <c r="D934" s="8" t="s">
        <v>28</v>
      </c>
      <c r="E934" s="7">
        <v>595</v>
      </c>
      <c r="F934" s="7">
        <v>995</v>
      </c>
      <c r="G934" s="7">
        <v>3971</v>
      </c>
      <c r="H934" s="7">
        <v>572</v>
      </c>
      <c r="I934" s="7">
        <v>111</v>
      </c>
      <c r="J934" s="7">
        <v>79</v>
      </c>
      <c r="K934" s="7">
        <v>291</v>
      </c>
      <c r="L934" s="7">
        <v>24</v>
      </c>
      <c r="M934" s="7">
        <v>71</v>
      </c>
      <c r="N934" s="7">
        <v>244</v>
      </c>
      <c r="O934" s="7">
        <v>61</v>
      </c>
      <c r="P934" s="7">
        <v>198</v>
      </c>
      <c r="Q934" s="9" t="s">
        <v>29</v>
      </c>
      <c r="R934" s="10">
        <f t="shared" si="28"/>
        <v>5622</v>
      </c>
      <c r="S934" s="11">
        <f t="shared" si="29"/>
        <v>9.4487394957983195</v>
      </c>
    </row>
    <row r="935" spans="1:19" ht="15.75" customHeight="1">
      <c r="A935" s="12">
        <v>25</v>
      </c>
      <c r="B935" s="13" t="s">
        <v>19</v>
      </c>
      <c r="C935" s="13" t="s">
        <v>20</v>
      </c>
      <c r="D935" s="13" t="s">
        <v>31</v>
      </c>
      <c r="E935" s="12">
        <v>1345</v>
      </c>
      <c r="F935" s="12">
        <v>295</v>
      </c>
      <c r="G935" s="12">
        <v>4585</v>
      </c>
      <c r="H935" s="12">
        <v>621</v>
      </c>
      <c r="I935" s="12">
        <v>285</v>
      </c>
      <c r="J935" s="12">
        <v>101</v>
      </c>
      <c r="K935" s="12">
        <v>270</v>
      </c>
      <c r="L935" s="12">
        <v>115</v>
      </c>
      <c r="M935" s="12">
        <v>55</v>
      </c>
      <c r="N935" s="12">
        <v>211</v>
      </c>
      <c r="O935" s="12">
        <v>55</v>
      </c>
      <c r="P935" s="12">
        <v>107</v>
      </c>
      <c r="Q935" s="14" t="s">
        <v>26</v>
      </c>
      <c r="R935" s="10">
        <f t="shared" si="28"/>
        <v>6405</v>
      </c>
      <c r="S935" s="11">
        <f t="shared" si="29"/>
        <v>4.7620817843866172</v>
      </c>
    </row>
    <row r="936" spans="1:19" ht="15.75" customHeight="1">
      <c r="A936" s="7">
        <v>19</v>
      </c>
      <c r="B936" s="8" t="s">
        <v>19</v>
      </c>
      <c r="C936" s="8" t="s">
        <v>24</v>
      </c>
      <c r="D936" s="8" t="s">
        <v>28</v>
      </c>
      <c r="E936" s="7">
        <v>534</v>
      </c>
      <c r="F936" s="7">
        <v>546</v>
      </c>
      <c r="G936" s="7">
        <v>4102</v>
      </c>
      <c r="H936" s="7">
        <v>520</v>
      </c>
      <c r="I936" s="7">
        <v>371</v>
      </c>
      <c r="J936" s="7">
        <v>196</v>
      </c>
      <c r="K936" s="7">
        <v>106</v>
      </c>
      <c r="L936" s="7">
        <v>75</v>
      </c>
      <c r="M936" s="7">
        <v>56</v>
      </c>
      <c r="N936" s="7">
        <v>239</v>
      </c>
      <c r="O936" s="7">
        <v>45</v>
      </c>
      <c r="P936" s="7">
        <v>122</v>
      </c>
      <c r="Q936" s="9" t="s">
        <v>26</v>
      </c>
      <c r="R936" s="10">
        <f t="shared" si="28"/>
        <v>5832</v>
      </c>
      <c r="S936" s="11">
        <f t="shared" si="29"/>
        <v>10.921348314606741</v>
      </c>
    </row>
    <row r="937" spans="1:19" ht="15.75" customHeight="1">
      <c r="A937" s="12">
        <v>24</v>
      </c>
      <c r="B937" s="13" t="s">
        <v>19</v>
      </c>
      <c r="C937" s="13" t="s">
        <v>27</v>
      </c>
      <c r="D937" s="13" t="s">
        <v>28</v>
      </c>
      <c r="E937" s="12">
        <v>1176</v>
      </c>
      <c r="F937" s="12">
        <v>326</v>
      </c>
      <c r="G937" s="12">
        <v>4890</v>
      </c>
      <c r="H937" s="12">
        <v>837</v>
      </c>
      <c r="I937" s="12">
        <v>245</v>
      </c>
      <c r="J937" s="12">
        <v>93</v>
      </c>
      <c r="K937" s="12">
        <v>134</v>
      </c>
      <c r="L937" s="12">
        <v>78</v>
      </c>
      <c r="M937" s="12">
        <v>81</v>
      </c>
      <c r="N937" s="12">
        <v>54</v>
      </c>
      <c r="O937" s="12">
        <v>107</v>
      </c>
      <c r="P937" s="12">
        <v>40</v>
      </c>
      <c r="Q937" s="14" t="s">
        <v>26</v>
      </c>
      <c r="R937" s="10">
        <f t="shared" si="28"/>
        <v>6559</v>
      </c>
      <c r="S937" s="11">
        <f t="shared" si="29"/>
        <v>5.5773809523809526</v>
      </c>
    </row>
    <row r="938" spans="1:19" ht="15.75" customHeight="1">
      <c r="A938" s="7">
        <v>20</v>
      </c>
      <c r="B938" s="8" t="s">
        <v>19</v>
      </c>
      <c r="C938" s="8" t="s">
        <v>30</v>
      </c>
      <c r="D938" s="8" t="s">
        <v>33</v>
      </c>
      <c r="E938" s="7">
        <v>836</v>
      </c>
      <c r="F938" s="7">
        <v>105</v>
      </c>
      <c r="G938" s="7">
        <v>5807</v>
      </c>
      <c r="H938" s="7">
        <v>419</v>
      </c>
      <c r="I938" s="7">
        <v>243</v>
      </c>
      <c r="J938" s="7">
        <v>149</v>
      </c>
      <c r="K938" s="7">
        <v>89</v>
      </c>
      <c r="L938" s="7">
        <v>72</v>
      </c>
      <c r="M938" s="7">
        <v>52</v>
      </c>
      <c r="N938" s="7">
        <v>71</v>
      </c>
      <c r="O938" s="7">
        <v>74</v>
      </c>
      <c r="P938" s="7">
        <v>143</v>
      </c>
      <c r="Q938" s="9" t="s">
        <v>29</v>
      </c>
      <c r="R938" s="10">
        <f t="shared" si="28"/>
        <v>7119</v>
      </c>
      <c r="S938" s="11">
        <f t="shared" si="29"/>
        <v>8.5155502392344502</v>
      </c>
    </row>
    <row r="939" spans="1:19" ht="15.75" customHeight="1">
      <c r="A939" s="12">
        <v>18</v>
      </c>
      <c r="B939" s="13" t="s">
        <v>23</v>
      </c>
      <c r="C939" s="13" t="s">
        <v>20</v>
      </c>
      <c r="D939" s="13" t="s">
        <v>33</v>
      </c>
      <c r="E939" s="12">
        <v>1047</v>
      </c>
      <c r="F939" s="12">
        <v>15</v>
      </c>
      <c r="G939" s="12">
        <v>4342</v>
      </c>
      <c r="H939" s="12">
        <v>620</v>
      </c>
      <c r="I939" s="12">
        <v>359</v>
      </c>
      <c r="J939" s="12">
        <v>195</v>
      </c>
      <c r="K939" s="12">
        <v>212</v>
      </c>
      <c r="L939" s="12">
        <v>63</v>
      </c>
      <c r="M939" s="12">
        <v>94</v>
      </c>
      <c r="N939" s="12">
        <v>193</v>
      </c>
      <c r="O939" s="12">
        <v>141</v>
      </c>
      <c r="P939" s="12">
        <v>48</v>
      </c>
      <c r="Q939" s="14" t="s">
        <v>22</v>
      </c>
      <c r="R939" s="10">
        <f t="shared" si="28"/>
        <v>6267</v>
      </c>
      <c r="S939" s="11">
        <f t="shared" si="29"/>
        <v>5.9856733524355299</v>
      </c>
    </row>
    <row r="940" spans="1:19" ht="15.75" customHeight="1">
      <c r="A940" s="7">
        <v>24</v>
      </c>
      <c r="B940" s="8" t="s">
        <v>23</v>
      </c>
      <c r="C940" s="8" t="s">
        <v>30</v>
      </c>
      <c r="D940" s="8" t="s">
        <v>31</v>
      </c>
      <c r="E940" s="7">
        <v>865</v>
      </c>
      <c r="F940" s="7">
        <v>907</v>
      </c>
      <c r="G940" s="7">
        <v>5189</v>
      </c>
      <c r="H940" s="7">
        <v>936</v>
      </c>
      <c r="I940" s="7">
        <v>161</v>
      </c>
      <c r="J940" s="7">
        <v>115</v>
      </c>
      <c r="K940" s="7">
        <v>284</v>
      </c>
      <c r="L940" s="7">
        <v>61</v>
      </c>
      <c r="M940" s="7">
        <v>100</v>
      </c>
      <c r="N940" s="7">
        <v>234</v>
      </c>
      <c r="O940" s="7">
        <v>129</v>
      </c>
      <c r="P940" s="7">
        <v>163</v>
      </c>
      <c r="Q940" s="9" t="s">
        <v>29</v>
      </c>
      <c r="R940" s="10">
        <f t="shared" si="28"/>
        <v>7372</v>
      </c>
      <c r="S940" s="11">
        <f t="shared" si="29"/>
        <v>8.522543352601156</v>
      </c>
    </row>
    <row r="941" spans="1:19" ht="15.75" customHeight="1">
      <c r="A941" s="12">
        <v>18</v>
      </c>
      <c r="B941" s="13" t="s">
        <v>19</v>
      </c>
      <c r="C941" s="13" t="s">
        <v>24</v>
      </c>
      <c r="D941" s="13" t="s">
        <v>21</v>
      </c>
      <c r="E941" s="12">
        <v>1148</v>
      </c>
      <c r="F941" s="12">
        <v>565</v>
      </c>
      <c r="G941" s="12">
        <v>3353</v>
      </c>
      <c r="H941" s="12">
        <v>613</v>
      </c>
      <c r="I941" s="12">
        <v>218</v>
      </c>
      <c r="J941" s="12">
        <v>159</v>
      </c>
      <c r="K941" s="12">
        <v>271</v>
      </c>
      <c r="L941" s="12">
        <v>92</v>
      </c>
      <c r="M941" s="12">
        <v>67</v>
      </c>
      <c r="N941" s="12">
        <v>235</v>
      </c>
      <c r="O941" s="12">
        <v>122</v>
      </c>
      <c r="P941" s="12">
        <v>186</v>
      </c>
      <c r="Q941" s="14" t="s">
        <v>22</v>
      </c>
      <c r="R941" s="10">
        <f t="shared" si="28"/>
        <v>5316</v>
      </c>
      <c r="S941" s="11">
        <f t="shared" si="29"/>
        <v>4.6306620209059233</v>
      </c>
    </row>
    <row r="942" spans="1:19" ht="15.75" customHeight="1">
      <c r="A942" s="7">
        <v>21</v>
      </c>
      <c r="B942" s="8" t="s">
        <v>23</v>
      </c>
      <c r="C942" s="8" t="s">
        <v>27</v>
      </c>
      <c r="D942" s="8" t="s">
        <v>31</v>
      </c>
      <c r="E942" s="7">
        <v>696</v>
      </c>
      <c r="F942" s="7">
        <v>715</v>
      </c>
      <c r="G942" s="7">
        <v>5238</v>
      </c>
      <c r="H942" s="7">
        <v>710</v>
      </c>
      <c r="I942" s="7">
        <v>195</v>
      </c>
      <c r="J942" s="7">
        <v>133</v>
      </c>
      <c r="K942" s="7">
        <v>98</v>
      </c>
      <c r="L942" s="7">
        <v>54</v>
      </c>
      <c r="M942" s="7">
        <v>66</v>
      </c>
      <c r="N942" s="7">
        <v>294</v>
      </c>
      <c r="O942" s="7">
        <v>41</v>
      </c>
      <c r="P942" s="7">
        <v>197</v>
      </c>
      <c r="Q942" s="9" t="s">
        <v>22</v>
      </c>
      <c r="R942" s="10">
        <f t="shared" si="28"/>
        <v>7026</v>
      </c>
      <c r="S942" s="11">
        <f t="shared" si="29"/>
        <v>10.094827586206897</v>
      </c>
    </row>
    <row r="943" spans="1:19" ht="15.75" customHeight="1">
      <c r="A943" s="12">
        <v>19</v>
      </c>
      <c r="B943" s="13" t="s">
        <v>23</v>
      </c>
      <c r="C943" s="13" t="s">
        <v>20</v>
      </c>
      <c r="D943" s="13" t="s">
        <v>25</v>
      </c>
      <c r="E943" s="12">
        <v>778</v>
      </c>
      <c r="F943" s="12">
        <v>741</v>
      </c>
      <c r="G943" s="12">
        <v>5664</v>
      </c>
      <c r="H943" s="12">
        <v>558</v>
      </c>
      <c r="I943" s="12">
        <v>398</v>
      </c>
      <c r="J943" s="12">
        <v>171</v>
      </c>
      <c r="K943" s="12">
        <v>183</v>
      </c>
      <c r="L943" s="12">
        <v>71</v>
      </c>
      <c r="M943" s="12">
        <v>52</v>
      </c>
      <c r="N943" s="12">
        <v>148</v>
      </c>
      <c r="O943" s="12">
        <v>83</v>
      </c>
      <c r="P943" s="12">
        <v>138</v>
      </c>
      <c r="Q943" s="14" t="s">
        <v>22</v>
      </c>
      <c r="R943" s="10">
        <f t="shared" si="28"/>
        <v>7466</v>
      </c>
      <c r="S943" s="11">
        <f t="shared" si="29"/>
        <v>9.5964010282776346</v>
      </c>
    </row>
    <row r="944" spans="1:19" ht="15.75" customHeight="1">
      <c r="A944" s="7">
        <v>22</v>
      </c>
      <c r="B944" s="8" t="s">
        <v>19</v>
      </c>
      <c r="C944" s="8" t="s">
        <v>27</v>
      </c>
      <c r="D944" s="8" t="s">
        <v>21</v>
      </c>
      <c r="E944" s="7">
        <v>1140</v>
      </c>
      <c r="F944" s="7">
        <v>598</v>
      </c>
      <c r="G944" s="7">
        <v>5623</v>
      </c>
      <c r="H944" s="7">
        <v>665</v>
      </c>
      <c r="I944" s="7">
        <v>278</v>
      </c>
      <c r="J944" s="7">
        <v>183</v>
      </c>
      <c r="K944" s="7">
        <v>236</v>
      </c>
      <c r="L944" s="7">
        <v>110</v>
      </c>
      <c r="M944" s="7">
        <v>22</v>
      </c>
      <c r="N944" s="7">
        <v>238</v>
      </c>
      <c r="O944" s="7">
        <v>194</v>
      </c>
      <c r="P944" s="7">
        <v>22</v>
      </c>
      <c r="Q944" s="9" t="s">
        <v>22</v>
      </c>
      <c r="R944" s="10">
        <f t="shared" si="28"/>
        <v>7571</v>
      </c>
      <c r="S944" s="11">
        <f t="shared" si="29"/>
        <v>6.6412280701754387</v>
      </c>
    </row>
    <row r="945" spans="1:19" ht="15.75" customHeight="1">
      <c r="A945" s="12">
        <v>22</v>
      </c>
      <c r="B945" s="13" t="s">
        <v>23</v>
      </c>
      <c r="C945" s="13" t="s">
        <v>30</v>
      </c>
      <c r="D945" s="13" t="s">
        <v>28</v>
      </c>
      <c r="E945" s="12">
        <v>557</v>
      </c>
      <c r="F945" s="12">
        <v>351</v>
      </c>
      <c r="G945" s="12">
        <v>3510</v>
      </c>
      <c r="H945" s="12">
        <v>857</v>
      </c>
      <c r="I945" s="12">
        <v>112</v>
      </c>
      <c r="J945" s="12">
        <v>158</v>
      </c>
      <c r="K945" s="12">
        <v>269</v>
      </c>
      <c r="L945" s="12">
        <v>40</v>
      </c>
      <c r="M945" s="12">
        <v>78</v>
      </c>
      <c r="N945" s="12">
        <v>267</v>
      </c>
      <c r="O945" s="12">
        <v>31</v>
      </c>
      <c r="P945" s="12">
        <v>146</v>
      </c>
      <c r="Q945" s="14" t="s">
        <v>26</v>
      </c>
      <c r="R945" s="10">
        <f t="shared" si="28"/>
        <v>5468</v>
      </c>
      <c r="S945" s="11">
        <f t="shared" si="29"/>
        <v>9.8168761220825846</v>
      </c>
    </row>
    <row r="946" spans="1:19" ht="15.75" customHeight="1">
      <c r="A946" s="7">
        <v>24</v>
      </c>
      <c r="B946" s="8" t="s">
        <v>32</v>
      </c>
      <c r="C946" s="8" t="s">
        <v>30</v>
      </c>
      <c r="D946" s="8" t="s">
        <v>28</v>
      </c>
      <c r="E946" s="7">
        <v>948</v>
      </c>
      <c r="F946" s="7">
        <v>741</v>
      </c>
      <c r="G946" s="7">
        <v>5923</v>
      </c>
      <c r="H946" s="7">
        <v>954</v>
      </c>
      <c r="I946" s="7">
        <v>265</v>
      </c>
      <c r="J946" s="7">
        <v>181</v>
      </c>
      <c r="K946" s="7">
        <v>81</v>
      </c>
      <c r="L946" s="7">
        <v>59</v>
      </c>
      <c r="M946" s="7">
        <v>71</v>
      </c>
      <c r="N946" s="7">
        <v>216</v>
      </c>
      <c r="O946" s="7">
        <v>157</v>
      </c>
      <c r="P946" s="7">
        <v>33</v>
      </c>
      <c r="Q946" s="9" t="s">
        <v>29</v>
      </c>
      <c r="R946" s="10">
        <f t="shared" si="28"/>
        <v>7940</v>
      </c>
      <c r="S946" s="11">
        <f t="shared" si="29"/>
        <v>8.3755274261603372</v>
      </c>
    </row>
    <row r="947" spans="1:19" ht="15.75" customHeight="1">
      <c r="A947" s="12">
        <v>24</v>
      </c>
      <c r="B947" s="13" t="s">
        <v>23</v>
      </c>
      <c r="C947" s="13" t="s">
        <v>20</v>
      </c>
      <c r="D947" s="13" t="s">
        <v>31</v>
      </c>
      <c r="E947" s="12">
        <v>1249</v>
      </c>
      <c r="F947" s="12">
        <v>574</v>
      </c>
      <c r="G947" s="12">
        <v>4477</v>
      </c>
      <c r="H947" s="12">
        <v>653</v>
      </c>
      <c r="I947" s="12">
        <v>111</v>
      </c>
      <c r="J947" s="12">
        <v>182</v>
      </c>
      <c r="K947" s="12">
        <v>112</v>
      </c>
      <c r="L947" s="12">
        <v>92</v>
      </c>
      <c r="M947" s="12">
        <v>84</v>
      </c>
      <c r="N947" s="12">
        <v>241</v>
      </c>
      <c r="O947" s="12">
        <v>112</v>
      </c>
      <c r="P947" s="12">
        <v>196</v>
      </c>
      <c r="Q947" s="14" t="s">
        <v>29</v>
      </c>
      <c r="R947" s="10">
        <f t="shared" si="28"/>
        <v>6260</v>
      </c>
      <c r="S947" s="11">
        <f t="shared" si="29"/>
        <v>5.0120096076861493</v>
      </c>
    </row>
    <row r="948" spans="1:19" ht="15.75" customHeight="1">
      <c r="A948" s="7">
        <v>24</v>
      </c>
      <c r="B948" s="8" t="s">
        <v>19</v>
      </c>
      <c r="C948" s="8" t="s">
        <v>30</v>
      </c>
      <c r="D948" s="8" t="s">
        <v>25</v>
      </c>
      <c r="E948" s="7">
        <v>1092</v>
      </c>
      <c r="F948" s="7">
        <v>988</v>
      </c>
      <c r="G948" s="7">
        <v>4819</v>
      </c>
      <c r="H948" s="7">
        <v>768</v>
      </c>
      <c r="I948" s="7">
        <v>240</v>
      </c>
      <c r="J948" s="7">
        <v>158</v>
      </c>
      <c r="K948" s="7">
        <v>109</v>
      </c>
      <c r="L948" s="7">
        <v>111</v>
      </c>
      <c r="M948" s="7">
        <v>33</v>
      </c>
      <c r="N948" s="7">
        <v>236</v>
      </c>
      <c r="O948" s="7">
        <v>137</v>
      </c>
      <c r="P948" s="7">
        <v>58</v>
      </c>
      <c r="Q948" s="9" t="s">
        <v>22</v>
      </c>
      <c r="R948" s="10">
        <f t="shared" si="28"/>
        <v>6669</v>
      </c>
      <c r="S948" s="11">
        <f t="shared" si="29"/>
        <v>6.1071428571428568</v>
      </c>
    </row>
    <row r="949" spans="1:19" ht="15.75" customHeight="1">
      <c r="A949" s="12">
        <v>20</v>
      </c>
      <c r="B949" s="13" t="s">
        <v>23</v>
      </c>
      <c r="C949" s="13" t="s">
        <v>24</v>
      </c>
      <c r="D949" s="13" t="s">
        <v>28</v>
      </c>
      <c r="E949" s="12">
        <v>717</v>
      </c>
      <c r="F949" s="12">
        <v>958</v>
      </c>
      <c r="G949" s="12">
        <v>5667</v>
      </c>
      <c r="H949" s="12">
        <v>447</v>
      </c>
      <c r="I949" s="12">
        <v>304</v>
      </c>
      <c r="J949" s="12">
        <v>194</v>
      </c>
      <c r="K949" s="12">
        <v>95</v>
      </c>
      <c r="L949" s="12">
        <v>71</v>
      </c>
      <c r="M949" s="12">
        <v>49</v>
      </c>
      <c r="N949" s="12">
        <v>193</v>
      </c>
      <c r="O949" s="12">
        <v>94</v>
      </c>
      <c r="P949" s="12">
        <v>103</v>
      </c>
      <c r="Q949" s="14" t="s">
        <v>29</v>
      </c>
      <c r="R949" s="10">
        <f t="shared" si="28"/>
        <v>7217</v>
      </c>
      <c r="S949" s="11">
        <f t="shared" si="29"/>
        <v>10.065550906555091</v>
      </c>
    </row>
    <row r="950" spans="1:19" ht="15.75" customHeight="1">
      <c r="A950" s="7">
        <v>19</v>
      </c>
      <c r="B950" s="8" t="s">
        <v>23</v>
      </c>
      <c r="C950" s="8" t="s">
        <v>30</v>
      </c>
      <c r="D950" s="8" t="s">
        <v>28</v>
      </c>
      <c r="E950" s="7">
        <v>857</v>
      </c>
      <c r="F950" s="7">
        <v>615</v>
      </c>
      <c r="G950" s="7">
        <v>3851</v>
      </c>
      <c r="H950" s="7">
        <v>487</v>
      </c>
      <c r="I950" s="7">
        <v>255</v>
      </c>
      <c r="J950" s="7">
        <v>95</v>
      </c>
      <c r="K950" s="7">
        <v>287</v>
      </c>
      <c r="L950" s="7">
        <v>31</v>
      </c>
      <c r="M950" s="7">
        <v>46</v>
      </c>
      <c r="N950" s="7">
        <v>299</v>
      </c>
      <c r="O950" s="7">
        <v>93</v>
      </c>
      <c r="P950" s="7">
        <v>74</v>
      </c>
      <c r="Q950" s="9" t="s">
        <v>26</v>
      </c>
      <c r="R950" s="10">
        <f t="shared" si="28"/>
        <v>5518</v>
      </c>
      <c r="S950" s="11">
        <f t="shared" si="29"/>
        <v>6.4387397899649939</v>
      </c>
    </row>
    <row r="951" spans="1:19" ht="15.75" customHeight="1">
      <c r="A951" s="12">
        <v>18</v>
      </c>
      <c r="B951" s="13" t="s">
        <v>19</v>
      </c>
      <c r="C951" s="13" t="s">
        <v>27</v>
      </c>
      <c r="D951" s="13" t="s">
        <v>33</v>
      </c>
      <c r="E951" s="12">
        <v>1021</v>
      </c>
      <c r="F951" s="12">
        <v>581</v>
      </c>
      <c r="G951" s="12">
        <v>4690</v>
      </c>
      <c r="H951" s="12">
        <v>502</v>
      </c>
      <c r="I951" s="12">
        <v>222</v>
      </c>
      <c r="J951" s="12">
        <v>161</v>
      </c>
      <c r="K951" s="12">
        <v>98</v>
      </c>
      <c r="L951" s="12">
        <v>80</v>
      </c>
      <c r="M951" s="12">
        <v>73</v>
      </c>
      <c r="N951" s="12">
        <v>56</v>
      </c>
      <c r="O951" s="12">
        <v>188</v>
      </c>
      <c r="P951" s="12">
        <v>85</v>
      </c>
      <c r="Q951" s="14" t="s">
        <v>22</v>
      </c>
      <c r="R951" s="10">
        <f t="shared" si="28"/>
        <v>6155</v>
      </c>
      <c r="S951" s="11">
        <f t="shared" si="29"/>
        <v>6.0284035259549462</v>
      </c>
    </row>
    <row r="952" spans="1:19" ht="15.75" customHeight="1">
      <c r="A952" s="7">
        <v>22</v>
      </c>
      <c r="B952" s="8" t="s">
        <v>23</v>
      </c>
      <c r="C952" s="8" t="s">
        <v>30</v>
      </c>
      <c r="D952" s="8" t="s">
        <v>21</v>
      </c>
      <c r="E952" s="7">
        <v>1056</v>
      </c>
      <c r="F952" s="7">
        <v>669</v>
      </c>
      <c r="G952" s="7">
        <v>5378</v>
      </c>
      <c r="H952" s="7">
        <v>596</v>
      </c>
      <c r="I952" s="7">
        <v>278</v>
      </c>
      <c r="J952" s="7">
        <v>179</v>
      </c>
      <c r="K952" s="7">
        <v>223</v>
      </c>
      <c r="L952" s="7">
        <v>47</v>
      </c>
      <c r="M952" s="7">
        <v>87</v>
      </c>
      <c r="N952" s="7">
        <v>135</v>
      </c>
      <c r="O952" s="7">
        <v>55</v>
      </c>
      <c r="P952" s="7">
        <v>51</v>
      </c>
      <c r="Q952" s="9" t="s">
        <v>29</v>
      </c>
      <c r="R952" s="10">
        <f t="shared" si="28"/>
        <v>7029</v>
      </c>
      <c r="S952" s="11">
        <f t="shared" si="29"/>
        <v>6.65625</v>
      </c>
    </row>
    <row r="953" spans="1:19" ht="15.75" customHeight="1">
      <c r="A953" s="12">
        <v>25</v>
      </c>
      <c r="B953" s="13" t="s">
        <v>32</v>
      </c>
      <c r="C953" s="13" t="s">
        <v>20</v>
      </c>
      <c r="D953" s="13" t="s">
        <v>25</v>
      </c>
      <c r="E953" s="12">
        <v>758</v>
      </c>
      <c r="F953" s="12">
        <v>387</v>
      </c>
      <c r="G953" s="12">
        <v>4974</v>
      </c>
      <c r="H953" s="12">
        <v>534</v>
      </c>
      <c r="I953" s="12">
        <v>101</v>
      </c>
      <c r="J953" s="12">
        <v>76</v>
      </c>
      <c r="K953" s="12">
        <v>62</v>
      </c>
      <c r="L953" s="12">
        <v>65</v>
      </c>
      <c r="M953" s="12">
        <v>27</v>
      </c>
      <c r="N953" s="12">
        <v>120</v>
      </c>
      <c r="O953" s="12">
        <v>160</v>
      </c>
      <c r="P953" s="12">
        <v>26</v>
      </c>
      <c r="Q953" s="14" t="s">
        <v>22</v>
      </c>
      <c r="R953" s="10">
        <f t="shared" si="28"/>
        <v>6145</v>
      </c>
      <c r="S953" s="11">
        <f t="shared" si="29"/>
        <v>8.1068601583113455</v>
      </c>
    </row>
    <row r="954" spans="1:19" ht="15.75" customHeight="1">
      <c r="A954" s="7">
        <v>21</v>
      </c>
      <c r="B954" s="8" t="s">
        <v>19</v>
      </c>
      <c r="C954" s="8" t="s">
        <v>20</v>
      </c>
      <c r="D954" s="8" t="s">
        <v>25</v>
      </c>
      <c r="E954" s="7">
        <v>653</v>
      </c>
      <c r="F954" s="7">
        <v>639</v>
      </c>
      <c r="G954" s="7">
        <v>5045</v>
      </c>
      <c r="H954" s="7">
        <v>496</v>
      </c>
      <c r="I954" s="7">
        <v>336</v>
      </c>
      <c r="J954" s="7">
        <v>84</v>
      </c>
      <c r="K954" s="7">
        <v>236</v>
      </c>
      <c r="L954" s="7">
        <v>115</v>
      </c>
      <c r="M954" s="7">
        <v>34</v>
      </c>
      <c r="N954" s="7">
        <v>220</v>
      </c>
      <c r="O954" s="7">
        <v>169</v>
      </c>
      <c r="P954" s="7">
        <v>125</v>
      </c>
      <c r="Q954" s="9" t="s">
        <v>26</v>
      </c>
      <c r="R954" s="10">
        <f t="shared" si="28"/>
        <v>6860</v>
      </c>
      <c r="S954" s="11">
        <f t="shared" si="29"/>
        <v>10.505359877488514</v>
      </c>
    </row>
    <row r="955" spans="1:19" ht="15.75" customHeight="1">
      <c r="A955" s="12">
        <v>21</v>
      </c>
      <c r="B955" s="13" t="s">
        <v>32</v>
      </c>
      <c r="C955" s="13" t="s">
        <v>30</v>
      </c>
      <c r="D955" s="13" t="s">
        <v>28</v>
      </c>
      <c r="E955" s="12">
        <v>643</v>
      </c>
      <c r="F955" s="12">
        <v>218</v>
      </c>
      <c r="G955" s="12">
        <v>4138</v>
      </c>
      <c r="H955" s="12">
        <v>793</v>
      </c>
      <c r="I955" s="12">
        <v>271</v>
      </c>
      <c r="J955" s="12">
        <v>182</v>
      </c>
      <c r="K955" s="12">
        <v>52</v>
      </c>
      <c r="L955" s="12">
        <v>55</v>
      </c>
      <c r="M955" s="12">
        <v>99</v>
      </c>
      <c r="N955" s="12">
        <v>79</v>
      </c>
      <c r="O955" s="12">
        <v>45</v>
      </c>
      <c r="P955" s="12">
        <v>91</v>
      </c>
      <c r="Q955" s="14" t="s">
        <v>22</v>
      </c>
      <c r="R955" s="10">
        <f t="shared" si="28"/>
        <v>5805</v>
      </c>
      <c r="S955" s="11">
        <f t="shared" si="29"/>
        <v>9.0279937791601874</v>
      </c>
    </row>
    <row r="956" spans="1:19" ht="15.75" customHeight="1">
      <c r="A956" s="7">
        <v>25</v>
      </c>
      <c r="B956" s="8" t="s">
        <v>32</v>
      </c>
      <c r="C956" s="8" t="s">
        <v>20</v>
      </c>
      <c r="D956" s="8" t="s">
        <v>31</v>
      </c>
      <c r="E956" s="7">
        <v>668</v>
      </c>
      <c r="F956" s="7">
        <v>893</v>
      </c>
      <c r="G956" s="7">
        <v>3446</v>
      </c>
      <c r="H956" s="7">
        <v>653</v>
      </c>
      <c r="I956" s="7">
        <v>347</v>
      </c>
      <c r="J956" s="7">
        <v>88</v>
      </c>
      <c r="K956" s="7">
        <v>276</v>
      </c>
      <c r="L956" s="7">
        <v>73</v>
      </c>
      <c r="M956" s="7">
        <v>95</v>
      </c>
      <c r="N956" s="7">
        <v>73</v>
      </c>
      <c r="O956" s="7">
        <v>152</v>
      </c>
      <c r="P956" s="7">
        <v>35</v>
      </c>
      <c r="Q956" s="9" t="s">
        <v>26</v>
      </c>
      <c r="R956" s="10">
        <f t="shared" si="28"/>
        <v>5238</v>
      </c>
      <c r="S956" s="11">
        <f t="shared" si="29"/>
        <v>7.841317365269461</v>
      </c>
    </row>
    <row r="957" spans="1:19" ht="15.75" customHeight="1">
      <c r="A957" s="12">
        <v>25</v>
      </c>
      <c r="B957" s="13" t="s">
        <v>23</v>
      </c>
      <c r="C957" s="13" t="s">
        <v>30</v>
      </c>
      <c r="D957" s="13" t="s">
        <v>21</v>
      </c>
      <c r="E957" s="12">
        <v>645</v>
      </c>
      <c r="F957" s="12">
        <v>79</v>
      </c>
      <c r="G957" s="12">
        <v>3830</v>
      </c>
      <c r="H957" s="12">
        <v>940</v>
      </c>
      <c r="I957" s="12">
        <v>249</v>
      </c>
      <c r="J957" s="12">
        <v>63</v>
      </c>
      <c r="K957" s="12">
        <v>69</v>
      </c>
      <c r="L957" s="12">
        <v>61</v>
      </c>
      <c r="M957" s="12">
        <v>40</v>
      </c>
      <c r="N957" s="12">
        <v>74</v>
      </c>
      <c r="O957" s="12">
        <v>76</v>
      </c>
      <c r="P957" s="12">
        <v>75</v>
      </c>
      <c r="Q957" s="14" t="s">
        <v>29</v>
      </c>
      <c r="R957" s="10">
        <f t="shared" si="28"/>
        <v>5477</v>
      </c>
      <c r="S957" s="11">
        <f t="shared" si="29"/>
        <v>8.4914728682170537</v>
      </c>
    </row>
    <row r="958" spans="1:19" ht="15.75" customHeight="1">
      <c r="A958" s="7">
        <v>20</v>
      </c>
      <c r="B958" s="8" t="s">
        <v>23</v>
      </c>
      <c r="C958" s="8" t="s">
        <v>27</v>
      </c>
      <c r="D958" s="8" t="s">
        <v>21</v>
      </c>
      <c r="E958" s="7">
        <v>1020</v>
      </c>
      <c r="F958" s="7">
        <v>522</v>
      </c>
      <c r="G958" s="7">
        <v>3874</v>
      </c>
      <c r="H958" s="7">
        <v>408</v>
      </c>
      <c r="I958" s="7">
        <v>150</v>
      </c>
      <c r="J958" s="7">
        <v>162</v>
      </c>
      <c r="K958" s="7">
        <v>168</v>
      </c>
      <c r="L958" s="7">
        <v>129</v>
      </c>
      <c r="M958" s="7">
        <v>98</v>
      </c>
      <c r="N958" s="7">
        <v>255</v>
      </c>
      <c r="O958" s="7">
        <v>138</v>
      </c>
      <c r="P958" s="7">
        <v>174</v>
      </c>
      <c r="Q958" s="9" t="s">
        <v>22</v>
      </c>
      <c r="R958" s="10">
        <f t="shared" si="28"/>
        <v>5556</v>
      </c>
      <c r="S958" s="11">
        <f t="shared" si="29"/>
        <v>5.447058823529412</v>
      </c>
    </row>
    <row r="959" spans="1:19" ht="15.75" customHeight="1">
      <c r="A959" s="12">
        <v>20</v>
      </c>
      <c r="B959" s="13" t="s">
        <v>19</v>
      </c>
      <c r="C959" s="13" t="s">
        <v>24</v>
      </c>
      <c r="D959" s="13" t="s">
        <v>28</v>
      </c>
      <c r="E959" s="12">
        <v>1128</v>
      </c>
      <c r="F959" s="12">
        <v>458</v>
      </c>
      <c r="G959" s="12">
        <v>5302</v>
      </c>
      <c r="H959" s="12">
        <v>602</v>
      </c>
      <c r="I959" s="12">
        <v>270</v>
      </c>
      <c r="J959" s="12">
        <v>65</v>
      </c>
      <c r="K959" s="12">
        <v>299</v>
      </c>
      <c r="L959" s="12">
        <v>143</v>
      </c>
      <c r="M959" s="12">
        <v>58</v>
      </c>
      <c r="N959" s="12">
        <v>218</v>
      </c>
      <c r="O959" s="12">
        <v>138</v>
      </c>
      <c r="P959" s="12">
        <v>142</v>
      </c>
      <c r="Q959" s="14" t="s">
        <v>26</v>
      </c>
      <c r="R959" s="10">
        <f t="shared" si="28"/>
        <v>7237</v>
      </c>
      <c r="S959" s="11">
        <f t="shared" si="29"/>
        <v>6.4157801418439719</v>
      </c>
    </row>
    <row r="960" spans="1:19" ht="15.75" customHeight="1">
      <c r="A960" s="7">
        <v>22</v>
      </c>
      <c r="B960" s="8" t="s">
        <v>32</v>
      </c>
      <c r="C960" s="8" t="s">
        <v>27</v>
      </c>
      <c r="D960" s="8" t="s">
        <v>25</v>
      </c>
      <c r="E960" s="7">
        <v>1186</v>
      </c>
      <c r="F960" s="7">
        <v>650</v>
      </c>
      <c r="G960" s="7">
        <v>4387</v>
      </c>
      <c r="H960" s="7">
        <v>798</v>
      </c>
      <c r="I960" s="7">
        <v>139</v>
      </c>
      <c r="J960" s="7">
        <v>59</v>
      </c>
      <c r="K960" s="7">
        <v>160</v>
      </c>
      <c r="L960" s="7">
        <v>109</v>
      </c>
      <c r="M960" s="7">
        <v>21</v>
      </c>
      <c r="N960" s="7">
        <v>275</v>
      </c>
      <c r="O960" s="7">
        <v>119</v>
      </c>
      <c r="P960" s="7">
        <v>32</v>
      </c>
      <c r="Q960" s="9" t="s">
        <v>29</v>
      </c>
      <c r="R960" s="10">
        <f t="shared" si="28"/>
        <v>6099</v>
      </c>
      <c r="S960" s="11">
        <f t="shared" si="29"/>
        <v>5.142495784148398</v>
      </c>
    </row>
    <row r="961" spans="1:19" ht="15.75" customHeight="1">
      <c r="A961" s="12">
        <v>23</v>
      </c>
      <c r="B961" s="13" t="s">
        <v>23</v>
      </c>
      <c r="C961" s="13" t="s">
        <v>27</v>
      </c>
      <c r="D961" s="13" t="s">
        <v>21</v>
      </c>
      <c r="E961" s="12">
        <v>528</v>
      </c>
      <c r="F961" s="12">
        <v>573</v>
      </c>
      <c r="G961" s="12">
        <v>4286</v>
      </c>
      <c r="H961" s="12">
        <v>889</v>
      </c>
      <c r="I961" s="12">
        <v>209</v>
      </c>
      <c r="J961" s="12">
        <v>136</v>
      </c>
      <c r="K961" s="12">
        <v>149</v>
      </c>
      <c r="L961" s="12">
        <v>105</v>
      </c>
      <c r="M961" s="12">
        <v>80</v>
      </c>
      <c r="N961" s="12">
        <v>151</v>
      </c>
      <c r="O961" s="12">
        <v>46</v>
      </c>
      <c r="P961" s="12">
        <v>73</v>
      </c>
      <c r="Q961" s="14" t="s">
        <v>29</v>
      </c>
      <c r="R961" s="10">
        <f t="shared" si="28"/>
        <v>6124</v>
      </c>
      <c r="S961" s="11">
        <f t="shared" si="29"/>
        <v>11.598484848484848</v>
      </c>
    </row>
    <row r="962" spans="1:19" ht="15.75" customHeight="1">
      <c r="A962" s="7">
        <v>25</v>
      </c>
      <c r="B962" s="8" t="s">
        <v>32</v>
      </c>
      <c r="C962" s="8" t="s">
        <v>27</v>
      </c>
      <c r="D962" s="8" t="s">
        <v>28</v>
      </c>
      <c r="E962" s="7">
        <v>774</v>
      </c>
      <c r="F962" s="7">
        <v>799</v>
      </c>
      <c r="G962" s="7">
        <v>4397</v>
      </c>
      <c r="H962" s="7">
        <v>629</v>
      </c>
      <c r="I962" s="7">
        <v>163</v>
      </c>
      <c r="J962" s="7">
        <v>75</v>
      </c>
      <c r="K962" s="7">
        <v>183</v>
      </c>
      <c r="L962" s="7">
        <v>39</v>
      </c>
      <c r="M962" s="7">
        <v>33</v>
      </c>
      <c r="N962" s="7">
        <v>54</v>
      </c>
      <c r="O962" s="7">
        <v>136</v>
      </c>
      <c r="P962" s="7">
        <v>125</v>
      </c>
      <c r="Q962" s="9" t="s">
        <v>26</v>
      </c>
      <c r="R962" s="10">
        <f t="shared" ref="R962:R1001" si="30">SUM(G962:P962)</f>
        <v>5834</v>
      </c>
      <c r="S962" s="11">
        <f t="shared" ref="S962:S1025" si="31">R962/E962</f>
        <v>7.5374677002583983</v>
      </c>
    </row>
    <row r="963" spans="1:19" ht="15.75" customHeight="1">
      <c r="A963" s="12">
        <v>22</v>
      </c>
      <c r="B963" s="13" t="s">
        <v>32</v>
      </c>
      <c r="C963" s="13" t="s">
        <v>27</v>
      </c>
      <c r="D963" s="13" t="s">
        <v>25</v>
      </c>
      <c r="E963" s="12">
        <v>1236</v>
      </c>
      <c r="F963" s="12">
        <v>255</v>
      </c>
      <c r="G963" s="12">
        <v>3954</v>
      </c>
      <c r="H963" s="12">
        <v>600</v>
      </c>
      <c r="I963" s="12">
        <v>274</v>
      </c>
      <c r="J963" s="12">
        <v>115</v>
      </c>
      <c r="K963" s="12">
        <v>84</v>
      </c>
      <c r="L963" s="12">
        <v>55</v>
      </c>
      <c r="M963" s="12">
        <v>23</v>
      </c>
      <c r="N963" s="12">
        <v>297</v>
      </c>
      <c r="O963" s="12">
        <v>31</v>
      </c>
      <c r="P963" s="12">
        <v>39</v>
      </c>
      <c r="Q963" s="14" t="s">
        <v>22</v>
      </c>
      <c r="R963" s="10">
        <f t="shared" si="30"/>
        <v>5472</v>
      </c>
      <c r="S963" s="11">
        <f t="shared" si="31"/>
        <v>4.4271844660194173</v>
      </c>
    </row>
    <row r="964" spans="1:19" ht="15.75" customHeight="1">
      <c r="A964" s="7">
        <v>24</v>
      </c>
      <c r="B964" s="8" t="s">
        <v>19</v>
      </c>
      <c r="C964" s="8" t="s">
        <v>30</v>
      </c>
      <c r="D964" s="8" t="s">
        <v>33</v>
      </c>
      <c r="E964" s="7">
        <v>938</v>
      </c>
      <c r="F964" s="7">
        <v>612</v>
      </c>
      <c r="G964" s="7">
        <v>3797</v>
      </c>
      <c r="H964" s="7">
        <v>928</v>
      </c>
      <c r="I964" s="7">
        <v>190</v>
      </c>
      <c r="J964" s="7">
        <v>65</v>
      </c>
      <c r="K964" s="7">
        <v>79</v>
      </c>
      <c r="L964" s="7">
        <v>111</v>
      </c>
      <c r="M964" s="7">
        <v>45</v>
      </c>
      <c r="N964" s="7">
        <v>196</v>
      </c>
      <c r="O964" s="7">
        <v>113</v>
      </c>
      <c r="P964" s="7">
        <v>171</v>
      </c>
      <c r="Q964" s="9" t="s">
        <v>29</v>
      </c>
      <c r="R964" s="10">
        <f t="shared" si="30"/>
        <v>5695</v>
      </c>
      <c r="S964" s="11">
        <f t="shared" si="31"/>
        <v>6.0714285714285712</v>
      </c>
    </row>
    <row r="965" spans="1:19" ht="15.75" customHeight="1">
      <c r="A965" s="12">
        <v>22</v>
      </c>
      <c r="B965" s="13" t="s">
        <v>19</v>
      </c>
      <c r="C965" s="13" t="s">
        <v>27</v>
      </c>
      <c r="D965" s="13" t="s">
        <v>28</v>
      </c>
      <c r="E965" s="12">
        <v>1169</v>
      </c>
      <c r="F965" s="12">
        <v>588</v>
      </c>
      <c r="G965" s="12">
        <v>4110</v>
      </c>
      <c r="H965" s="12">
        <v>508</v>
      </c>
      <c r="I965" s="12">
        <v>104</v>
      </c>
      <c r="J965" s="12">
        <v>159</v>
      </c>
      <c r="K965" s="12">
        <v>242</v>
      </c>
      <c r="L965" s="12">
        <v>30</v>
      </c>
      <c r="M965" s="12">
        <v>78</v>
      </c>
      <c r="N965" s="12">
        <v>105</v>
      </c>
      <c r="O965" s="12">
        <v>163</v>
      </c>
      <c r="P965" s="12">
        <v>195</v>
      </c>
      <c r="Q965" s="14" t="s">
        <v>29</v>
      </c>
      <c r="R965" s="10">
        <f t="shared" si="30"/>
        <v>5694</v>
      </c>
      <c r="S965" s="11">
        <f t="shared" si="31"/>
        <v>4.870829769033362</v>
      </c>
    </row>
    <row r="966" spans="1:19" ht="15.75" customHeight="1">
      <c r="A966" s="7">
        <v>25</v>
      </c>
      <c r="B966" s="8" t="s">
        <v>32</v>
      </c>
      <c r="C966" s="8" t="s">
        <v>20</v>
      </c>
      <c r="D966" s="8" t="s">
        <v>28</v>
      </c>
      <c r="E966" s="7">
        <v>1061</v>
      </c>
      <c r="F966" s="7">
        <v>333</v>
      </c>
      <c r="G966" s="7">
        <v>5826</v>
      </c>
      <c r="H966" s="7">
        <v>949</v>
      </c>
      <c r="I966" s="7">
        <v>250</v>
      </c>
      <c r="J966" s="7">
        <v>138</v>
      </c>
      <c r="K966" s="7">
        <v>158</v>
      </c>
      <c r="L966" s="7">
        <v>57</v>
      </c>
      <c r="M966" s="7">
        <v>20</v>
      </c>
      <c r="N966" s="7">
        <v>265</v>
      </c>
      <c r="O966" s="7">
        <v>193</v>
      </c>
      <c r="P966" s="7">
        <v>103</v>
      </c>
      <c r="Q966" s="9" t="s">
        <v>29</v>
      </c>
      <c r="R966" s="10">
        <f t="shared" si="30"/>
        <v>7959</v>
      </c>
      <c r="S966" s="11">
        <f t="shared" si="31"/>
        <v>7.5014137606032048</v>
      </c>
    </row>
    <row r="967" spans="1:19" ht="15.75" customHeight="1">
      <c r="A967" s="12">
        <v>24</v>
      </c>
      <c r="B967" s="13" t="s">
        <v>19</v>
      </c>
      <c r="C967" s="13" t="s">
        <v>30</v>
      </c>
      <c r="D967" s="13" t="s">
        <v>25</v>
      </c>
      <c r="E967" s="12">
        <v>514</v>
      </c>
      <c r="F967" s="12">
        <v>158</v>
      </c>
      <c r="G967" s="12">
        <v>3039</v>
      </c>
      <c r="H967" s="12">
        <v>506</v>
      </c>
      <c r="I967" s="12">
        <v>361</v>
      </c>
      <c r="J967" s="12">
        <v>84</v>
      </c>
      <c r="K967" s="12">
        <v>158</v>
      </c>
      <c r="L967" s="12">
        <v>132</v>
      </c>
      <c r="M967" s="12">
        <v>49</v>
      </c>
      <c r="N967" s="12">
        <v>104</v>
      </c>
      <c r="O967" s="12">
        <v>159</v>
      </c>
      <c r="P967" s="12">
        <v>99</v>
      </c>
      <c r="Q967" s="14" t="s">
        <v>26</v>
      </c>
      <c r="R967" s="10">
        <f t="shared" si="30"/>
        <v>4691</v>
      </c>
      <c r="S967" s="11">
        <f t="shared" si="31"/>
        <v>9.1264591439688711</v>
      </c>
    </row>
    <row r="968" spans="1:19" ht="15.75" customHeight="1">
      <c r="A968" s="7">
        <v>19</v>
      </c>
      <c r="B968" s="8" t="s">
        <v>32</v>
      </c>
      <c r="C968" s="8" t="s">
        <v>24</v>
      </c>
      <c r="D968" s="8" t="s">
        <v>31</v>
      </c>
      <c r="E968" s="7">
        <v>1015</v>
      </c>
      <c r="F968" s="7">
        <v>493</v>
      </c>
      <c r="G968" s="7">
        <v>5435</v>
      </c>
      <c r="H968" s="7">
        <v>827</v>
      </c>
      <c r="I968" s="7">
        <v>369</v>
      </c>
      <c r="J968" s="7">
        <v>147</v>
      </c>
      <c r="K968" s="7">
        <v>121</v>
      </c>
      <c r="L968" s="7">
        <v>87</v>
      </c>
      <c r="M968" s="7">
        <v>49</v>
      </c>
      <c r="N968" s="7">
        <v>289</v>
      </c>
      <c r="O968" s="7">
        <v>121</v>
      </c>
      <c r="P968" s="7">
        <v>74</v>
      </c>
      <c r="Q968" s="9" t="s">
        <v>29</v>
      </c>
      <c r="R968" s="10">
        <f t="shared" si="30"/>
        <v>7519</v>
      </c>
      <c r="S968" s="11">
        <f t="shared" si="31"/>
        <v>7.4078817733990148</v>
      </c>
    </row>
    <row r="969" spans="1:19" ht="15.75" customHeight="1">
      <c r="A969" s="12">
        <v>18</v>
      </c>
      <c r="B969" s="13" t="s">
        <v>32</v>
      </c>
      <c r="C969" s="13" t="s">
        <v>24</v>
      </c>
      <c r="D969" s="13" t="s">
        <v>28</v>
      </c>
      <c r="E969" s="12">
        <v>743</v>
      </c>
      <c r="F969" s="12">
        <v>104</v>
      </c>
      <c r="G969" s="12">
        <v>3493</v>
      </c>
      <c r="H969" s="12">
        <v>726</v>
      </c>
      <c r="I969" s="12">
        <v>223</v>
      </c>
      <c r="J969" s="12">
        <v>105</v>
      </c>
      <c r="K969" s="12">
        <v>96</v>
      </c>
      <c r="L969" s="12">
        <v>73</v>
      </c>
      <c r="M969" s="12">
        <v>37</v>
      </c>
      <c r="N969" s="12">
        <v>275</v>
      </c>
      <c r="O969" s="12">
        <v>158</v>
      </c>
      <c r="P969" s="12">
        <v>75</v>
      </c>
      <c r="Q969" s="14" t="s">
        <v>29</v>
      </c>
      <c r="R969" s="10">
        <f t="shared" si="30"/>
        <v>5261</v>
      </c>
      <c r="S969" s="11">
        <f t="shared" si="31"/>
        <v>7.0807537012113055</v>
      </c>
    </row>
    <row r="970" spans="1:19" ht="15.75" customHeight="1">
      <c r="A970" s="7">
        <v>21</v>
      </c>
      <c r="B970" s="8" t="s">
        <v>32</v>
      </c>
      <c r="C970" s="8" t="s">
        <v>30</v>
      </c>
      <c r="D970" s="8" t="s">
        <v>31</v>
      </c>
      <c r="E970" s="7">
        <v>913</v>
      </c>
      <c r="F970" s="7">
        <v>70</v>
      </c>
      <c r="G970" s="7">
        <v>4183</v>
      </c>
      <c r="H970" s="7">
        <v>714</v>
      </c>
      <c r="I970" s="7">
        <v>268</v>
      </c>
      <c r="J970" s="7">
        <v>88</v>
      </c>
      <c r="K970" s="7">
        <v>198</v>
      </c>
      <c r="L970" s="7">
        <v>87</v>
      </c>
      <c r="M970" s="7">
        <v>31</v>
      </c>
      <c r="N970" s="7">
        <v>69</v>
      </c>
      <c r="O970" s="7">
        <v>39</v>
      </c>
      <c r="P970" s="7">
        <v>177</v>
      </c>
      <c r="Q970" s="9" t="s">
        <v>26</v>
      </c>
      <c r="R970" s="10">
        <f t="shared" si="30"/>
        <v>5854</v>
      </c>
      <c r="S970" s="11">
        <f t="shared" si="31"/>
        <v>6.4118291347207013</v>
      </c>
    </row>
    <row r="971" spans="1:19" ht="15.75" customHeight="1">
      <c r="A971" s="12">
        <v>24</v>
      </c>
      <c r="B971" s="13" t="s">
        <v>19</v>
      </c>
      <c r="C971" s="13" t="s">
        <v>24</v>
      </c>
      <c r="D971" s="13" t="s">
        <v>31</v>
      </c>
      <c r="E971" s="12">
        <v>1142</v>
      </c>
      <c r="F971" s="12">
        <v>946</v>
      </c>
      <c r="G971" s="12">
        <v>4748</v>
      </c>
      <c r="H971" s="12">
        <v>867</v>
      </c>
      <c r="I971" s="12">
        <v>264</v>
      </c>
      <c r="J971" s="12">
        <v>166</v>
      </c>
      <c r="K971" s="12">
        <v>125</v>
      </c>
      <c r="L971" s="12">
        <v>99</v>
      </c>
      <c r="M971" s="12">
        <v>69</v>
      </c>
      <c r="N971" s="12">
        <v>287</v>
      </c>
      <c r="O971" s="12">
        <v>84</v>
      </c>
      <c r="P971" s="12">
        <v>135</v>
      </c>
      <c r="Q971" s="14" t="s">
        <v>22</v>
      </c>
      <c r="R971" s="10">
        <f t="shared" si="30"/>
        <v>6844</v>
      </c>
      <c r="S971" s="11">
        <f t="shared" si="31"/>
        <v>5.9929947460595443</v>
      </c>
    </row>
    <row r="972" spans="1:19" ht="15.75" customHeight="1">
      <c r="A972" s="7">
        <v>25</v>
      </c>
      <c r="B972" s="8" t="s">
        <v>23</v>
      </c>
      <c r="C972" s="8" t="s">
        <v>27</v>
      </c>
      <c r="D972" s="8" t="s">
        <v>21</v>
      </c>
      <c r="E972" s="7">
        <v>868</v>
      </c>
      <c r="F972" s="7">
        <v>670</v>
      </c>
      <c r="G972" s="7">
        <v>3274</v>
      </c>
      <c r="H972" s="7">
        <v>443</v>
      </c>
      <c r="I972" s="7">
        <v>308</v>
      </c>
      <c r="J972" s="7">
        <v>120</v>
      </c>
      <c r="K972" s="7">
        <v>61</v>
      </c>
      <c r="L972" s="7">
        <v>70</v>
      </c>
      <c r="M972" s="7">
        <v>96</v>
      </c>
      <c r="N972" s="7">
        <v>86</v>
      </c>
      <c r="O972" s="7">
        <v>199</v>
      </c>
      <c r="P972" s="7">
        <v>127</v>
      </c>
      <c r="Q972" s="9" t="s">
        <v>29</v>
      </c>
      <c r="R972" s="10">
        <f t="shared" si="30"/>
        <v>4784</v>
      </c>
      <c r="S972" s="11">
        <f t="shared" si="31"/>
        <v>5.5115207373271886</v>
      </c>
    </row>
    <row r="973" spans="1:19" ht="15.75" customHeight="1">
      <c r="A973" s="12">
        <v>19</v>
      </c>
      <c r="B973" s="13" t="s">
        <v>19</v>
      </c>
      <c r="C973" s="13" t="s">
        <v>30</v>
      </c>
      <c r="D973" s="13" t="s">
        <v>31</v>
      </c>
      <c r="E973" s="12">
        <v>1464</v>
      </c>
      <c r="F973" s="12">
        <v>17</v>
      </c>
      <c r="G973" s="12">
        <v>3939</v>
      </c>
      <c r="H973" s="12">
        <v>490</v>
      </c>
      <c r="I973" s="12">
        <v>357</v>
      </c>
      <c r="J973" s="12">
        <v>87</v>
      </c>
      <c r="K973" s="12">
        <v>131</v>
      </c>
      <c r="L973" s="12">
        <v>97</v>
      </c>
      <c r="M973" s="12">
        <v>67</v>
      </c>
      <c r="N973" s="12">
        <v>168</v>
      </c>
      <c r="O973" s="12">
        <v>87</v>
      </c>
      <c r="P973" s="12">
        <v>135</v>
      </c>
      <c r="Q973" s="14" t="s">
        <v>22</v>
      </c>
      <c r="R973" s="10">
        <f t="shared" si="30"/>
        <v>5558</v>
      </c>
      <c r="S973" s="11">
        <f t="shared" si="31"/>
        <v>3.7964480874316942</v>
      </c>
    </row>
    <row r="974" spans="1:19" ht="15.75" customHeight="1">
      <c r="A974" s="7">
        <v>21</v>
      </c>
      <c r="B974" s="8" t="s">
        <v>23</v>
      </c>
      <c r="C974" s="8" t="s">
        <v>27</v>
      </c>
      <c r="D974" s="8" t="s">
        <v>21</v>
      </c>
      <c r="E974" s="7">
        <v>1260</v>
      </c>
      <c r="F974" s="7">
        <v>617</v>
      </c>
      <c r="G974" s="7">
        <v>4060</v>
      </c>
      <c r="H974" s="7">
        <v>799</v>
      </c>
      <c r="I974" s="7">
        <v>244</v>
      </c>
      <c r="J974" s="7">
        <v>62</v>
      </c>
      <c r="K974" s="7">
        <v>193</v>
      </c>
      <c r="L974" s="7">
        <v>107</v>
      </c>
      <c r="M974" s="7">
        <v>62</v>
      </c>
      <c r="N974" s="7">
        <v>285</v>
      </c>
      <c r="O974" s="7">
        <v>180</v>
      </c>
      <c r="P974" s="7">
        <v>130</v>
      </c>
      <c r="Q974" s="9" t="s">
        <v>26</v>
      </c>
      <c r="R974" s="10">
        <f t="shared" si="30"/>
        <v>6122</v>
      </c>
      <c r="S974" s="11">
        <f t="shared" si="31"/>
        <v>4.8587301587301583</v>
      </c>
    </row>
    <row r="975" spans="1:19" ht="15.75" customHeight="1">
      <c r="A975" s="12">
        <v>19</v>
      </c>
      <c r="B975" s="13" t="s">
        <v>32</v>
      </c>
      <c r="C975" s="13" t="s">
        <v>24</v>
      </c>
      <c r="D975" s="13" t="s">
        <v>28</v>
      </c>
      <c r="E975" s="12">
        <v>1326</v>
      </c>
      <c r="F975" s="12">
        <v>817</v>
      </c>
      <c r="G975" s="12">
        <v>5451</v>
      </c>
      <c r="H975" s="12">
        <v>453</v>
      </c>
      <c r="I975" s="12">
        <v>172</v>
      </c>
      <c r="J975" s="12">
        <v>87</v>
      </c>
      <c r="K975" s="12">
        <v>62</v>
      </c>
      <c r="L975" s="12">
        <v>112</v>
      </c>
      <c r="M975" s="12">
        <v>70</v>
      </c>
      <c r="N975" s="12">
        <v>220</v>
      </c>
      <c r="O975" s="12">
        <v>93</v>
      </c>
      <c r="P975" s="12">
        <v>32</v>
      </c>
      <c r="Q975" s="14" t="s">
        <v>26</v>
      </c>
      <c r="R975" s="10">
        <f t="shared" si="30"/>
        <v>6752</v>
      </c>
      <c r="S975" s="11">
        <f t="shared" si="31"/>
        <v>5.0920060331825034</v>
      </c>
    </row>
    <row r="976" spans="1:19" ht="15.75" customHeight="1">
      <c r="A976" s="7">
        <v>18</v>
      </c>
      <c r="B976" s="8" t="s">
        <v>23</v>
      </c>
      <c r="C976" s="8" t="s">
        <v>27</v>
      </c>
      <c r="D976" s="8" t="s">
        <v>28</v>
      </c>
      <c r="E976" s="7">
        <v>1219</v>
      </c>
      <c r="F976" s="7">
        <v>671</v>
      </c>
      <c r="G976" s="7">
        <v>4152</v>
      </c>
      <c r="H976" s="7">
        <v>700</v>
      </c>
      <c r="I976" s="7">
        <v>335</v>
      </c>
      <c r="J976" s="7">
        <v>152</v>
      </c>
      <c r="K976" s="7">
        <v>296</v>
      </c>
      <c r="L976" s="7">
        <v>98</v>
      </c>
      <c r="M976" s="7">
        <v>86</v>
      </c>
      <c r="N976" s="7">
        <v>77</v>
      </c>
      <c r="O976" s="7">
        <v>82</v>
      </c>
      <c r="P976" s="7">
        <v>27</v>
      </c>
      <c r="Q976" s="9" t="s">
        <v>26</v>
      </c>
      <c r="R976" s="10">
        <f t="shared" si="30"/>
        <v>6005</v>
      </c>
      <c r="S976" s="11">
        <f t="shared" si="31"/>
        <v>4.9261689909762101</v>
      </c>
    </row>
    <row r="977" spans="1:19" ht="15.75" customHeight="1">
      <c r="A977" s="12">
        <v>19</v>
      </c>
      <c r="B977" s="13" t="s">
        <v>19</v>
      </c>
      <c r="C977" s="13" t="s">
        <v>20</v>
      </c>
      <c r="D977" s="13" t="s">
        <v>28</v>
      </c>
      <c r="E977" s="12">
        <v>1038</v>
      </c>
      <c r="F977" s="12">
        <v>823</v>
      </c>
      <c r="G977" s="12">
        <v>5211</v>
      </c>
      <c r="H977" s="12">
        <v>576</v>
      </c>
      <c r="I977" s="12">
        <v>207</v>
      </c>
      <c r="J977" s="12">
        <v>92</v>
      </c>
      <c r="K977" s="12">
        <v>263</v>
      </c>
      <c r="L977" s="12">
        <v>54</v>
      </c>
      <c r="M977" s="12">
        <v>26</v>
      </c>
      <c r="N977" s="12">
        <v>270</v>
      </c>
      <c r="O977" s="12">
        <v>123</v>
      </c>
      <c r="P977" s="12">
        <v>165</v>
      </c>
      <c r="Q977" s="14" t="s">
        <v>22</v>
      </c>
      <c r="R977" s="10">
        <f t="shared" si="30"/>
        <v>6987</v>
      </c>
      <c r="S977" s="11">
        <f t="shared" si="31"/>
        <v>6.7312138728323703</v>
      </c>
    </row>
    <row r="978" spans="1:19" ht="15.75" customHeight="1">
      <c r="A978" s="7">
        <v>25</v>
      </c>
      <c r="B978" s="8" t="s">
        <v>32</v>
      </c>
      <c r="C978" s="8" t="s">
        <v>24</v>
      </c>
      <c r="D978" s="8" t="s">
        <v>33</v>
      </c>
      <c r="E978" s="7">
        <v>1418</v>
      </c>
      <c r="F978" s="7">
        <v>510</v>
      </c>
      <c r="G978" s="7">
        <v>3832</v>
      </c>
      <c r="H978" s="7">
        <v>976</v>
      </c>
      <c r="I978" s="7">
        <v>370</v>
      </c>
      <c r="J978" s="7">
        <v>117</v>
      </c>
      <c r="K978" s="7">
        <v>218</v>
      </c>
      <c r="L978" s="7">
        <v>89</v>
      </c>
      <c r="M978" s="7">
        <v>89</v>
      </c>
      <c r="N978" s="7">
        <v>283</v>
      </c>
      <c r="O978" s="7">
        <v>185</v>
      </c>
      <c r="P978" s="7">
        <v>60</v>
      </c>
      <c r="Q978" s="9" t="s">
        <v>29</v>
      </c>
      <c r="R978" s="10">
        <f t="shared" si="30"/>
        <v>6219</v>
      </c>
      <c r="S978" s="11">
        <f t="shared" si="31"/>
        <v>4.3857545839210159</v>
      </c>
    </row>
    <row r="979" spans="1:19" ht="15.75" customHeight="1">
      <c r="A979" s="12">
        <v>18</v>
      </c>
      <c r="B979" s="13" t="s">
        <v>23</v>
      </c>
      <c r="C979" s="13" t="s">
        <v>24</v>
      </c>
      <c r="D979" s="13" t="s">
        <v>31</v>
      </c>
      <c r="E979" s="12">
        <v>1385</v>
      </c>
      <c r="F979" s="12">
        <v>13</v>
      </c>
      <c r="G979" s="12">
        <v>4384</v>
      </c>
      <c r="H979" s="12">
        <v>678</v>
      </c>
      <c r="I979" s="12">
        <v>253</v>
      </c>
      <c r="J979" s="12">
        <v>119</v>
      </c>
      <c r="K979" s="12">
        <v>76</v>
      </c>
      <c r="L979" s="12">
        <v>113</v>
      </c>
      <c r="M979" s="12">
        <v>50</v>
      </c>
      <c r="N979" s="12">
        <v>229</v>
      </c>
      <c r="O979" s="12">
        <v>74</v>
      </c>
      <c r="P979" s="12">
        <v>169</v>
      </c>
      <c r="Q979" s="14" t="s">
        <v>29</v>
      </c>
      <c r="R979" s="10">
        <f t="shared" si="30"/>
        <v>6145</v>
      </c>
      <c r="S979" s="11">
        <f t="shared" si="31"/>
        <v>4.4368231046931408</v>
      </c>
    </row>
    <row r="980" spans="1:19" ht="15.75" customHeight="1">
      <c r="A980" s="7">
        <v>23</v>
      </c>
      <c r="B980" s="8" t="s">
        <v>23</v>
      </c>
      <c r="C980" s="8" t="s">
        <v>20</v>
      </c>
      <c r="D980" s="8" t="s">
        <v>28</v>
      </c>
      <c r="E980" s="7">
        <v>553</v>
      </c>
      <c r="F980" s="7">
        <v>118</v>
      </c>
      <c r="G980" s="7">
        <v>5030</v>
      </c>
      <c r="H980" s="7">
        <v>960</v>
      </c>
      <c r="I980" s="7">
        <v>304</v>
      </c>
      <c r="J980" s="7">
        <v>135</v>
      </c>
      <c r="K980" s="7">
        <v>212</v>
      </c>
      <c r="L980" s="7">
        <v>105</v>
      </c>
      <c r="M980" s="7">
        <v>54</v>
      </c>
      <c r="N980" s="7">
        <v>147</v>
      </c>
      <c r="O980" s="7">
        <v>118</v>
      </c>
      <c r="P980" s="7">
        <v>183</v>
      </c>
      <c r="Q980" s="9" t="s">
        <v>29</v>
      </c>
      <c r="R980" s="10">
        <f t="shared" si="30"/>
        <v>7248</v>
      </c>
      <c r="S980" s="11">
        <f t="shared" si="31"/>
        <v>13.106690777576853</v>
      </c>
    </row>
    <row r="981" spans="1:19" ht="15.75" customHeight="1">
      <c r="A981" s="12">
        <v>20</v>
      </c>
      <c r="B981" s="13" t="s">
        <v>32</v>
      </c>
      <c r="C981" s="13" t="s">
        <v>27</v>
      </c>
      <c r="D981" s="13" t="s">
        <v>25</v>
      </c>
      <c r="E981" s="12">
        <v>1013</v>
      </c>
      <c r="F981" s="12">
        <v>227</v>
      </c>
      <c r="G981" s="12">
        <v>4119</v>
      </c>
      <c r="H981" s="12">
        <v>805</v>
      </c>
      <c r="I981" s="12">
        <v>366</v>
      </c>
      <c r="J981" s="12">
        <v>62</v>
      </c>
      <c r="K981" s="12">
        <v>191</v>
      </c>
      <c r="L981" s="12">
        <v>135</v>
      </c>
      <c r="M981" s="12">
        <v>60</v>
      </c>
      <c r="N981" s="12">
        <v>84</v>
      </c>
      <c r="O981" s="12">
        <v>151</v>
      </c>
      <c r="P981" s="12">
        <v>172</v>
      </c>
      <c r="Q981" s="14" t="s">
        <v>29</v>
      </c>
      <c r="R981" s="10">
        <f t="shared" si="30"/>
        <v>6145</v>
      </c>
      <c r="S981" s="11">
        <f t="shared" si="31"/>
        <v>6.0661401776900297</v>
      </c>
    </row>
    <row r="982" spans="1:19" ht="15.75" customHeight="1">
      <c r="A982" s="7">
        <v>18</v>
      </c>
      <c r="B982" s="8" t="s">
        <v>19</v>
      </c>
      <c r="C982" s="8" t="s">
        <v>27</v>
      </c>
      <c r="D982" s="8" t="s">
        <v>31</v>
      </c>
      <c r="E982" s="7">
        <v>1019</v>
      </c>
      <c r="F982" s="7">
        <v>589</v>
      </c>
      <c r="G982" s="7">
        <v>5357</v>
      </c>
      <c r="H982" s="7">
        <v>828</v>
      </c>
      <c r="I982" s="7">
        <v>247</v>
      </c>
      <c r="J982" s="7">
        <v>65</v>
      </c>
      <c r="K982" s="7">
        <v>112</v>
      </c>
      <c r="L982" s="7">
        <v>58</v>
      </c>
      <c r="M982" s="7">
        <v>92</v>
      </c>
      <c r="N982" s="7">
        <v>170</v>
      </c>
      <c r="O982" s="7">
        <v>30</v>
      </c>
      <c r="P982" s="7">
        <v>126</v>
      </c>
      <c r="Q982" s="9" t="s">
        <v>29</v>
      </c>
      <c r="R982" s="10">
        <f t="shared" si="30"/>
        <v>7085</v>
      </c>
      <c r="S982" s="11">
        <f t="shared" si="31"/>
        <v>6.9528949950932288</v>
      </c>
    </row>
    <row r="983" spans="1:19" ht="15.75" customHeight="1">
      <c r="A983" s="12">
        <v>24</v>
      </c>
      <c r="B983" s="13" t="s">
        <v>19</v>
      </c>
      <c r="C983" s="13" t="s">
        <v>24</v>
      </c>
      <c r="D983" s="13" t="s">
        <v>28</v>
      </c>
      <c r="E983" s="12">
        <v>669</v>
      </c>
      <c r="F983" s="12">
        <v>7</v>
      </c>
      <c r="G983" s="12">
        <v>4461</v>
      </c>
      <c r="H983" s="12">
        <v>828</v>
      </c>
      <c r="I983" s="12">
        <v>266</v>
      </c>
      <c r="J983" s="12">
        <v>59</v>
      </c>
      <c r="K983" s="12">
        <v>60</v>
      </c>
      <c r="L983" s="12">
        <v>129</v>
      </c>
      <c r="M983" s="12">
        <v>27</v>
      </c>
      <c r="N983" s="12">
        <v>131</v>
      </c>
      <c r="O983" s="12">
        <v>75</v>
      </c>
      <c r="P983" s="12">
        <v>165</v>
      </c>
      <c r="Q983" s="14" t="s">
        <v>22</v>
      </c>
      <c r="R983" s="10">
        <f t="shared" si="30"/>
        <v>6201</v>
      </c>
      <c r="S983" s="11">
        <f t="shared" si="31"/>
        <v>9.2690582959641254</v>
      </c>
    </row>
    <row r="984" spans="1:19" ht="15.75" customHeight="1">
      <c r="A984" s="7">
        <v>19</v>
      </c>
      <c r="B984" s="8" t="s">
        <v>23</v>
      </c>
      <c r="C984" s="8" t="s">
        <v>20</v>
      </c>
      <c r="D984" s="8" t="s">
        <v>28</v>
      </c>
      <c r="E984" s="7">
        <v>933</v>
      </c>
      <c r="F984" s="7">
        <v>698</v>
      </c>
      <c r="G984" s="7">
        <v>4156</v>
      </c>
      <c r="H984" s="7">
        <v>780</v>
      </c>
      <c r="I984" s="7">
        <v>371</v>
      </c>
      <c r="J984" s="7">
        <v>80</v>
      </c>
      <c r="K984" s="7">
        <v>235</v>
      </c>
      <c r="L984" s="7">
        <v>84</v>
      </c>
      <c r="M984" s="7">
        <v>82</v>
      </c>
      <c r="N984" s="7">
        <v>269</v>
      </c>
      <c r="O984" s="7">
        <v>50</v>
      </c>
      <c r="P984" s="7">
        <v>170</v>
      </c>
      <c r="Q984" s="9" t="s">
        <v>29</v>
      </c>
      <c r="R984" s="10">
        <f t="shared" si="30"/>
        <v>6277</v>
      </c>
      <c r="S984" s="11">
        <f t="shared" si="31"/>
        <v>6.727759914255091</v>
      </c>
    </row>
    <row r="985" spans="1:19" ht="15.75" customHeight="1">
      <c r="A985" s="12">
        <v>20</v>
      </c>
      <c r="B985" s="13" t="s">
        <v>23</v>
      </c>
      <c r="C985" s="13" t="s">
        <v>24</v>
      </c>
      <c r="D985" s="13" t="s">
        <v>21</v>
      </c>
      <c r="E985" s="12">
        <v>1166</v>
      </c>
      <c r="F985" s="12">
        <v>671</v>
      </c>
      <c r="G985" s="12">
        <v>3244</v>
      </c>
      <c r="H985" s="12">
        <v>528</v>
      </c>
      <c r="I985" s="12">
        <v>164</v>
      </c>
      <c r="J985" s="12">
        <v>117</v>
      </c>
      <c r="K985" s="12">
        <v>238</v>
      </c>
      <c r="L985" s="12">
        <v>127</v>
      </c>
      <c r="M985" s="12">
        <v>56</v>
      </c>
      <c r="N985" s="12">
        <v>243</v>
      </c>
      <c r="O985" s="12">
        <v>84</v>
      </c>
      <c r="P985" s="12">
        <v>108</v>
      </c>
      <c r="Q985" s="14" t="s">
        <v>26</v>
      </c>
      <c r="R985" s="10">
        <f t="shared" si="30"/>
        <v>4909</v>
      </c>
      <c r="S985" s="11">
        <f t="shared" si="31"/>
        <v>4.2101200686106344</v>
      </c>
    </row>
    <row r="986" spans="1:19" ht="15.75" customHeight="1">
      <c r="A986" s="7">
        <v>25</v>
      </c>
      <c r="B986" s="8" t="s">
        <v>19</v>
      </c>
      <c r="C986" s="8" t="s">
        <v>20</v>
      </c>
      <c r="D986" s="8" t="s">
        <v>25</v>
      </c>
      <c r="E986" s="7">
        <v>1197</v>
      </c>
      <c r="F986" s="7">
        <v>652</v>
      </c>
      <c r="G986" s="7">
        <v>4424</v>
      </c>
      <c r="H986" s="7">
        <v>637</v>
      </c>
      <c r="I986" s="7">
        <v>248</v>
      </c>
      <c r="J986" s="7">
        <v>186</v>
      </c>
      <c r="K986" s="7">
        <v>186</v>
      </c>
      <c r="L986" s="7">
        <v>82</v>
      </c>
      <c r="M986" s="7">
        <v>58</v>
      </c>
      <c r="N986" s="7">
        <v>254</v>
      </c>
      <c r="O986" s="7">
        <v>116</v>
      </c>
      <c r="P986" s="7">
        <v>27</v>
      </c>
      <c r="Q986" s="9" t="s">
        <v>29</v>
      </c>
      <c r="R986" s="10">
        <f t="shared" si="30"/>
        <v>6218</v>
      </c>
      <c r="S986" s="11">
        <f t="shared" si="31"/>
        <v>5.1946532999164576</v>
      </c>
    </row>
    <row r="987" spans="1:19" ht="15.75" customHeight="1">
      <c r="A987" s="12">
        <v>19</v>
      </c>
      <c r="B987" s="13" t="s">
        <v>23</v>
      </c>
      <c r="C987" s="13" t="s">
        <v>27</v>
      </c>
      <c r="D987" s="13" t="s">
        <v>33</v>
      </c>
      <c r="E987" s="12">
        <v>973</v>
      </c>
      <c r="F987" s="12">
        <v>695</v>
      </c>
      <c r="G987" s="12">
        <v>4709</v>
      </c>
      <c r="H987" s="12">
        <v>555</v>
      </c>
      <c r="I987" s="12">
        <v>114</v>
      </c>
      <c r="J987" s="12">
        <v>93</v>
      </c>
      <c r="K987" s="12">
        <v>190</v>
      </c>
      <c r="L987" s="12">
        <v>121</v>
      </c>
      <c r="M987" s="12">
        <v>70</v>
      </c>
      <c r="N987" s="12">
        <v>190</v>
      </c>
      <c r="O987" s="12">
        <v>129</v>
      </c>
      <c r="P987" s="12">
        <v>178</v>
      </c>
      <c r="Q987" s="14" t="s">
        <v>26</v>
      </c>
      <c r="R987" s="10">
        <f t="shared" si="30"/>
        <v>6349</v>
      </c>
      <c r="S987" s="11">
        <f t="shared" si="31"/>
        <v>6.5251798561151082</v>
      </c>
    </row>
    <row r="988" spans="1:19" ht="15.75" customHeight="1">
      <c r="A988" s="7">
        <v>23</v>
      </c>
      <c r="B988" s="8" t="s">
        <v>23</v>
      </c>
      <c r="C988" s="8" t="s">
        <v>24</v>
      </c>
      <c r="D988" s="8" t="s">
        <v>28</v>
      </c>
      <c r="E988" s="7">
        <v>1381</v>
      </c>
      <c r="F988" s="7">
        <v>696</v>
      </c>
      <c r="G988" s="7">
        <v>4387</v>
      </c>
      <c r="H988" s="7">
        <v>646</v>
      </c>
      <c r="I988" s="7">
        <v>171</v>
      </c>
      <c r="J988" s="7">
        <v>142</v>
      </c>
      <c r="K988" s="7">
        <v>97</v>
      </c>
      <c r="L988" s="7">
        <v>109</v>
      </c>
      <c r="M988" s="7">
        <v>83</v>
      </c>
      <c r="N988" s="7">
        <v>216</v>
      </c>
      <c r="O988" s="7">
        <v>88</v>
      </c>
      <c r="P988" s="7">
        <v>190</v>
      </c>
      <c r="Q988" s="9" t="s">
        <v>26</v>
      </c>
      <c r="R988" s="10">
        <f t="shared" si="30"/>
        <v>6129</v>
      </c>
      <c r="S988" s="11">
        <f t="shared" si="31"/>
        <v>4.4380883417813175</v>
      </c>
    </row>
    <row r="989" spans="1:19" ht="15.75" customHeight="1">
      <c r="A989" s="12">
        <v>22</v>
      </c>
      <c r="B989" s="13" t="s">
        <v>32</v>
      </c>
      <c r="C989" s="13" t="s">
        <v>24</v>
      </c>
      <c r="D989" s="13" t="s">
        <v>21</v>
      </c>
      <c r="E989" s="12">
        <v>1082</v>
      </c>
      <c r="F989" s="12">
        <v>221</v>
      </c>
      <c r="G989" s="12">
        <v>4524</v>
      </c>
      <c r="H989" s="12">
        <v>533</v>
      </c>
      <c r="I989" s="12">
        <v>276</v>
      </c>
      <c r="J989" s="12">
        <v>131</v>
      </c>
      <c r="K989" s="12">
        <v>242</v>
      </c>
      <c r="L989" s="12">
        <v>109</v>
      </c>
      <c r="M989" s="12">
        <v>21</v>
      </c>
      <c r="N989" s="12">
        <v>217</v>
      </c>
      <c r="O989" s="12">
        <v>49</v>
      </c>
      <c r="P989" s="12">
        <v>182</v>
      </c>
      <c r="Q989" s="14" t="s">
        <v>22</v>
      </c>
      <c r="R989" s="10">
        <f t="shared" si="30"/>
        <v>6284</v>
      </c>
      <c r="S989" s="11">
        <f t="shared" si="31"/>
        <v>5.8077634011090575</v>
      </c>
    </row>
    <row r="990" spans="1:19" ht="15.75" customHeight="1">
      <c r="A990" s="7">
        <v>23</v>
      </c>
      <c r="B990" s="8" t="s">
        <v>32</v>
      </c>
      <c r="C990" s="8" t="s">
        <v>27</v>
      </c>
      <c r="D990" s="8" t="s">
        <v>31</v>
      </c>
      <c r="E990" s="7">
        <v>1160</v>
      </c>
      <c r="F990" s="7">
        <v>168</v>
      </c>
      <c r="G990" s="7">
        <v>3395</v>
      </c>
      <c r="H990" s="7">
        <v>810</v>
      </c>
      <c r="I990" s="7">
        <v>105</v>
      </c>
      <c r="J990" s="7">
        <v>182</v>
      </c>
      <c r="K990" s="7">
        <v>51</v>
      </c>
      <c r="L990" s="7">
        <v>26</v>
      </c>
      <c r="M990" s="7">
        <v>64</v>
      </c>
      <c r="N990" s="7">
        <v>279</v>
      </c>
      <c r="O990" s="7">
        <v>74</v>
      </c>
      <c r="P990" s="7">
        <v>105</v>
      </c>
      <c r="Q990" s="9" t="s">
        <v>26</v>
      </c>
      <c r="R990" s="10">
        <f t="shared" si="30"/>
        <v>5091</v>
      </c>
      <c r="S990" s="11">
        <f t="shared" si="31"/>
        <v>4.3887931034482754</v>
      </c>
    </row>
    <row r="991" spans="1:19" ht="15.75" customHeight="1">
      <c r="A991" s="12">
        <v>22</v>
      </c>
      <c r="B991" s="13" t="s">
        <v>23</v>
      </c>
      <c r="C991" s="13" t="s">
        <v>24</v>
      </c>
      <c r="D991" s="13" t="s">
        <v>28</v>
      </c>
      <c r="E991" s="12">
        <v>1011</v>
      </c>
      <c r="F991" s="12">
        <v>753</v>
      </c>
      <c r="G991" s="12">
        <v>3523</v>
      </c>
      <c r="H991" s="12">
        <v>475</v>
      </c>
      <c r="I991" s="12">
        <v>392</v>
      </c>
      <c r="J991" s="12">
        <v>187</v>
      </c>
      <c r="K991" s="12">
        <v>298</v>
      </c>
      <c r="L991" s="12">
        <v>99</v>
      </c>
      <c r="M991" s="12">
        <v>73</v>
      </c>
      <c r="N991" s="12">
        <v>125</v>
      </c>
      <c r="O991" s="12">
        <v>93</v>
      </c>
      <c r="P991" s="12">
        <v>31</v>
      </c>
      <c r="Q991" s="14" t="s">
        <v>26</v>
      </c>
      <c r="R991" s="10">
        <f t="shared" si="30"/>
        <v>5296</v>
      </c>
      <c r="S991" s="11">
        <f t="shared" si="31"/>
        <v>5.23837784371909</v>
      </c>
    </row>
    <row r="992" spans="1:19" ht="15.75" customHeight="1">
      <c r="A992" s="7">
        <v>20</v>
      </c>
      <c r="B992" s="8" t="s">
        <v>19</v>
      </c>
      <c r="C992" s="8" t="s">
        <v>27</v>
      </c>
      <c r="D992" s="8" t="s">
        <v>21</v>
      </c>
      <c r="E992" s="7">
        <v>1412</v>
      </c>
      <c r="F992" s="7">
        <v>155</v>
      </c>
      <c r="G992" s="7">
        <v>5576</v>
      </c>
      <c r="H992" s="7">
        <v>443</v>
      </c>
      <c r="I992" s="7">
        <v>305</v>
      </c>
      <c r="J992" s="7">
        <v>119</v>
      </c>
      <c r="K992" s="7">
        <v>136</v>
      </c>
      <c r="L992" s="7">
        <v>120</v>
      </c>
      <c r="M992" s="7">
        <v>41</v>
      </c>
      <c r="N992" s="7">
        <v>290</v>
      </c>
      <c r="O992" s="7">
        <v>30</v>
      </c>
      <c r="P992" s="7">
        <v>91</v>
      </c>
      <c r="Q992" s="9" t="s">
        <v>29</v>
      </c>
      <c r="R992" s="10">
        <f t="shared" si="30"/>
        <v>7151</v>
      </c>
      <c r="S992" s="11">
        <f t="shared" si="31"/>
        <v>5.0644475920679888</v>
      </c>
    </row>
    <row r="993" spans="1:19" ht="15.75" customHeight="1">
      <c r="A993" s="12">
        <v>24</v>
      </c>
      <c r="B993" s="13" t="s">
        <v>19</v>
      </c>
      <c r="C993" s="13" t="s">
        <v>24</v>
      </c>
      <c r="D993" s="13" t="s">
        <v>21</v>
      </c>
      <c r="E993" s="12">
        <v>1391</v>
      </c>
      <c r="F993" s="12">
        <v>259</v>
      </c>
      <c r="G993" s="12">
        <v>3572</v>
      </c>
      <c r="H993" s="12">
        <v>755</v>
      </c>
      <c r="I993" s="12">
        <v>136</v>
      </c>
      <c r="J993" s="12">
        <v>55</v>
      </c>
      <c r="K993" s="12">
        <v>86</v>
      </c>
      <c r="L993" s="12">
        <v>62</v>
      </c>
      <c r="M993" s="12">
        <v>66</v>
      </c>
      <c r="N993" s="12">
        <v>187</v>
      </c>
      <c r="O993" s="12">
        <v>153</v>
      </c>
      <c r="P993" s="12">
        <v>23</v>
      </c>
      <c r="Q993" s="14" t="s">
        <v>26</v>
      </c>
      <c r="R993" s="10">
        <f t="shared" si="30"/>
        <v>5095</v>
      </c>
      <c r="S993" s="11">
        <f t="shared" si="31"/>
        <v>3.6628324946081956</v>
      </c>
    </row>
    <row r="994" spans="1:19" ht="15.75" customHeight="1">
      <c r="A994" s="7">
        <v>20</v>
      </c>
      <c r="B994" s="8" t="s">
        <v>32</v>
      </c>
      <c r="C994" s="8" t="s">
        <v>20</v>
      </c>
      <c r="D994" s="8" t="s">
        <v>25</v>
      </c>
      <c r="E994" s="7">
        <v>1293</v>
      </c>
      <c r="F994" s="7">
        <v>672</v>
      </c>
      <c r="G994" s="7">
        <v>5635</v>
      </c>
      <c r="H994" s="7">
        <v>435</v>
      </c>
      <c r="I994" s="7">
        <v>389</v>
      </c>
      <c r="J994" s="7">
        <v>192</v>
      </c>
      <c r="K994" s="7">
        <v>87</v>
      </c>
      <c r="L994" s="7">
        <v>23</v>
      </c>
      <c r="M994" s="7">
        <v>64</v>
      </c>
      <c r="N994" s="7">
        <v>67</v>
      </c>
      <c r="O994" s="7">
        <v>77</v>
      </c>
      <c r="P994" s="7">
        <v>137</v>
      </c>
      <c r="Q994" s="9" t="s">
        <v>22</v>
      </c>
      <c r="R994" s="10">
        <f t="shared" si="30"/>
        <v>7106</v>
      </c>
      <c r="S994" s="11">
        <f t="shared" si="31"/>
        <v>5.4957463263727764</v>
      </c>
    </row>
    <row r="995" spans="1:19" ht="15.75" customHeight="1">
      <c r="A995" s="12">
        <v>20</v>
      </c>
      <c r="B995" s="13" t="s">
        <v>32</v>
      </c>
      <c r="C995" s="13" t="s">
        <v>20</v>
      </c>
      <c r="D995" s="13" t="s">
        <v>21</v>
      </c>
      <c r="E995" s="12">
        <v>1380</v>
      </c>
      <c r="F995" s="12">
        <v>594</v>
      </c>
      <c r="G995" s="12">
        <v>3658</v>
      </c>
      <c r="H995" s="12">
        <v>739</v>
      </c>
      <c r="I995" s="12">
        <v>277</v>
      </c>
      <c r="J995" s="12">
        <v>187</v>
      </c>
      <c r="K995" s="12">
        <v>92</v>
      </c>
      <c r="L995" s="12">
        <v>144</v>
      </c>
      <c r="M995" s="12">
        <v>69</v>
      </c>
      <c r="N995" s="12">
        <v>283</v>
      </c>
      <c r="O995" s="12">
        <v>68</v>
      </c>
      <c r="P995" s="12">
        <v>21</v>
      </c>
      <c r="Q995" s="14" t="s">
        <v>29</v>
      </c>
      <c r="R995" s="10">
        <f t="shared" si="30"/>
        <v>5538</v>
      </c>
      <c r="S995" s="11">
        <f t="shared" si="31"/>
        <v>4.0130434782608697</v>
      </c>
    </row>
    <row r="996" spans="1:19" ht="15.75" customHeight="1">
      <c r="A996" s="7">
        <v>22</v>
      </c>
      <c r="B996" s="8" t="s">
        <v>32</v>
      </c>
      <c r="C996" s="8" t="s">
        <v>27</v>
      </c>
      <c r="D996" s="8" t="s">
        <v>21</v>
      </c>
      <c r="E996" s="7">
        <v>764</v>
      </c>
      <c r="F996" s="7">
        <v>286</v>
      </c>
      <c r="G996" s="7">
        <v>5430</v>
      </c>
      <c r="H996" s="7">
        <v>589</v>
      </c>
      <c r="I996" s="7">
        <v>387</v>
      </c>
      <c r="J996" s="7">
        <v>61</v>
      </c>
      <c r="K996" s="7">
        <v>68</v>
      </c>
      <c r="L996" s="7">
        <v>46</v>
      </c>
      <c r="M996" s="7">
        <v>96</v>
      </c>
      <c r="N996" s="7">
        <v>86</v>
      </c>
      <c r="O996" s="7">
        <v>46</v>
      </c>
      <c r="P996" s="7">
        <v>85</v>
      </c>
      <c r="Q996" s="9" t="s">
        <v>29</v>
      </c>
      <c r="R996" s="10">
        <f t="shared" si="30"/>
        <v>6894</v>
      </c>
      <c r="S996" s="11">
        <f t="shared" si="31"/>
        <v>9.0235602094240832</v>
      </c>
    </row>
    <row r="997" spans="1:19" ht="15.75" customHeight="1">
      <c r="A997" s="12">
        <v>22</v>
      </c>
      <c r="B997" s="13" t="s">
        <v>23</v>
      </c>
      <c r="C997" s="13" t="s">
        <v>27</v>
      </c>
      <c r="D997" s="13" t="s">
        <v>33</v>
      </c>
      <c r="E997" s="12">
        <v>1346</v>
      </c>
      <c r="F997" s="12">
        <v>520</v>
      </c>
      <c r="G997" s="12">
        <v>3688</v>
      </c>
      <c r="H997" s="12">
        <v>969</v>
      </c>
      <c r="I997" s="12">
        <v>152</v>
      </c>
      <c r="J997" s="12">
        <v>194</v>
      </c>
      <c r="K997" s="12">
        <v>151</v>
      </c>
      <c r="L997" s="12">
        <v>42</v>
      </c>
      <c r="M997" s="12">
        <v>38</v>
      </c>
      <c r="N997" s="12">
        <v>252</v>
      </c>
      <c r="O997" s="12">
        <v>65</v>
      </c>
      <c r="P997" s="12">
        <v>163</v>
      </c>
      <c r="Q997" s="14" t="s">
        <v>26</v>
      </c>
      <c r="R997" s="10">
        <f t="shared" si="30"/>
        <v>5714</v>
      </c>
      <c r="S997" s="11">
        <f t="shared" si="31"/>
        <v>4.2451708766716196</v>
      </c>
    </row>
    <row r="998" spans="1:19" ht="15.75" customHeight="1">
      <c r="A998" s="7">
        <v>19</v>
      </c>
      <c r="B998" s="8" t="s">
        <v>23</v>
      </c>
      <c r="C998" s="8" t="s">
        <v>27</v>
      </c>
      <c r="D998" s="8" t="s">
        <v>33</v>
      </c>
      <c r="E998" s="7">
        <v>1407</v>
      </c>
      <c r="F998" s="7">
        <v>560</v>
      </c>
      <c r="G998" s="7">
        <v>3380</v>
      </c>
      <c r="H998" s="7">
        <v>508</v>
      </c>
      <c r="I998" s="7">
        <v>265</v>
      </c>
      <c r="J998" s="7">
        <v>52</v>
      </c>
      <c r="K998" s="7">
        <v>206</v>
      </c>
      <c r="L998" s="7">
        <v>40</v>
      </c>
      <c r="M998" s="7">
        <v>98</v>
      </c>
      <c r="N998" s="7">
        <v>274</v>
      </c>
      <c r="O998" s="7">
        <v>84</v>
      </c>
      <c r="P998" s="7">
        <v>135</v>
      </c>
      <c r="Q998" s="9" t="s">
        <v>29</v>
      </c>
      <c r="R998" s="10">
        <f t="shared" si="30"/>
        <v>5042</v>
      </c>
      <c r="S998" s="11">
        <f t="shared" si="31"/>
        <v>3.5835110163468373</v>
      </c>
    </row>
    <row r="999" spans="1:19" ht="15.75" customHeight="1">
      <c r="A999" s="12">
        <v>20</v>
      </c>
      <c r="B999" s="13" t="s">
        <v>32</v>
      </c>
      <c r="C999" s="13" t="s">
        <v>24</v>
      </c>
      <c r="D999" s="13" t="s">
        <v>25</v>
      </c>
      <c r="E999" s="12">
        <v>957</v>
      </c>
      <c r="F999" s="12">
        <v>393</v>
      </c>
      <c r="G999" s="12">
        <v>3497</v>
      </c>
      <c r="H999" s="12">
        <v>723</v>
      </c>
      <c r="I999" s="12">
        <v>339</v>
      </c>
      <c r="J999" s="12">
        <v>139</v>
      </c>
      <c r="K999" s="12">
        <v>69</v>
      </c>
      <c r="L999" s="12">
        <v>112</v>
      </c>
      <c r="M999" s="12">
        <v>46</v>
      </c>
      <c r="N999" s="12">
        <v>284</v>
      </c>
      <c r="O999" s="12">
        <v>57</v>
      </c>
      <c r="P999" s="12">
        <v>28</v>
      </c>
      <c r="Q999" s="14" t="s">
        <v>29</v>
      </c>
      <c r="R999" s="10">
        <f t="shared" si="30"/>
        <v>5294</v>
      </c>
      <c r="S999" s="11">
        <f t="shared" si="31"/>
        <v>5.5318704284221525</v>
      </c>
    </row>
    <row r="1000" spans="1:19" ht="15.75" customHeight="1">
      <c r="A1000" s="7">
        <v>22</v>
      </c>
      <c r="B1000" s="8" t="s">
        <v>19</v>
      </c>
      <c r="C1000" s="8" t="s">
        <v>27</v>
      </c>
      <c r="D1000" s="8" t="s">
        <v>25</v>
      </c>
      <c r="E1000" s="7">
        <v>1174</v>
      </c>
      <c r="F1000" s="7">
        <v>612</v>
      </c>
      <c r="G1000" s="7">
        <v>3649</v>
      </c>
      <c r="H1000" s="7">
        <v>543</v>
      </c>
      <c r="I1000" s="7">
        <v>237</v>
      </c>
      <c r="J1000" s="7">
        <v>123</v>
      </c>
      <c r="K1000" s="7">
        <v>200</v>
      </c>
      <c r="L1000" s="7">
        <v>129</v>
      </c>
      <c r="M1000" s="7">
        <v>90</v>
      </c>
      <c r="N1000" s="7">
        <v>190</v>
      </c>
      <c r="O1000" s="7">
        <v>101</v>
      </c>
      <c r="P1000" s="7">
        <v>65</v>
      </c>
      <c r="Q1000" s="9" t="s">
        <v>29</v>
      </c>
      <c r="R1000" s="10">
        <f t="shared" si="30"/>
        <v>5327</v>
      </c>
      <c r="S1000" s="11">
        <f t="shared" si="31"/>
        <v>4.5374787052810905</v>
      </c>
    </row>
    <row r="1001" spans="1:19" ht="15.75" customHeight="1">
      <c r="A1001" s="12">
        <v>24</v>
      </c>
      <c r="B1001" s="13" t="s">
        <v>19</v>
      </c>
      <c r="C1001" s="13" t="s">
        <v>30</v>
      </c>
      <c r="D1001" s="13" t="s">
        <v>28</v>
      </c>
      <c r="E1001" s="12">
        <v>541</v>
      </c>
      <c r="F1001" s="12">
        <v>640</v>
      </c>
      <c r="G1001" s="12">
        <v>5965</v>
      </c>
      <c r="H1001" s="12">
        <v>609</v>
      </c>
      <c r="I1001" s="12">
        <v>270</v>
      </c>
      <c r="J1001" s="12">
        <v>191</v>
      </c>
      <c r="K1001" s="12">
        <v>215</v>
      </c>
      <c r="L1001" s="12">
        <v>139</v>
      </c>
      <c r="M1001" s="12">
        <v>43</v>
      </c>
      <c r="N1001" s="12">
        <v>281</v>
      </c>
      <c r="O1001" s="12">
        <v>88</v>
      </c>
      <c r="P1001" s="12">
        <v>145</v>
      </c>
      <c r="Q1001" s="14" t="s">
        <v>26</v>
      </c>
      <c r="R1001" s="10">
        <f t="shared" si="30"/>
        <v>7946</v>
      </c>
      <c r="S1001" s="11">
        <f t="shared" si="31"/>
        <v>14.687615526802219</v>
      </c>
    </row>
  </sheetData>
  <customSheetViews>
    <customSheetView guid="{36578424-35B4-49C6-A067-AEFCDD26202A}" filter="1" showAutoFilter="1">
      <pageMargins left="0.7" right="0.7" top="0.75" bottom="0.75" header="0.3" footer="0.3"/>
      <autoFilter ref="A1:S1001"/>
    </customSheetView>
    <customSheetView guid="{36578424-35B4-49C6-A067-AEFCDD26202A}" filter="1" showAutoFilter="1">
      <pageMargins left="0.7" right="0.7" top="0.75" bottom="0.75" header="0.3" footer="0.3"/>
      <autoFilter ref="A1:S1001"/>
    </customSheetView>
  </customSheetView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YK38"/>
  <sheetViews>
    <sheetView topLeftCell="B1" workbookViewId="0">
      <selection activeCell="B33" sqref="B33:C37"/>
    </sheetView>
  </sheetViews>
  <sheetFormatPr defaultColWidth="12.6640625" defaultRowHeight="15" customHeight="1"/>
  <cols>
    <col min="1" max="1" width="17.88671875" customWidth="1"/>
    <col min="2" max="2" width="16.21875" customWidth="1"/>
    <col min="3" max="3" width="18.5546875" customWidth="1"/>
    <col min="4" max="4" width="18.5546875" bestFit="1" customWidth="1"/>
    <col min="5" max="5" width="16.33203125" bestFit="1" customWidth="1"/>
    <col min="6" max="6" width="14.77734375" bestFit="1" customWidth="1"/>
    <col min="7" max="7" width="14.88671875" bestFit="1" customWidth="1"/>
    <col min="8" max="8" width="11.88671875" bestFit="1" customWidth="1"/>
    <col min="9" max="9" width="16.88671875" bestFit="1" customWidth="1"/>
    <col min="10" max="10" width="15.21875" bestFit="1" customWidth="1"/>
    <col min="11" max="11" width="21.6640625" customWidth="1"/>
    <col min="12" max="12" width="25.88671875" customWidth="1"/>
    <col min="13" max="13" width="24.21875" customWidth="1"/>
    <col min="14" max="16" width="23.21875" customWidth="1"/>
    <col min="17" max="17" width="22.6640625" customWidth="1"/>
    <col min="18" max="18" width="26.88671875" customWidth="1"/>
    <col min="19" max="19" width="25.21875" customWidth="1"/>
    <col min="20" max="20" width="22.6640625" customWidth="1"/>
    <col min="21" max="21" width="26.88671875" customWidth="1"/>
    <col min="22" max="22" width="25.21875" customWidth="1"/>
    <col min="23" max="23" width="21.6640625" customWidth="1"/>
    <col min="24" max="24" width="25.88671875" customWidth="1"/>
    <col min="25" max="25" width="24.21875" customWidth="1"/>
    <col min="26" max="28" width="23.21875" customWidth="1"/>
    <col min="29" max="29" width="21.6640625" customWidth="1"/>
    <col min="30" max="30" width="25.88671875" customWidth="1"/>
    <col min="31" max="31" width="24.21875" customWidth="1"/>
    <col min="32" max="32" width="21.6640625" customWidth="1"/>
    <col min="33" max="33" width="25.88671875" customWidth="1"/>
    <col min="34" max="34" width="24.21875" customWidth="1"/>
    <col min="35" max="35" width="21.6640625" customWidth="1"/>
    <col min="36" max="36" width="25.88671875" customWidth="1"/>
    <col min="37" max="37" width="24.21875" customWidth="1"/>
    <col min="38" max="40" width="23.21875" customWidth="1"/>
    <col min="41" max="41" width="22.6640625" customWidth="1"/>
    <col min="42" max="42" width="26.88671875" customWidth="1"/>
    <col min="43" max="43" width="25.21875" customWidth="1"/>
    <col min="44" max="44" width="22.6640625" customWidth="1"/>
    <col min="45" max="45" width="26.88671875" customWidth="1"/>
    <col min="46" max="46" width="25.21875" customWidth="1"/>
    <col min="47" max="47" width="21.6640625" customWidth="1"/>
    <col min="48" max="48" width="25.88671875" customWidth="1"/>
    <col min="49" max="49" width="24.21875" customWidth="1"/>
    <col min="50" max="52" width="23.21875" customWidth="1"/>
    <col min="53" max="53" width="22.6640625" customWidth="1"/>
    <col min="54" max="54" width="26.88671875" customWidth="1"/>
    <col min="55" max="55" width="25.21875" customWidth="1"/>
    <col min="56" max="56" width="22.6640625" customWidth="1"/>
    <col min="57" max="57" width="26.88671875" customWidth="1"/>
    <col min="58" max="58" width="25.21875" customWidth="1"/>
    <col min="59" max="59" width="21.6640625" customWidth="1"/>
    <col min="60" max="60" width="25.88671875" customWidth="1"/>
    <col min="61" max="61" width="24.21875" customWidth="1"/>
    <col min="62" max="64" width="23.21875" customWidth="1"/>
    <col min="65" max="65" width="21.6640625" customWidth="1"/>
    <col min="66" max="66" width="25.88671875" customWidth="1"/>
    <col min="67" max="67" width="24.21875" customWidth="1"/>
    <col min="68" max="68" width="22.6640625" customWidth="1"/>
    <col min="69" max="69" width="26.88671875" customWidth="1"/>
    <col min="70" max="70" width="25.21875" customWidth="1"/>
    <col min="71" max="71" width="21.6640625" customWidth="1"/>
    <col min="72" max="72" width="25.88671875" customWidth="1"/>
    <col min="73" max="73" width="24.21875" customWidth="1"/>
    <col min="74" max="76" width="23.21875" customWidth="1"/>
    <col min="77" max="77" width="22.6640625" customWidth="1"/>
    <col min="78" max="78" width="26.88671875" customWidth="1"/>
    <col min="79" max="79" width="25.21875" customWidth="1"/>
    <col min="80" max="80" width="22.6640625" customWidth="1"/>
    <col min="81" max="81" width="26.88671875" customWidth="1"/>
    <col min="82" max="82" width="25.21875" customWidth="1"/>
    <col min="83" max="83" width="21.6640625" customWidth="1"/>
    <col min="84" max="84" width="25.88671875" customWidth="1"/>
    <col min="85" max="85" width="24.21875" customWidth="1"/>
    <col min="86" max="86" width="22.6640625" customWidth="1"/>
    <col min="87" max="87" width="26.88671875" customWidth="1"/>
    <col min="88" max="88" width="25.21875" customWidth="1"/>
    <col min="89" max="91" width="23.21875" customWidth="1"/>
    <col min="92" max="92" width="21.6640625" customWidth="1"/>
    <col min="93" max="93" width="25.88671875" customWidth="1"/>
    <col min="94" max="94" width="24.21875" customWidth="1"/>
    <col min="95" max="95" width="21.6640625" customWidth="1"/>
    <col min="96" max="96" width="25.88671875" customWidth="1"/>
    <col min="97" max="97" width="24.21875" customWidth="1"/>
    <col min="98" max="98" width="21.6640625" customWidth="1"/>
    <col min="99" max="99" width="25.88671875" customWidth="1"/>
    <col min="100" max="100" width="24.21875" customWidth="1"/>
    <col min="101" max="103" width="23.21875" customWidth="1"/>
    <col min="104" max="104" width="22.6640625" customWidth="1"/>
    <col min="105" max="105" width="26.88671875" customWidth="1"/>
    <col min="106" max="106" width="25.21875" customWidth="1"/>
    <col min="107" max="107" width="22.6640625" customWidth="1"/>
    <col min="108" max="108" width="26.88671875" customWidth="1"/>
    <col min="109" max="109" width="25.21875" customWidth="1"/>
    <col min="110" max="110" width="21.6640625" customWidth="1"/>
    <col min="111" max="111" width="25.88671875" customWidth="1"/>
    <col min="112" max="112" width="24.21875" customWidth="1"/>
    <col min="113" max="115" width="23.21875" customWidth="1"/>
    <col min="116" max="116" width="22.6640625" customWidth="1"/>
    <col min="117" max="117" width="26.88671875" customWidth="1"/>
    <col min="118" max="118" width="25.21875" customWidth="1"/>
    <col min="119" max="119" width="22.6640625" customWidth="1"/>
    <col min="120" max="120" width="26.88671875" customWidth="1"/>
    <col min="121" max="121" width="25.21875" customWidth="1"/>
    <col min="122" max="122" width="21.6640625" customWidth="1"/>
    <col min="123" max="123" width="25.88671875" customWidth="1"/>
    <col min="124" max="124" width="24.21875" customWidth="1"/>
    <col min="125" max="127" width="23.21875" customWidth="1"/>
    <col min="128" max="128" width="22.6640625" customWidth="1"/>
    <col min="129" max="129" width="26.88671875" customWidth="1"/>
    <col min="130" max="130" width="25.21875" customWidth="1"/>
    <col min="131" max="131" width="22.6640625" customWidth="1"/>
    <col min="132" max="132" width="26.88671875" customWidth="1"/>
    <col min="133" max="133" width="25.21875" customWidth="1"/>
    <col min="134" max="134" width="21.6640625" customWidth="1"/>
    <col min="135" max="135" width="25.88671875" customWidth="1"/>
    <col min="136" max="136" width="24.21875" customWidth="1"/>
    <col min="137" max="137" width="22.6640625" customWidth="1"/>
    <col min="138" max="138" width="26.88671875" customWidth="1"/>
    <col min="139" max="139" width="25.21875" customWidth="1"/>
    <col min="140" max="142" width="23.21875" customWidth="1"/>
    <col min="143" max="143" width="21.6640625" customWidth="1"/>
    <col min="144" max="144" width="25.88671875" customWidth="1"/>
    <col min="145" max="145" width="24.21875" customWidth="1"/>
    <col min="146" max="146" width="22.6640625" customWidth="1"/>
    <col min="147" max="147" width="26.88671875" customWidth="1"/>
    <col min="148" max="148" width="25.21875" customWidth="1"/>
    <col min="149" max="149" width="21.6640625" customWidth="1"/>
    <col min="150" max="150" width="25.88671875" customWidth="1"/>
    <col min="151" max="151" width="24.21875" customWidth="1"/>
    <col min="152" max="154" width="23.21875" customWidth="1"/>
    <col min="155" max="155" width="22.6640625" customWidth="1"/>
    <col min="156" max="156" width="26.88671875" customWidth="1"/>
    <col min="157" max="157" width="25.21875" customWidth="1"/>
    <col min="158" max="158" width="22.6640625" customWidth="1"/>
    <col min="159" max="159" width="26.88671875" customWidth="1"/>
    <col min="160" max="160" width="25.21875" customWidth="1"/>
    <col min="161" max="161" width="21.6640625" customWidth="1"/>
    <col min="162" max="162" width="25.88671875" customWidth="1"/>
    <col min="163" max="163" width="24.21875" customWidth="1"/>
    <col min="164" max="164" width="22.6640625" customWidth="1"/>
    <col min="165" max="165" width="26.88671875" customWidth="1"/>
    <col min="166" max="166" width="25.21875" customWidth="1"/>
    <col min="167" max="169" width="23.21875" customWidth="1"/>
    <col min="170" max="170" width="22.6640625" customWidth="1"/>
    <col min="171" max="171" width="26.88671875" customWidth="1"/>
    <col min="172" max="172" width="25.21875" customWidth="1"/>
    <col min="173" max="173" width="21.6640625" customWidth="1"/>
    <col min="174" max="174" width="25.88671875" customWidth="1"/>
    <col min="175" max="175" width="24.21875" customWidth="1"/>
    <col min="176" max="176" width="21.6640625" customWidth="1"/>
    <col min="177" max="177" width="25.88671875" customWidth="1"/>
    <col min="178" max="178" width="24.21875" customWidth="1"/>
    <col min="179" max="179" width="22.6640625" customWidth="1"/>
    <col min="180" max="180" width="26.88671875" customWidth="1"/>
    <col min="181" max="181" width="25.21875" customWidth="1"/>
    <col min="182" max="184" width="23.21875" customWidth="1"/>
    <col min="185" max="185" width="22.6640625" customWidth="1"/>
    <col min="186" max="186" width="26.88671875" customWidth="1"/>
    <col min="187" max="187" width="25.21875" customWidth="1"/>
    <col min="188" max="188" width="22.6640625" customWidth="1"/>
    <col min="189" max="189" width="26.88671875" customWidth="1"/>
    <col min="190" max="190" width="25.21875" customWidth="1"/>
    <col min="191" max="191" width="21.6640625" customWidth="1"/>
    <col min="192" max="192" width="25.88671875" customWidth="1"/>
    <col min="193" max="193" width="24.21875" customWidth="1"/>
    <col min="194" max="196" width="23.21875" customWidth="1"/>
    <col min="197" max="197" width="21.6640625" customWidth="1"/>
    <col min="198" max="198" width="25.88671875" customWidth="1"/>
    <col min="199" max="199" width="24.21875" customWidth="1"/>
    <col min="200" max="200" width="22.6640625" customWidth="1"/>
    <col min="201" max="201" width="26.88671875" customWidth="1"/>
    <col min="202" max="202" width="25.21875" customWidth="1"/>
    <col min="203" max="203" width="21.6640625" customWidth="1"/>
    <col min="204" max="204" width="25.88671875" customWidth="1"/>
    <col min="205" max="205" width="24.21875" customWidth="1"/>
    <col min="206" max="208" width="23.21875" customWidth="1"/>
    <col min="209" max="209" width="22.6640625" customWidth="1"/>
    <col min="210" max="210" width="26.88671875" customWidth="1"/>
    <col min="211" max="211" width="25.21875" customWidth="1"/>
    <col min="212" max="212" width="22.6640625" customWidth="1"/>
    <col min="213" max="213" width="26.88671875" customWidth="1"/>
    <col min="214" max="214" width="25.21875" customWidth="1"/>
    <col min="215" max="215" width="21.6640625" customWidth="1"/>
    <col min="216" max="216" width="25.88671875" customWidth="1"/>
    <col min="217" max="217" width="24.21875" customWidth="1"/>
    <col min="218" max="220" width="23.21875" customWidth="1"/>
    <col min="221" max="221" width="22.6640625" customWidth="1"/>
    <col min="222" max="222" width="26.88671875" customWidth="1"/>
    <col min="223" max="223" width="25.21875" customWidth="1"/>
    <col min="224" max="224" width="21.6640625" customWidth="1"/>
    <col min="225" max="225" width="25.88671875" customWidth="1"/>
    <col min="226" max="226" width="24.21875" customWidth="1"/>
    <col min="227" max="227" width="21.6640625" customWidth="1"/>
    <col min="228" max="228" width="25.88671875" customWidth="1"/>
    <col min="229" max="229" width="24.21875" customWidth="1"/>
    <col min="230" max="230" width="22.6640625" customWidth="1"/>
    <col min="231" max="231" width="26.88671875" customWidth="1"/>
    <col min="232" max="232" width="25.21875" customWidth="1"/>
    <col min="233" max="235" width="23.21875" customWidth="1"/>
    <col min="236" max="236" width="22.6640625" customWidth="1"/>
    <col min="237" max="237" width="26.88671875" customWidth="1"/>
    <col min="238" max="238" width="25.21875" customWidth="1"/>
    <col min="239" max="239" width="21.6640625" customWidth="1"/>
    <col min="240" max="240" width="25.88671875" customWidth="1"/>
    <col min="241" max="241" width="24.21875" customWidth="1"/>
    <col min="242" max="242" width="21.6640625" customWidth="1"/>
    <col min="243" max="243" width="25.88671875" customWidth="1"/>
    <col min="244" max="244" width="24.21875" customWidth="1"/>
    <col min="245" max="247" width="23.21875" customWidth="1"/>
    <col min="248" max="248" width="22.6640625" customWidth="1"/>
    <col min="249" max="249" width="26.88671875" customWidth="1"/>
    <col min="250" max="250" width="25.21875" customWidth="1"/>
    <col min="251" max="251" width="22.6640625" customWidth="1"/>
    <col min="252" max="252" width="26.88671875" customWidth="1"/>
    <col min="253" max="253" width="25.21875" customWidth="1"/>
    <col min="254" max="254" width="21.6640625" customWidth="1"/>
    <col min="255" max="255" width="25.88671875" customWidth="1"/>
    <col min="256" max="256" width="24.21875" customWidth="1"/>
    <col min="257" max="259" width="23.21875" customWidth="1"/>
    <col min="260" max="260" width="22.6640625" customWidth="1"/>
    <col min="261" max="261" width="26.88671875" customWidth="1"/>
    <col min="262" max="262" width="25.21875" customWidth="1"/>
    <col min="263" max="263" width="22.6640625" customWidth="1"/>
    <col min="264" max="264" width="26.88671875" customWidth="1"/>
    <col min="265" max="265" width="25.21875" customWidth="1"/>
    <col min="266" max="266" width="21.6640625" customWidth="1"/>
    <col min="267" max="267" width="25.88671875" customWidth="1"/>
    <col min="268" max="268" width="24.21875" customWidth="1"/>
    <col min="269" max="269" width="22.6640625" customWidth="1"/>
    <col min="270" max="270" width="26.88671875" customWidth="1"/>
    <col min="271" max="271" width="25.21875" customWidth="1"/>
    <col min="272" max="274" width="23.21875" customWidth="1"/>
    <col min="275" max="275" width="21.6640625" customWidth="1"/>
    <col min="276" max="276" width="25.88671875" customWidth="1"/>
    <col min="277" max="277" width="24.21875" customWidth="1"/>
    <col min="278" max="278" width="21.6640625" customWidth="1"/>
    <col min="279" max="279" width="25.88671875" customWidth="1"/>
    <col min="280" max="280" width="24.21875" customWidth="1"/>
    <col min="281" max="281" width="21.6640625" customWidth="1"/>
    <col min="282" max="282" width="25.88671875" customWidth="1"/>
    <col min="283" max="283" width="24.21875" customWidth="1"/>
    <col min="284" max="286" width="23.21875" customWidth="1"/>
    <col min="287" max="287" width="22.6640625" customWidth="1"/>
    <col min="288" max="288" width="26.88671875" customWidth="1"/>
    <col min="289" max="289" width="25.21875" customWidth="1"/>
    <col min="290" max="290" width="22.6640625" customWidth="1"/>
    <col min="291" max="291" width="26.88671875" customWidth="1"/>
    <col min="292" max="292" width="25.21875" customWidth="1"/>
    <col min="293" max="293" width="21.6640625" customWidth="1"/>
    <col min="294" max="294" width="25.88671875" customWidth="1"/>
    <col min="295" max="295" width="24.21875" customWidth="1"/>
    <col min="296" max="298" width="23.21875" customWidth="1"/>
    <col min="299" max="299" width="22.6640625" customWidth="1"/>
    <col min="300" max="300" width="26.88671875" customWidth="1"/>
    <col min="301" max="301" width="25.21875" customWidth="1"/>
    <col min="302" max="302" width="21.6640625" customWidth="1"/>
    <col min="303" max="303" width="25.88671875" customWidth="1"/>
    <col min="304" max="304" width="24.21875" customWidth="1"/>
    <col min="305" max="305" width="21.6640625" customWidth="1"/>
    <col min="306" max="306" width="25.88671875" customWidth="1"/>
    <col min="307" max="307" width="24.21875" customWidth="1"/>
    <col min="308" max="308" width="22.6640625" customWidth="1"/>
    <col min="309" max="309" width="26.88671875" customWidth="1"/>
    <col min="310" max="310" width="25.21875" customWidth="1"/>
    <col min="311" max="313" width="23.21875" customWidth="1"/>
    <col min="314" max="314" width="21.6640625" customWidth="1"/>
    <col min="315" max="315" width="25.88671875" customWidth="1"/>
    <col min="316" max="316" width="24.21875" customWidth="1"/>
    <col min="317" max="317" width="22.6640625" customWidth="1"/>
    <col min="318" max="318" width="26.88671875" customWidth="1"/>
    <col min="319" max="319" width="25.21875" customWidth="1"/>
    <col min="320" max="320" width="21.6640625" customWidth="1"/>
    <col min="321" max="321" width="25.88671875" customWidth="1"/>
    <col min="322" max="322" width="24.21875" customWidth="1"/>
    <col min="323" max="323" width="22.6640625" customWidth="1"/>
    <col min="324" max="324" width="26.88671875" customWidth="1"/>
    <col min="325" max="325" width="25.21875" customWidth="1"/>
    <col min="326" max="328" width="23.21875" customWidth="1"/>
    <col min="329" max="329" width="21.6640625" customWidth="1"/>
    <col min="330" max="330" width="25.88671875" customWidth="1"/>
    <col min="331" max="331" width="24.21875" customWidth="1"/>
    <col min="332" max="332" width="22.6640625" customWidth="1"/>
    <col min="333" max="333" width="26.88671875" customWidth="1"/>
    <col min="334" max="334" width="25.21875" customWidth="1"/>
    <col min="335" max="335" width="21.6640625" customWidth="1"/>
    <col min="336" max="336" width="25.88671875" customWidth="1"/>
    <col min="337" max="337" width="24.21875" customWidth="1"/>
    <col min="338" max="340" width="23.21875" customWidth="1"/>
    <col min="341" max="341" width="21.6640625" customWidth="1"/>
    <col min="342" max="342" width="25.88671875" customWidth="1"/>
    <col min="343" max="343" width="24.21875" customWidth="1"/>
    <col min="344" max="344" width="22.6640625" customWidth="1"/>
    <col min="345" max="345" width="26.88671875" customWidth="1"/>
    <col min="346" max="346" width="25.21875" customWidth="1"/>
    <col min="347" max="347" width="21.6640625" customWidth="1"/>
    <col min="348" max="348" width="25.88671875" customWidth="1"/>
    <col min="349" max="349" width="24.21875" customWidth="1"/>
    <col min="350" max="352" width="23.21875" customWidth="1"/>
    <col min="353" max="353" width="22.6640625" customWidth="1"/>
    <col min="354" max="354" width="26.88671875" customWidth="1"/>
    <col min="355" max="355" width="25.21875" customWidth="1"/>
    <col min="356" max="356" width="22.6640625" customWidth="1"/>
    <col min="357" max="357" width="26.88671875" customWidth="1"/>
    <col min="358" max="358" width="25.21875" customWidth="1"/>
    <col min="359" max="359" width="21.6640625" customWidth="1"/>
    <col min="360" max="360" width="25.88671875" customWidth="1"/>
    <col min="361" max="361" width="24.21875" customWidth="1"/>
    <col min="362" max="362" width="22.6640625" customWidth="1"/>
    <col min="363" max="363" width="26.88671875" customWidth="1"/>
    <col min="364" max="364" width="25.21875" customWidth="1"/>
    <col min="365" max="367" width="23.21875" customWidth="1"/>
    <col min="368" max="368" width="22.6640625" customWidth="1"/>
    <col min="369" max="369" width="26.88671875" customWidth="1"/>
    <col min="370" max="370" width="25.21875" customWidth="1"/>
    <col min="371" max="371" width="22.6640625" customWidth="1"/>
    <col min="372" max="372" width="26.88671875" customWidth="1"/>
    <col min="373" max="373" width="25.21875" customWidth="1"/>
    <col min="374" max="374" width="21.6640625" customWidth="1"/>
    <col min="375" max="375" width="25.88671875" customWidth="1"/>
    <col min="376" max="376" width="24.21875" customWidth="1"/>
    <col min="377" max="379" width="23.21875" customWidth="1"/>
    <col min="380" max="380" width="21.6640625" customWidth="1"/>
    <col min="381" max="381" width="25.88671875" customWidth="1"/>
    <col min="382" max="382" width="24.21875" customWidth="1"/>
    <col min="383" max="383" width="22.6640625" customWidth="1"/>
    <col min="384" max="384" width="26.88671875" customWidth="1"/>
    <col min="385" max="385" width="25.21875" customWidth="1"/>
    <col min="386" max="386" width="21.6640625" customWidth="1"/>
    <col min="387" max="387" width="25.88671875" customWidth="1"/>
    <col min="388" max="388" width="24.21875" customWidth="1"/>
    <col min="389" max="389" width="22.6640625" customWidth="1"/>
    <col min="390" max="390" width="26.88671875" customWidth="1"/>
    <col min="391" max="391" width="25.21875" customWidth="1"/>
    <col min="392" max="394" width="23.21875" customWidth="1"/>
    <col min="395" max="395" width="22.6640625" customWidth="1"/>
    <col min="396" max="396" width="26.88671875" customWidth="1"/>
    <col min="397" max="397" width="25.21875" customWidth="1"/>
    <col min="398" max="398" width="22.6640625" customWidth="1"/>
    <col min="399" max="399" width="26.88671875" customWidth="1"/>
    <col min="400" max="400" width="25.21875" customWidth="1"/>
    <col min="401" max="401" width="21.6640625" customWidth="1"/>
    <col min="402" max="402" width="25.88671875" customWidth="1"/>
    <col min="403" max="403" width="24.21875" customWidth="1"/>
    <col min="404" max="406" width="23.21875" customWidth="1"/>
    <col min="407" max="407" width="22.6640625" customWidth="1"/>
    <col min="408" max="408" width="26.88671875" customWidth="1"/>
    <col min="409" max="409" width="25.21875" customWidth="1"/>
    <col min="410" max="410" width="22.6640625" customWidth="1"/>
    <col min="411" max="411" width="26.88671875" customWidth="1"/>
    <col min="412" max="412" width="25.21875" customWidth="1"/>
    <col min="413" max="413" width="21.6640625" customWidth="1"/>
    <col min="414" max="414" width="25.88671875" customWidth="1"/>
    <col min="415" max="415" width="24.21875" customWidth="1"/>
    <col min="416" max="416" width="22.6640625" customWidth="1"/>
    <col min="417" max="417" width="26.88671875" customWidth="1"/>
    <col min="418" max="418" width="25.21875" customWidth="1"/>
    <col min="419" max="421" width="23.21875" customWidth="1"/>
    <col min="422" max="422" width="22.6640625" customWidth="1"/>
    <col min="423" max="423" width="26.88671875" customWidth="1"/>
    <col min="424" max="424" width="25.21875" customWidth="1"/>
    <col min="425" max="425" width="21.6640625" customWidth="1"/>
    <col min="426" max="426" width="25.88671875" customWidth="1"/>
    <col min="427" max="427" width="24.21875" customWidth="1"/>
    <col min="428" max="428" width="21.6640625" customWidth="1"/>
    <col min="429" max="429" width="25.88671875" customWidth="1"/>
    <col min="430" max="430" width="24.21875" customWidth="1"/>
    <col min="431" max="433" width="23.21875" customWidth="1"/>
    <col min="434" max="434" width="21.6640625" customWidth="1"/>
    <col min="435" max="435" width="25.88671875" customWidth="1"/>
    <col min="436" max="436" width="24.21875" customWidth="1"/>
    <col min="437" max="437" width="22.6640625" customWidth="1"/>
    <col min="438" max="438" width="26.88671875" customWidth="1"/>
    <col min="439" max="439" width="25.21875" customWidth="1"/>
    <col min="440" max="440" width="21.6640625" customWidth="1"/>
    <col min="441" max="441" width="25.88671875" customWidth="1"/>
    <col min="442" max="442" width="24.21875" customWidth="1"/>
    <col min="443" max="445" width="23.21875" customWidth="1"/>
    <col min="446" max="446" width="22.6640625" customWidth="1"/>
    <col min="447" max="447" width="26.88671875" customWidth="1"/>
    <col min="448" max="448" width="25.21875" customWidth="1"/>
    <col min="449" max="449" width="22.6640625" customWidth="1"/>
    <col min="450" max="450" width="26.88671875" customWidth="1"/>
    <col min="451" max="451" width="25.21875" customWidth="1"/>
    <col min="452" max="452" width="21.6640625" customWidth="1"/>
    <col min="453" max="453" width="25.88671875" customWidth="1"/>
    <col min="454" max="454" width="24.21875" customWidth="1"/>
    <col min="455" max="457" width="23.21875" customWidth="1"/>
    <col min="458" max="458" width="21.6640625" customWidth="1"/>
    <col min="459" max="459" width="25.88671875" customWidth="1"/>
    <col min="460" max="460" width="24.21875" customWidth="1"/>
    <col min="461" max="461" width="22.6640625" customWidth="1"/>
    <col min="462" max="462" width="26.88671875" customWidth="1"/>
    <col min="463" max="463" width="25.21875" customWidth="1"/>
    <col min="464" max="464" width="21.6640625" customWidth="1"/>
    <col min="465" max="465" width="25.88671875" customWidth="1"/>
    <col min="466" max="466" width="24.21875" customWidth="1"/>
    <col min="467" max="469" width="23.21875" customWidth="1"/>
    <col min="470" max="470" width="22.6640625" customWidth="1"/>
    <col min="471" max="471" width="26.88671875" customWidth="1"/>
    <col min="472" max="472" width="25.21875" customWidth="1"/>
    <col min="473" max="473" width="22.6640625" customWidth="1"/>
    <col min="474" max="474" width="26.88671875" customWidth="1"/>
    <col min="475" max="475" width="25.21875" customWidth="1"/>
    <col min="476" max="476" width="21.6640625" customWidth="1"/>
    <col min="477" max="477" width="25.88671875" customWidth="1"/>
    <col min="478" max="478" width="24.21875" customWidth="1"/>
    <col min="479" max="481" width="23.21875" customWidth="1"/>
    <col min="482" max="482" width="22.6640625" customWidth="1"/>
    <col min="483" max="483" width="26.88671875" customWidth="1"/>
    <col min="484" max="484" width="25.21875" customWidth="1"/>
    <col min="485" max="485" width="22.6640625" customWidth="1"/>
    <col min="486" max="486" width="26.88671875" customWidth="1"/>
    <col min="487" max="487" width="25.21875" customWidth="1"/>
    <col min="488" max="488" width="21.6640625" customWidth="1"/>
    <col min="489" max="489" width="25.88671875" customWidth="1"/>
    <col min="490" max="490" width="24.21875" customWidth="1"/>
    <col min="491" max="491" width="22.6640625" customWidth="1"/>
    <col min="492" max="492" width="26.88671875" customWidth="1"/>
    <col min="493" max="493" width="25.21875" customWidth="1"/>
    <col min="494" max="496" width="23.21875" customWidth="1"/>
    <col min="497" max="497" width="22.6640625" customWidth="1"/>
    <col min="498" max="498" width="26.88671875" customWidth="1"/>
    <col min="499" max="499" width="25.21875" customWidth="1"/>
    <col min="500" max="500" width="22.6640625" customWidth="1"/>
    <col min="501" max="501" width="26.88671875" customWidth="1"/>
    <col min="502" max="502" width="25.21875" customWidth="1"/>
    <col min="503" max="503" width="21.6640625" customWidth="1"/>
    <col min="504" max="504" width="25.88671875" customWidth="1"/>
    <col min="505" max="505" width="24.21875" customWidth="1"/>
    <col min="506" max="508" width="23.21875" customWidth="1"/>
    <col min="509" max="509" width="22.6640625" customWidth="1"/>
    <col min="510" max="510" width="26.88671875" customWidth="1"/>
    <col min="511" max="511" width="25.21875" customWidth="1"/>
    <col min="512" max="512" width="22.6640625" customWidth="1"/>
    <col min="513" max="513" width="26.88671875" customWidth="1"/>
    <col min="514" max="514" width="25.21875" customWidth="1"/>
    <col min="515" max="515" width="21.6640625" customWidth="1"/>
    <col min="516" max="516" width="25.88671875" customWidth="1"/>
    <col min="517" max="517" width="24.21875" customWidth="1"/>
    <col min="518" max="520" width="23.21875" customWidth="1"/>
    <col min="521" max="521" width="22.6640625" customWidth="1"/>
    <col min="522" max="522" width="26.88671875" customWidth="1"/>
    <col min="523" max="523" width="25.21875" customWidth="1"/>
    <col min="524" max="524" width="21.6640625" customWidth="1"/>
    <col min="525" max="525" width="25.88671875" customWidth="1"/>
    <col min="526" max="526" width="24.21875" customWidth="1"/>
    <col min="527" max="527" width="21.6640625" customWidth="1"/>
    <col min="528" max="528" width="25.88671875" customWidth="1"/>
    <col min="529" max="529" width="24.21875" customWidth="1"/>
    <col min="530" max="532" width="23.21875" customWidth="1"/>
    <col min="533" max="533" width="21.6640625" customWidth="1"/>
    <col min="534" max="534" width="25.88671875" customWidth="1"/>
    <col min="535" max="535" width="24.21875" customWidth="1"/>
    <col min="536" max="536" width="22.6640625" customWidth="1"/>
    <col min="537" max="537" width="26.88671875" customWidth="1"/>
    <col min="538" max="538" width="25.21875" customWidth="1"/>
    <col min="539" max="539" width="21.6640625" customWidth="1"/>
    <col min="540" max="540" width="25.88671875" customWidth="1"/>
    <col min="541" max="541" width="24.21875" customWidth="1"/>
    <col min="542" max="544" width="23.21875" customWidth="1"/>
    <col min="545" max="545" width="22.6640625" customWidth="1"/>
    <col min="546" max="546" width="26.88671875" customWidth="1"/>
    <col min="547" max="547" width="25.21875" customWidth="1"/>
    <col min="548" max="548" width="22.6640625" customWidth="1"/>
    <col min="549" max="549" width="26.88671875" customWidth="1"/>
    <col min="550" max="550" width="25.21875" customWidth="1"/>
    <col min="551" max="551" width="21.6640625" customWidth="1"/>
    <col min="552" max="552" width="25.88671875" customWidth="1"/>
    <col min="553" max="553" width="24.21875" customWidth="1"/>
    <col min="554" max="556" width="23.21875" customWidth="1"/>
    <col min="557" max="557" width="22.6640625" customWidth="1"/>
    <col min="558" max="558" width="26.88671875" customWidth="1"/>
    <col min="559" max="559" width="25.21875" customWidth="1"/>
    <col min="560" max="560" width="22.6640625" customWidth="1"/>
    <col min="561" max="561" width="26.88671875" customWidth="1"/>
    <col min="562" max="562" width="25.21875" customWidth="1"/>
    <col min="563" max="563" width="21.6640625" customWidth="1"/>
    <col min="564" max="564" width="25.88671875" customWidth="1"/>
    <col min="565" max="565" width="24.21875" customWidth="1"/>
    <col min="566" max="566" width="22.6640625" customWidth="1"/>
    <col min="567" max="567" width="26.88671875" customWidth="1"/>
    <col min="568" max="568" width="25.21875" customWidth="1"/>
    <col min="569" max="571" width="23.21875" customWidth="1"/>
    <col min="572" max="572" width="22.6640625" customWidth="1"/>
    <col min="573" max="573" width="26.88671875" customWidth="1"/>
    <col min="574" max="574" width="25.21875" customWidth="1"/>
    <col min="575" max="575" width="21.6640625" customWidth="1"/>
    <col min="576" max="576" width="25.88671875" customWidth="1"/>
    <col min="577" max="577" width="24.21875" customWidth="1"/>
    <col min="578" max="578" width="21.6640625" customWidth="1"/>
    <col min="579" max="579" width="25.88671875" customWidth="1"/>
    <col min="580" max="580" width="24.21875" customWidth="1"/>
    <col min="581" max="583" width="23.21875" customWidth="1"/>
    <col min="584" max="584" width="22.6640625" customWidth="1"/>
    <col min="585" max="585" width="26.88671875" customWidth="1"/>
    <col min="586" max="586" width="25.21875" customWidth="1"/>
    <col min="587" max="587" width="22.6640625" customWidth="1"/>
    <col min="588" max="588" width="26.88671875" customWidth="1"/>
    <col min="589" max="589" width="25.21875" customWidth="1"/>
    <col min="590" max="590" width="21.6640625" customWidth="1"/>
    <col min="591" max="591" width="25.88671875" customWidth="1"/>
    <col min="592" max="592" width="24.21875" customWidth="1"/>
    <col min="593" max="593" width="22.6640625" customWidth="1"/>
    <col min="594" max="594" width="26.88671875" customWidth="1"/>
    <col min="595" max="595" width="25.21875" customWidth="1"/>
    <col min="596" max="598" width="23.21875" customWidth="1"/>
    <col min="599" max="599" width="22.6640625" customWidth="1"/>
    <col min="600" max="600" width="26.88671875" customWidth="1"/>
    <col min="601" max="601" width="25.21875" customWidth="1"/>
    <col min="602" max="602" width="22.6640625" customWidth="1"/>
    <col min="603" max="603" width="26.88671875" customWidth="1"/>
    <col min="604" max="604" width="25.21875" customWidth="1"/>
    <col min="605" max="605" width="21.6640625" customWidth="1"/>
    <col min="606" max="606" width="25.88671875" customWidth="1"/>
    <col min="607" max="607" width="24.21875" customWidth="1"/>
    <col min="608" max="610" width="23.21875" customWidth="1"/>
    <col min="611" max="611" width="21.6640625" customWidth="1"/>
    <col min="612" max="612" width="25.88671875" customWidth="1"/>
    <col min="613" max="613" width="24.21875" customWidth="1"/>
    <col min="614" max="614" width="22.6640625" customWidth="1"/>
    <col min="615" max="615" width="26.88671875" customWidth="1"/>
    <col min="616" max="616" width="25.21875" customWidth="1"/>
    <col min="617" max="617" width="21.6640625" customWidth="1"/>
    <col min="618" max="618" width="25.88671875" customWidth="1"/>
    <col min="619" max="619" width="24.21875" customWidth="1"/>
    <col min="620" max="622" width="23.21875" customWidth="1"/>
    <col min="623" max="623" width="22.6640625" customWidth="1"/>
    <col min="624" max="624" width="26.88671875" customWidth="1"/>
    <col min="625" max="625" width="25.21875" customWidth="1"/>
    <col min="626" max="626" width="21.6640625" customWidth="1"/>
    <col min="627" max="627" width="25.88671875" customWidth="1"/>
    <col min="628" max="628" width="24.21875" customWidth="1"/>
    <col min="629" max="629" width="21.6640625" customWidth="1"/>
    <col min="630" max="630" width="25.88671875" customWidth="1"/>
    <col min="631" max="631" width="24.21875" customWidth="1"/>
    <col min="632" max="632" width="22.6640625" customWidth="1"/>
    <col min="633" max="633" width="26.88671875" customWidth="1"/>
    <col min="634" max="634" width="25.21875" customWidth="1"/>
    <col min="635" max="637" width="23.21875" customWidth="1"/>
    <col min="638" max="638" width="22.6640625" customWidth="1"/>
    <col min="639" max="639" width="26.88671875" customWidth="1"/>
    <col min="640" max="640" width="25.21875" customWidth="1"/>
    <col min="641" max="641" width="21.6640625" customWidth="1"/>
    <col min="642" max="642" width="25.88671875" customWidth="1"/>
    <col min="643" max="643" width="24.21875" customWidth="1"/>
    <col min="644" max="644" width="21.6640625" customWidth="1"/>
    <col min="645" max="645" width="25.88671875" customWidth="1"/>
    <col min="646" max="646" width="24.21875" customWidth="1"/>
    <col min="647" max="649" width="23.21875" customWidth="1"/>
    <col min="650" max="650" width="21.6640625" customWidth="1"/>
    <col min="651" max="651" width="25.88671875" customWidth="1"/>
    <col min="652" max="652" width="24.21875" customWidth="1"/>
    <col min="653" max="653" width="21.6640625" customWidth="1"/>
    <col min="654" max="654" width="25.88671875" customWidth="1"/>
    <col min="655" max="655" width="24.21875" customWidth="1"/>
    <col min="656" max="656" width="21.6640625" customWidth="1"/>
    <col min="657" max="657" width="25.88671875" customWidth="1"/>
    <col min="658" max="658" width="24.21875" customWidth="1"/>
    <col min="659" max="661" width="23.21875" customWidth="1"/>
    <col min="662" max="662" width="22.6640625" customWidth="1"/>
    <col min="663" max="663" width="26.88671875" customWidth="1"/>
    <col min="664" max="664" width="25.21875" customWidth="1"/>
    <col min="665" max="665" width="22.6640625" customWidth="1"/>
    <col min="666" max="666" width="26.88671875" customWidth="1"/>
    <col min="667" max="667" width="25.21875" customWidth="1"/>
    <col min="668" max="668" width="21.6640625" customWidth="1"/>
    <col min="669" max="669" width="25.88671875" customWidth="1"/>
    <col min="670" max="670" width="24.21875" customWidth="1"/>
    <col min="671" max="673" width="23.21875" customWidth="1"/>
    <col min="674" max="674" width="22.6640625" customWidth="1"/>
    <col min="675" max="675" width="26.88671875" customWidth="1"/>
    <col min="676" max="676" width="25.21875" customWidth="1"/>
    <col min="677" max="677" width="22.6640625" customWidth="1"/>
    <col min="678" max="678" width="26.88671875" customWidth="1"/>
    <col min="679" max="679" width="25.21875" customWidth="1"/>
    <col min="680" max="680" width="21.6640625" customWidth="1"/>
    <col min="681" max="681" width="25.88671875" customWidth="1"/>
    <col min="682" max="682" width="24.21875" customWidth="1"/>
    <col min="683" max="685" width="23.21875" customWidth="1"/>
    <col min="686" max="686" width="22.6640625" customWidth="1"/>
    <col min="687" max="687" width="26.88671875" customWidth="1"/>
    <col min="688" max="688" width="25.21875" customWidth="1"/>
    <col min="689" max="689" width="21.6640625" customWidth="1"/>
    <col min="690" max="690" width="25.88671875" customWidth="1"/>
    <col min="691" max="691" width="24.21875" customWidth="1"/>
    <col min="692" max="692" width="21.6640625" customWidth="1"/>
    <col min="693" max="693" width="25.88671875" customWidth="1"/>
    <col min="694" max="694" width="24.21875" customWidth="1"/>
    <col min="695" max="695" width="22.6640625" customWidth="1"/>
    <col min="696" max="696" width="26.88671875" customWidth="1"/>
    <col min="697" max="697" width="25.21875" customWidth="1"/>
    <col min="698" max="700" width="23.21875" customWidth="1"/>
    <col min="701" max="701" width="22.6640625" customWidth="1"/>
    <col min="702" max="702" width="26.88671875" customWidth="1"/>
    <col min="703" max="703" width="25.21875" customWidth="1"/>
    <col min="704" max="704" width="21.6640625" customWidth="1"/>
    <col min="705" max="705" width="25.88671875" customWidth="1"/>
    <col min="706" max="706" width="24.21875" customWidth="1"/>
    <col min="707" max="707" width="21.6640625" customWidth="1"/>
    <col min="708" max="708" width="25.88671875" customWidth="1"/>
    <col min="709" max="709" width="24.21875" customWidth="1"/>
    <col min="710" max="712" width="23.21875" customWidth="1"/>
    <col min="713" max="713" width="22.6640625" customWidth="1"/>
    <col min="714" max="714" width="26.88671875" customWidth="1"/>
    <col min="715" max="715" width="25.21875" customWidth="1"/>
    <col min="716" max="716" width="22.6640625" customWidth="1"/>
    <col min="717" max="717" width="26.88671875" customWidth="1"/>
    <col min="718" max="718" width="25.21875" customWidth="1"/>
    <col min="719" max="719" width="21.6640625" customWidth="1"/>
    <col min="720" max="720" width="25.88671875" customWidth="1"/>
    <col min="721" max="721" width="24.21875" customWidth="1"/>
    <col min="722" max="722" width="22.6640625" customWidth="1"/>
    <col min="723" max="723" width="26.88671875" customWidth="1"/>
    <col min="724" max="724" width="25.21875" customWidth="1"/>
    <col min="725" max="727" width="23.21875" customWidth="1"/>
    <col min="728" max="728" width="21.6640625" customWidth="1"/>
    <col min="729" max="729" width="25.88671875" customWidth="1"/>
    <col min="730" max="730" width="24.21875" customWidth="1"/>
    <col min="731" max="731" width="22.6640625" customWidth="1"/>
    <col min="732" max="732" width="26.88671875" customWidth="1"/>
    <col min="733" max="733" width="25.21875" customWidth="1"/>
    <col min="734" max="734" width="21.6640625" customWidth="1"/>
    <col min="735" max="735" width="25.88671875" customWidth="1"/>
    <col min="736" max="736" width="24.21875" customWidth="1"/>
    <col min="737" max="737" width="22.6640625" customWidth="1"/>
    <col min="738" max="738" width="26.88671875" customWidth="1"/>
    <col min="739" max="739" width="25.21875" customWidth="1"/>
    <col min="740" max="742" width="23.21875" customWidth="1"/>
    <col min="743" max="743" width="22.6640625" customWidth="1"/>
    <col min="744" max="744" width="26.88671875" customWidth="1"/>
    <col min="745" max="745" width="25.21875" customWidth="1"/>
    <col min="746" max="746" width="22.6640625" customWidth="1"/>
    <col min="747" max="747" width="26.88671875" customWidth="1"/>
    <col min="748" max="748" width="25.21875" customWidth="1"/>
    <col min="749" max="749" width="21.6640625" customWidth="1"/>
    <col min="750" max="750" width="25.88671875" customWidth="1"/>
    <col min="751" max="751" width="24.21875" customWidth="1"/>
    <col min="752" max="752" width="22.6640625" customWidth="1"/>
    <col min="753" max="753" width="26.88671875" customWidth="1"/>
    <col min="754" max="754" width="25.21875" customWidth="1"/>
    <col min="755" max="757" width="23.21875" customWidth="1"/>
    <col min="758" max="758" width="22.6640625" customWidth="1"/>
    <col min="759" max="759" width="26.88671875" customWidth="1"/>
    <col min="760" max="760" width="25.21875" customWidth="1"/>
    <col min="761" max="761" width="21.6640625" customWidth="1"/>
    <col min="762" max="762" width="25.88671875" customWidth="1"/>
    <col min="763" max="763" width="24.21875" customWidth="1"/>
    <col min="764" max="764" width="21.6640625" customWidth="1"/>
    <col min="765" max="765" width="25.88671875" customWidth="1"/>
    <col min="766" max="766" width="24.21875" customWidth="1"/>
    <col min="767" max="769" width="23.21875" customWidth="1"/>
    <col min="770" max="770" width="22.6640625" customWidth="1"/>
    <col min="771" max="771" width="26.88671875" customWidth="1"/>
    <col min="772" max="772" width="25.21875" customWidth="1"/>
    <col min="773" max="773" width="21.6640625" customWidth="1"/>
    <col min="774" max="774" width="25.88671875" customWidth="1"/>
    <col min="775" max="775" width="24.21875" customWidth="1"/>
    <col min="776" max="776" width="21.6640625" customWidth="1"/>
    <col min="777" max="777" width="25.88671875" customWidth="1"/>
    <col min="778" max="778" width="24.21875" customWidth="1"/>
    <col min="779" max="781" width="23.21875" customWidth="1"/>
    <col min="782" max="782" width="21.6640625" customWidth="1"/>
    <col min="783" max="783" width="25.88671875" customWidth="1"/>
    <col min="784" max="784" width="24.21875" customWidth="1"/>
    <col min="785" max="785" width="22.6640625" customWidth="1"/>
    <col min="786" max="786" width="26.88671875" customWidth="1"/>
    <col min="787" max="787" width="25.21875" customWidth="1"/>
    <col min="788" max="788" width="21.6640625" customWidth="1"/>
    <col min="789" max="789" width="25.88671875" customWidth="1"/>
    <col min="790" max="790" width="24.21875" customWidth="1"/>
    <col min="791" max="791" width="22.6640625" customWidth="1"/>
    <col min="792" max="792" width="26.88671875" customWidth="1"/>
    <col min="793" max="793" width="25.21875" customWidth="1"/>
    <col min="794" max="796" width="23.21875" customWidth="1"/>
    <col min="797" max="797" width="21.6640625" customWidth="1"/>
    <col min="798" max="798" width="25.88671875" customWidth="1"/>
    <col min="799" max="799" width="24.21875" customWidth="1"/>
    <col min="800" max="800" width="21.6640625" customWidth="1"/>
    <col min="801" max="801" width="25.88671875" customWidth="1"/>
    <col min="802" max="802" width="24.21875" customWidth="1"/>
    <col min="803" max="803" width="21.6640625" customWidth="1"/>
    <col min="804" max="804" width="25.88671875" customWidth="1"/>
    <col min="805" max="805" width="24.21875" customWidth="1"/>
    <col min="806" max="808" width="23.21875" customWidth="1"/>
    <col min="809" max="809" width="21.6640625" customWidth="1"/>
    <col min="810" max="810" width="25.88671875" customWidth="1"/>
    <col min="811" max="811" width="24.21875" customWidth="1"/>
    <col min="812" max="812" width="22.6640625" customWidth="1"/>
    <col min="813" max="813" width="26.88671875" customWidth="1"/>
    <col min="814" max="814" width="25.21875" customWidth="1"/>
    <col min="815" max="815" width="21.6640625" customWidth="1"/>
    <col min="816" max="816" width="25.88671875" customWidth="1"/>
    <col min="817" max="817" width="24.21875" customWidth="1"/>
    <col min="818" max="820" width="23.21875" customWidth="1"/>
    <col min="821" max="821" width="22.6640625" customWidth="1"/>
    <col min="822" max="822" width="26.88671875" customWidth="1"/>
    <col min="823" max="823" width="25.21875" customWidth="1"/>
    <col min="824" max="824" width="22.6640625" customWidth="1"/>
    <col min="825" max="825" width="26.88671875" customWidth="1"/>
    <col min="826" max="826" width="25.21875" customWidth="1"/>
    <col min="827" max="827" width="21.6640625" customWidth="1"/>
    <col min="828" max="828" width="25.88671875" customWidth="1"/>
    <col min="829" max="829" width="24.21875" customWidth="1"/>
    <col min="830" max="832" width="23.21875" customWidth="1"/>
    <col min="833" max="833" width="22.6640625" customWidth="1"/>
    <col min="834" max="834" width="26.88671875" customWidth="1"/>
    <col min="835" max="835" width="25.21875" customWidth="1"/>
    <col min="836" max="836" width="22.6640625" customWidth="1"/>
    <col min="837" max="837" width="26.88671875" customWidth="1"/>
    <col min="838" max="838" width="25.21875" customWidth="1"/>
    <col min="839" max="839" width="21.6640625" customWidth="1"/>
    <col min="840" max="840" width="25.88671875" customWidth="1"/>
    <col min="841" max="841" width="24.21875" customWidth="1"/>
    <col min="842" max="844" width="23.21875" customWidth="1"/>
    <col min="845" max="845" width="22.6640625" customWidth="1"/>
    <col min="846" max="846" width="26.88671875" customWidth="1"/>
    <col min="847" max="847" width="25.21875" customWidth="1"/>
    <col min="848" max="848" width="22.6640625" customWidth="1"/>
    <col min="849" max="849" width="26.88671875" customWidth="1"/>
    <col min="850" max="850" width="25.21875" customWidth="1"/>
    <col min="851" max="851" width="21.6640625" customWidth="1"/>
    <col min="852" max="852" width="25.88671875" customWidth="1"/>
    <col min="853" max="853" width="24.21875" customWidth="1"/>
    <col min="854" max="854" width="22.6640625" customWidth="1"/>
    <col min="855" max="855" width="26.88671875" customWidth="1"/>
    <col min="856" max="856" width="25.21875" customWidth="1"/>
    <col min="857" max="859" width="23.21875" customWidth="1"/>
    <col min="860" max="860" width="22.6640625" customWidth="1"/>
    <col min="861" max="861" width="26.88671875" customWidth="1"/>
    <col min="862" max="862" width="25.21875" customWidth="1"/>
    <col min="863" max="863" width="22.6640625" customWidth="1"/>
    <col min="864" max="864" width="26.88671875" customWidth="1"/>
    <col min="865" max="865" width="25.21875" customWidth="1"/>
    <col min="866" max="866" width="21.6640625" customWidth="1"/>
    <col min="867" max="867" width="25.88671875" customWidth="1"/>
    <col min="868" max="868" width="24.21875" customWidth="1"/>
    <col min="869" max="871" width="23.21875" customWidth="1"/>
    <col min="872" max="872" width="22.6640625" customWidth="1"/>
    <col min="873" max="873" width="26.88671875" customWidth="1"/>
    <col min="874" max="874" width="25.21875" customWidth="1"/>
    <col min="875" max="875" width="22.6640625" customWidth="1"/>
    <col min="876" max="876" width="26.88671875" customWidth="1"/>
    <col min="877" max="877" width="25.21875" customWidth="1"/>
    <col min="878" max="878" width="21.6640625" customWidth="1"/>
    <col min="879" max="879" width="25.88671875" customWidth="1"/>
    <col min="880" max="880" width="24.21875" customWidth="1"/>
    <col min="881" max="883" width="23.21875" customWidth="1"/>
    <col min="884" max="884" width="22.6640625" customWidth="1"/>
    <col min="885" max="885" width="26.88671875" customWidth="1"/>
    <col min="886" max="886" width="25.21875" customWidth="1"/>
    <col min="887" max="887" width="22.6640625" customWidth="1"/>
    <col min="888" max="888" width="26.88671875" customWidth="1"/>
    <col min="889" max="889" width="25.21875" customWidth="1"/>
    <col min="890" max="890" width="21.6640625" customWidth="1"/>
    <col min="891" max="891" width="25.88671875" customWidth="1"/>
    <col min="892" max="892" width="24.21875" customWidth="1"/>
    <col min="893" max="893" width="22.6640625" customWidth="1"/>
    <col min="894" max="894" width="26.88671875" customWidth="1"/>
    <col min="895" max="895" width="25.21875" customWidth="1"/>
    <col min="896" max="898" width="23.21875" customWidth="1"/>
    <col min="899" max="899" width="22.6640625" customWidth="1"/>
    <col min="900" max="900" width="26.88671875" customWidth="1"/>
    <col min="901" max="901" width="25.21875" customWidth="1"/>
    <col min="902" max="902" width="21.6640625" customWidth="1"/>
    <col min="903" max="903" width="25.88671875" customWidth="1"/>
    <col min="904" max="904" width="24.21875" customWidth="1"/>
    <col min="905" max="905" width="21.6640625" customWidth="1"/>
    <col min="906" max="906" width="25.88671875" customWidth="1"/>
    <col min="907" max="907" width="24.21875" customWidth="1"/>
    <col min="908" max="910" width="23.21875" customWidth="1"/>
    <col min="911" max="911" width="21.6640625" customWidth="1"/>
    <col min="912" max="912" width="25.88671875" customWidth="1"/>
    <col min="913" max="913" width="24.21875" customWidth="1"/>
    <col min="914" max="914" width="22.6640625" customWidth="1"/>
    <col min="915" max="915" width="26.88671875" customWidth="1"/>
    <col min="916" max="916" width="25.21875" customWidth="1"/>
    <col min="917" max="917" width="21.6640625" customWidth="1"/>
    <col min="918" max="918" width="25.88671875" customWidth="1"/>
    <col min="919" max="919" width="24.21875" customWidth="1"/>
    <col min="920" max="920" width="22.6640625" customWidth="1"/>
    <col min="921" max="921" width="26.88671875" customWidth="1"/>
    <col min="922" max="922" width="25.21875" customWidth="1"/>
    <col min="923" max="925" width="23.21875" customWidth="1"/>
    <col min="926" max="926" width="22.6640625" customWidth="1"/>
    <col min="927" max="927" width="26.88671875" customWidth="1"/>
    <col min="928" max="928" width="25.21875" customWidth="1"/>
    <col min="929" max="929" width="22.6640625" customWidth="1"/>
    <col min="930" max="930" width="26.88671875" customWidth="1"/>
    <col min="931" max="931" width="25.21875" customWidth="1"/>
    <col min="932" max="932" width="21.6640625" customWidth="1"/>
    <col min="933" max="933" width="25.88671875" customWidth="1"/>
    <col min="934" max="934" width="24.21875" customWidth="1"/>
    <col min="935" max="937" width="23.21875" customWidth="1"/>
    <col min="938" max="938" width="21.6640625" customWidth="1"/>
    <col min="939" max="939" width="25.88671875" customWidth="1"/>
    <col min="940" max="940" width="24.21875" customWidth="1"/>
    <col min="941" max="941" width="21.6640625" customWidth="1"/>
    <col min="942" max="942" width="25.88671875" customWidth="1"/>
    <col min="943" max="943" width="24.21875" customWidth="1"/>
    <col min="944" max="944" width="21.6640625" customWidth="1"/>
    <col min="945" max="945" width="25.88671875" customWidth="1"/>
    <col min="946" max="946" width="24.21875" customWidth="1"/>
    <col min="947" max="947" width="22.6640625" customWidth="1"/>
    <col min="948" max="948" width="26.88671875" customWidth="1"/>
    <col min="949" max="949" width="25.21875" customWidth="1"/>
    <col min="950" max="952" width="23.21875" customWidth="1"/>
    <col min="953" max="953" width="21.6640625" customWidth="1"/>
    <col min="954" max="954" width="25.88671875" customWidth="1"/>
    <col min="955" max="955" width="24.21875" customWidth="1"/>
    <col min="956" max="956" width="21.6640625" customWidth="1"/>
    <col min="957" max="957" width="25.88671875" customWidth="1"/>
    <col min="958" max="958" width="24.21875" customWidth="1"/>
    <col min="959" max="959" width="21.6640625" customWidth="1"/>
    <col min="960" max="960" width="25.88671875" customWidth="1"/>
    <col min="961" max="961" width="24.21875" customWidth="1"/>
    <col min="962" max="964" width="23.21875" customWidth="1"/>
    <col min="965" max="965" width="21.6640625" customWidth="1"/>
    <col min="966" max="966" width="25.88671875" customWidth="1"/>
    <col min="967" max="967" width="24.21875" customWidth="1"/>
    <col min="968" max="968" width="22.6640625" customWidth="1"/>
    <col min="969" max="969" width="26.88671875" customWidth="1"/>
    <col min="970" max="970" width="25.21875" customWidth="1"/>
    <col min="971" max="971" width="21.6640625" customWidth="1"/>
    <col min="972" max="972" width="25.88671875" customWidth="1"/>
    <col min="973" max="973" width="24.21875" customWidth="1"/>
    <col min="974" max="976" width="23.21875" customWidth="1"/>
    <col min="977" max="977" width="21.6640625" customWidth="1"/>
    <col min="978" max="978" width="25.88671875" customWidth="1"/>
    <col min="979" max="979" width="24.21875" customWidth="1"/>
    <col min="980" max="980" width="22.6640625" customWidth="1"/>
    <col min="981" max="981" width="26.88671875" customWidth="1"/>
    <col min="982" max="982" width="25.21875" customWidth="1"/>
    <col min="983" max="983" width="21.6640625" customWidth="1"/>
    <col min="984" max="984" width="25.88671875" customWidth="1"/>
    <col min="985" max="985" width="24.21875" customWidth="1"/>
    <col min="986" max="986" width="22.6640625" customWidth="1"/>
    <col min="987" max="987" width="26.88671875" customWidth="1"/>
    <col min="988" max="988" width="25.21875" customWidth="1"/>
    <col min="989" max="991" width="23.21875" customWidth="1"/>
    <col min="992" max="992" width="21.6640625" customWidth="1"/>
    <col min="993" max="993" width="25.88671875" customWidth="1"/>
    <col min="994" max="994" width="24.21875" customWidth="1"/>
    <col min="995" max="995" width="21.6640625" customWidth="1"/>
    <col min="996" max="996" width="25.88671875" customWidth="1"/>
    <col min="997" max="997" width="24.21875" customWidth="1"/>
    <col min="998" max="998" width="21.6640625" customWidth="1"/>
    <col min="999" max="999" width="25.88671875" customWidth="1"/>
    <col min="1000" max="1000" width="24.21875" customWidth="1"/>
    <col min="1001" max="1003" width="23.21875" customWidth="1"/>
    <col min="1004" max="1004" width="22.6640625" customWidth="1"/>
    <col min="1005" max="1005" width="26.88671875" customWidth="1"/>
    <col min="1006" max="1006" width="25.21875" customWidth="1"/>
    <col min="1007" max="1007" width="22.6640625" customWidth="1"/>
    <col min="1008" max="1008" width="26.88671875" customWidth="1"/>
    <col min="1009" max="1009" width="25.21875" customWidth="1"/>
    <col min="1010" max="1010" width="21.6640625" customWidth="1"/>
    <col min="1011" max="1011" width="25.88671875" customWidth="1"/>
    <col min="1012" max="1012" width="24.21875" customWidth="1"/>
    <col min="1013" max="1013" width="22.6640625" customWidth="1"/>
    <col min="1014" max="1014" width="26.88671875" customWidth="1"/>
    <col min="1015" max="1015" width="25.21875" customWidth="1"/>
    <col min="1016" max="1018" width="23.21875" customWidth="1"/>
    <col min="1019" max="1019" width="22.6640625" customWidth="1"/>
    <col min="1020" max="1020" width="26.88671875" customWidth="1"/>
    <col min="1021" max="1021" width="25.21875" customWidth="1"/>
    <col min="1022" max="1022" width="22.6640625" customWidth="1"/>
    <col min="1023" max="1023" width="26.88671875" customWidth="1"/>
    <col min="1024" max="1024" width="25.21875" customWidth="1"/>
    <col min="1025" max="1025" width="21.6640625" customWidth="1"/>
    <col min="1026" max="1026" width="25.88671875" customWidth="1"/>
    <col min="1027" max="1027" width="24.21875" customWidth="1"/>
    <col min="1028" max="1030" width="23.21875" customWidth="1"/>
    <col min="1031" max="1031" width="22.6640625" customWidth="1"/>
    <col min="1032" max="1032" width="26.88671875" customWidth="1"/>
    <col min="1033" max="1033" width="25.21875" customWidth="1"/>
    <col min="1034" max="1034" width="22.6640625" customWidth="1"/>
    <col min="1035" max="1035" width="26.88671875" customWidth="1"/>
    <col min="1036" max="1036" width="25.21875" customWidth="1"/>
    <col min="1037" max="1037" width="21.6640625" customWidth="1"/>
    <col min="1038" max="1038" width="25.88671875" customWidth="1"/>
    <col min="1039" max="1039" width="24.21875" customWidth="1"/>
    <col min="1040" max="1042" width="23.21875" customWidth="1"/>
    <col min="1043" max="1043" width="22.6640625" customWidth="1"/>
    <col min="1044" max="1044" width="26.88671875" customWidth="1"/>
    <col min="1045" max="1045" width="25.21875" customWidth="1"/>
    <col min="1046" max="1046" width="22.6640625" customWidth="1"/>
    <col min="1047" max="1047" width="26.88671875" customWidth="1"/>
    <col min="1048" max="1048" width="25.21875" customWidth="1"/>
    <col min="1049" max="1049" width="21.6640625" customWidth="1"/>
    <col min="1050" max="1050" width="25.88671875" customWidth="1"/>
    <col min="1051" max="1051" width="24.21875" customWidth="1"/>
    <col min="1052" max="1052" width="22.6640625" customWidth="1"/>
    <col min="1053" max="1053" width="26.88671875" customWidth="1"/>
    <col min="1054" max="1054" width="25.21875" customWidth="1"/>
    <col min="1055" max="1057" width="23.21875" customWidth="1"/>
    <col min="1058" max="1058" width="22.6640625" customWidth="1"/>
    <col min="1059" max="1059" width="26.88671875" customWidth="1"/>
    <col min="1060" max="1060" width="25.21875" customWidth="1"/>
    <col min="1061" max="1061" width="22.6640625" customWidth="1"/>
    <col min="1062" max="1062" width="26.88671875" customWidth="1"/>
    <col min="1063" max="1063" width="25.21875" customWidth="1"/>
    <col min="1064" max="1064" width="21.6640625" customWidth="1"/>
    <col min="1065" max="1065" width="25.88671875" customWidth="1"/>
    <col min="1066" max="1066" width="24.21875" customWidth="1"/>
    <col min="1067" max="1069" width="23.21875" customWidth="1"/>
    <col min="1070" max="1070" width="22.6640625" customWidth="1"/>
    <col min="1071" max="1071" width="26.88671875" customWidth="1"/>
    <col min="1072" max="1072" width="25.21875" customWidth="1"/>
    <col min="1073" max="1073" width="21.6640625" customWidth="1"/>
    <col min="1074" max="1074" width="25.88671875" customWidth="1"/>
    <col min="1075" max="1075" width="24.21875" customWidth="1"/>
    <col min="1076" max="1076" width="21.6640625" customWidth="1"/>
    <col min="1077" max="1077" width="25.88671875" customWidth="1"/>
    <col min="1078" max="1078" width="24.21875" customWidth="1"/>
    <col min="1079" max="1081" width="23.21875" customWidth="1"/>
    <col min="1082" max="1082" width="22.6640625" customWidth="1"/>
    <col min="1083" max="1083" width="26.88671875" customWidth="1"/>
    <col min="1084" max="1084" width="25.21875" customWidth="1"/>
    <col min="1085" max="1085" width="22.6640625" customWidth="1"/>
    <col min="1086" max="1086" width="26.88671875" customWidth="1"/>
    <col min="1087" max="1087" width="25.21875" customWidth="1"/>
    <col min="1088" max="1088" width="21.6640625" customWidth="1"/>
    <col min="1089" max="1089" width="25.88671875" customWidth="1"/>
    <col min="1090" max="1090" width="24.21875" customWidth="1"/>
    <col min="1091" max="1091" width="22.6640625" customWidth="1"/>
    <col min="1092" max="1092" width="26.88671875" customWidth="1"/>
    <col min="1093" max="1093" width="25.21875" customWidth="1"/>
    <col min="1094" max="1096" width="23.21875" customWidth="1"/>
    <col min="1097" max="1097" width="22.6640625" customWidth="1"/>
    <col min="1098" max="1098" width="26.88671875" customWidth="1"/>
    <col min="1099" max="1099" width="25.21875" customWidth="1"/>
    <col min="1100" max="1100" width="22.6640625" customWidth="1"/>
    <col min="1101" max="1101" width="26.88671875" customWidth="1"/>
    <col min="1102" max="1102" width="25.21875" customWidth="1"/>
    <col min="1103" max="1103" width="21.6640625" customWidth="1"/>
    <col min="1104" max="1104" width="25.88671875" customWidth="1"/>
    <col min="1105" max="1105" width="24.21875" customWidth="1"/>
    <col min="1106" max="1108" width="23.21875" customWidth="1"/>
    <col min="1109" max="1109" width="22.6640625" customWidth="1"/>
    <col min="1110" max="1110" width="26.88671875" customWidth="1"/>
    <col min="1111" max="1111" width="25.21875" customWidth="1"/>
    <col min="1112" max="1112" width="22.6640625" customWidth="1"/>
    <col min="1113" max="1113" width="26.88671875" customWidth="1"/>
    <col min="1114" max="1114" width="25.21875" customWidth="1"/>
    <col min="1115" max="1115" width="21.6640625" customWidth="1"/>
    <col min="1116" max="1116" width="25.88671875" customWidth="1"/>
    <col min="1117" max="1117" width="24.21875" customWidth="1"/>
    <col min="1118" max="1120" width="23.21875" customWidth="1"/>
    <col min="1121" max="1121" width="22.6640625" customWidth="1"/>
    <col min="1122" max="1122" width="26.88671875" customWidth="1"/>
    <col min="1123" max="1123" width="25.21875" customWidth="1"/>
    <col min="1124" max="1124" width="21.6640625" customWidth="1"/>
    <col min="1125" max="1125" width="25.88671875" customWidth="1"/>
    <col min="1126" max="1126" width="24.21875" customWidth="1"/>
    <col min="1127" max="1127" width="21.6640625" customWidth="1"/>
    <col min="1128" max="1128" width="25.88671875" customWidth="1"/>
    <col min="1129" max="1129" width="24.21875" customWidth="1"/>
    <col min="1130" max="1132" width="23.21875" customWidth="1"/>
    <col min="1133" max="1133" width="21.6640625" customWidth="1"/>
    <col min="1134" max="1134" width="25.88671875" customWidth="1"/>
    <col min="1135" max="1135" width="24.21875" customWidth="1"/>
    <col min="1136" max="1136" width="22.6640625" customWidth="1"/>
    <col min="1137" max="1137" width="26.88671875" customWidth="1"/>
    <col min="1138" max="1138" width="25.21875" customWidth="1"/>
    <col min="1139" max="1139" width="21.6640625" customWidth="1"/>
    <col min="1140" max="1140" width="25.88671875" customWidth="1"/>
    <col min="1141" max="1141" width="24.21875" customWidth="1"/>
    <col min="1142" max="1142" width="22.6640625" customWidth="1"/>
    <col min="1143" max="1143" width="26.88671875" customWidth="1"/>
    <col min="1144" max="1144" width="25.21875" customWidth="1"/>
    <col min="1145" max="1147" width="23.21875" customWidth="1"/>
    <col min="1148" max="1148" width="22.6640625" customWidth="1"/>
    <col min="1149" max="1149" width="26.88671875" customWidth="1"/>
    <col min="1150" max="1150" width="25.21875" customWidth="1"/>
    <col min="1151" max="1151" width="22.6640625" customWidth="1"/>
    <col min="1152" max="1152" width="26.88671875" customWidth="1"/>
    <col min="1153" max="1153" width="25.21875" customWidth="1"/>
    <col min="1154" max="1154" width="21.6640625" customWidth="1"/>
    <col min="1155" max="1155" width="25.88671875" customWidth="1"/>
    <col min="1156" max="1156" width="24.21875" customWidth="1"/>
    <col min="1157" max="1159" width="23.21875" customWidth="1"/>
    <col min="1160" max="1160" width="22.6640625" customWidth="1"/>
    <col min="1161" max="1161" width="26.88671875" customWidth="1"/>
    <col min="1162" max="1162" width="25.21875" customWidth="1"/>
    <col min="1163" max="1163" width="22.6640625" customWidth="1"/>
    <col min="1164" max="1164" width="26.88671875" customWidth="1"/>
    <col min="1165" max="1165" width="25.21875" customWidth="1"/>
    <col min="1166" max="1166" width="21.6640625" customWidth="1"/>
    <col min="1167" max="1167" width="25.88671875" customWidth="1"/>
    <col min="1168" max="1168" width="24.21875" customWidth="1"/>
    <col min="1169" max="1169" width="22.6640625" customWidth="1"/>
    <col min="1170" max="1170" width="26.88671875" customWidth="1"/>
    <col min="1171" max="1171" width="25.21875" customWidth="1"/>
    <col min="1172" max="1174" width="23.21875" customWidth="1"/>
    <col min="1175" max="1175" width="22.6640625" customWidth="1"/>
    <col min="1176" max="1176" width="26.88671875" customWidth="1"/>
    <col min="1177" max="1177" width="25.21875" customWidth="1"/>
    <col min="1178" max="1178" width="22.6640625" customWidth="1"/>
    <col min="1179" max="1179" width="26.88671875" customWidth="1"/>
    <col min="1180" max="1180" width="25.21875" customWidth="1"/>
    <col min="1181" max="1181" width="21.6640625" customWidth="1"/>
    <col min="1182" max="1182" width="25.88671875" customWidth="1"/>
    <col min="1183" max="1183" width="24.21875" customWidth="1"/>
    <col min="1184" max="1186" width="23.21875" customWidth="1"/>
    <col min="1187" max="1187" width="21.6640625" customWidth="1"/>
    <col min="1188" max="1188" width="25.88671875" customWidth="1"/>
    <col min="1189" max="1189" width="24.21875" customWidth="1"/>
    <col min="1190" max="1190" width="22.6640625" customWidth="1"/>
    <col min="1191" max="1191" width="26.88671875" customWidth="1"/>
    <col min="1192" max="1192" width="25.21875" customWidth="1"/>
    <col min="1193" max="1193" width="21.6640625" customWidth="1"/>
    <col min="1194" max="1194" width="25.88671875" customWidth="1"/>
    <col min="1195" max="1195" width="24.21875" customWidth="1"/>
    <col min="1196" max="1196" width="22.6640625" customWidth="1"/>
    <col min="1197" max="1197" width="26.88671875" customWidth="1"/>
    <col min="1198" max="1198" width="25.21875" customWidth="1"/>
    <col min="1199" max="1201" width="23.21875" customWidth="1"/>
    <col min="1202" max="1202" width="22.6640625" customWidth="1"/>
    <col min="1203" max="1203" width="26.88671875" customWidth="1"/>
    <col min="1204" max="1204" width="25.21875" customWidth="1"/>
    <col min="1205" max="1205" width="22.6640625" customWidth="1"/>
    <col min="1206" max="1206" width="26.88671875" customWidth="1"/>
    <col min="1207" max="1207" width="25.21875" customWidth="1"/>
    <col min="1208" max="1208" width="21.6640625" customWidth="1"/>
    <col min="1209" max="1209" width="25.88671875" customWidth="1"/>
    <col min="1210" max="1210" width="24.21875" customWidth="1"/>
    <col min="1211" max="1213" width="23.21875" customWidth="1"/>
    <col min="1214" max="1214" width="22.6640625" customWidth="1"/>
    <col min="1215" max="1215" width="26.88671875" customWidth="1"/>
    <col min="1216" max="1216" width="25.21875" customWidth="1"/>
    <col min="1217" max="1217" width="22.6640625" customWidth="1"/>
    <col min="1218" max="1218" width="26.88671875" customWidth="1"/>
    <col min="1219" max="1219" width="25.21875" customWidth="1"/>
    <col min="1220" max="1220" width="21.6640625" customWidth="1"/>
    <col min="1221" max="1221" width="25.88671875" customWidth="1"/>
    <col min="1222" max="1222" width="24.21875" customWidth="1"/>
    <col min="1223" max="1225" width="23.21875" customWidth="1"/>
    <col min="1226" max="1226" width="22.6640625" customWidth="1"/>
    <col min="1227" max="1227" width="26.88671875" customWidth="1"/>
    <col min="1228" max="1228" width="25.21875" customWidth="1"/>
    <col min="1229" max="1229" width="22.6640625" customWidth="1"/>
    <col min="1230" max="1230" width="26.88671875" customWidth="1"/>
    <col min="1231" max="1231" width="25.21875" customWidth="1"/>
    <col min="1232" max="1232" width="21.6640625" customWidth="1"/>
    <col min="1233" max="1233" width="25.88671875" customWidth="1"/>
    <col min="1234" max="1234" width="24.21875" customWidth="1"/>
    <col min="1235" max="1235" width="22.6640625" customWidth="1"/>
    <col min="1236" max="1236" width="26.88671875" customWidth="1"/>
    <col min="1237" max="1237" width="25.21875" customWidth="1"/>
    <col min="1238" max="1240" width="23.21875" customWidth="1"/>
    <col min="1241" max="1241" width="22.6640625" customWidth="1"/>
    <col min="1242" max="1242" width="26.88671875" customWidth="1"/>
    <col min="1243" max="1243" width="25.21875" customWidth="1"/>
    <col min="1244" max="1244" width="22.6640625" customWidth="1"/>
    <col min="1245" max="1245" width="26.88671875" customWidth="1"/>
    <col min="1246" max="1246" width="25.21875" customWidth="1"/>
    <col min="1247" max="1247" width="21.6640625" customWidth="1"/>
    <col min="1248" max="1248" width="25.88671875" customWidth="1"/>
    <col min="1249" max="1249" width="24.21875" customWidth="1"/>
    <col min="1250" max="1252" width="23.21875" customWidth="1"/>
    <col min="1253" max="1253" width="21.6640625" customWidth="1"/>
    <col min="1254" max="1254" width="25.88671875" customWidth="1"/>
    <col min="1255" max="1255" width="24.21875" customWidth="1"/>
    <col min="1256" max="1256" width="22.6640625" customWidth="1"/>
    <col min="1257" max="1257" width="26.88671875" customWidth="1"/>
    <col min="1258" max="1258" width="25.21875" customWidth="1"/>
    <col min="1259" max="1259" width="21.6640625" customWidth="1"/>
    <col min="1260" max="1260" width="25.88671875" customWidth="1"/>
    <col min="1261" max="1261" width="24.21875" customWidth="1"/>
    <col min="1262" max="1264" width="23.21875" customWidth="1"/>
    <col min="1265" max="1265" width="22.6640625" customWidth="1"/>
    <col min="1266" max="1266" width="26.88671875" customWidth="1"/>
    <col min="1267" max="1267" width="25.21875" customWidth="1"/>
    <col min="1268" max="1268" width="21.6640625" customWidth="1"/>
    <col min="1269" max="1269" width="25.88671875" customWidth="1"/>
    <col min="1270" max="1270" width="24.21875" customWidth="1"/>
    <col min="1271" max="1271" width="21.6640625" customWidth="1"/>
    <col min="1272" max="1272" width="25.88671875" customWidth="1"/>
    <col min="1273" max="1273" width="24.21875" customWidth="1"/>
    <col min="1274" max="1276" width="23.21875" customWidth="1"/>
    <col min="1277" max="1277" width="22.6640625" customWidth="1"/>
    <col min="1278" max="1278" width="26.88671875" customWidth="1"/>
    <col min="1279" max="1279" width="25.21875" customWidth="1"/>
    <col min="1280" max="1280" width="21.6640625" customWidth="1"/>
    <col min="1281" max="1281" width="25.88671875" customWidth="1"/>
    <col min="1282" max="1282" width="24.21875" customWidth="1"/>
    <col min="1283" max="1283" width="21.6640625" customWidth="1"/>
    <col min="1284" max="1284" width="25.88671875" customWidth="1"/>
    <col min="1285" max="1285" width="24.21875" customWidth="1"/>
    <col min="1286" max="1288" width="23.21875" customWidth="1"/>
    <col min="1289" max="1289" width="22.6640625" customWidth="1"/>
    <col min="1290" max="1290" width="26.88671875" customWidth="1"/>
    <col min="1291" max="1291" width="25.21875" customWidth="1"/>
    <col min="1292" max="1292" width="22.6640625" customWidth="1"/>
    <col min="1293" max="1293" width="26.88671875" customWidth="1"/>
    <col min="1294" max="1294" width="25.21875" customWidth="1"/>
    <col min="1295" max="1295" width="21.6640625" customWidth="1"/>
    <col min="1296" max="1296" width="25.88671875" customWidth="1"/>
    <col min="1297" max="1297" width="24.21875" customWidth="1"/>
    <col min="1298" max="1300" width="23.21875" customWidth="1"/>
    <col min="1301" max="1301" width="22.6640625" customWidth="1"/>
    <col min="1302" max="1302" width="26.88671875" customWidth="1"/>
    <col min="1303" max="1303" width="25.21875" customWidth="1"/>
    <col min="1304" max="1304" width="22.6640625" customWidth="1"/>
    <col min="1305" max="1305" width="26.88671875" customWidth="1"/>
    <col min="1306" max="1306" width="25.21875" customWidth="1"/>
    <col min="1307" max="1307" width="21.6640625" customWidth="1"/>
    <col min="1308" max="1308" width="25.88671875" customWidth="1"/>
    <col min="1309" max="1309" width="24.21875" customWidth="1"/>
    <col min="1310" max="1310" width="22.6640625" customWidth="1"/>
    <col min="1311" max="1311" width="26.88671875" customWidth="1"/>
    <col min="1312" max="1312" width="25.21875" customWidth="1"/>
    <col min="1313" max="1315" width="23.21875" customWidth="1"/>
    <col min="1316" max="1316" width="22.6640625" customWidth="1"/>
    <col min="1317" max="1317" width="26.88671875" customWidth="1"/>
    <col min="1318" max="1318" width="25.21875" customWidth="1"/>
    <col min="1319" max="1319" width="22.6640625" customWidth="1"/>
    <col min="1320" max="1320" width="26.88671875" customWidth="1"/>
    <col min="1321" max="1321" width="25.21875" customWidth="1"/>
    <col min="1322" max="1322" width="21.6640625" customWidth="1"/>
    <col min="1323" max="1323" width="25.88671875" customWidth="1"/>
    <col min="1324" max="1324" width="24.21875" customWidth="1"/>
    <col min="1325" max="1327" width="23.21875" customWidth="1"/>
    <col min="1328" max="1328" width="22.6640625" customWidth="1"/>
    <col min="1329" max="1329" width="26.88671875" customWidth="1"/>
    <col min="1330" max="1330" width="25.21875" customWidth="1"/>
    <col min="1331" max="1331" width="22.6640625" customWidth="1"/>
    <col min="1332" max="1332" width="26.88671875" customWidth="1"/>
    <col min="1333" max="1333" width="25.21875" customWidth="1"/>
    <col min="1334" max="1334" width="21.6640625" customWidth="1"/>
    <col min="1335" max="1335" width="25.88671875" customWidth="1"/>
    <col min="1336" max="1336" width="24.21875" customWidth="1"/>
    <col min="1337" max="1339" width="23.21875" customWidth="1"/>
    <col min="1340" max="1340" width="21.6640625" customWidth="1"/>
    <col min="1341" max="1341" width="25.88671875" customWidth="1"/>
    <col min="1342" max="1342" width="24.21875" customWidth="1"/>
    <col min="1343" max="1343" width="22.6640625" customWidth="1"/>
    <col min="1344" max="1344" width="26.88671875" customWidth="1"/>
    <col min="1345" max="1345" width="25.21875" customWidth="1"/>
    <col min="1346" max="1346" width="21.6640625" customWidth="1"/>
    <col min="1347" max="1347" width="25.88671875" customWidth="1"/>
    <col min="1348" max="1348" width="24.21875" customWidth="1"/>
    <col min="1349" max="1349" width="22.6640625" customWidth="1"/>
    <col min="1350" max="1350" width="26.88671875" customWidth="1"/>
    <col min="1351" max="1351" width="25.21875" customWidth="1"/>
    <col min="1352" max="1354" width="23.21875" customWidth="1"/>
    <col min="1355" max="1355" width="21.6640625" customWidth="1"/>
    <col min="1356" max="1356" width="25.88671875" customWidth="1"/>
    <col min="1357" max="1357" width="24.21875" customWidth="1"/>
    <col min="1358" max="1358" width="22.6640625" customWidth="1"/>
    <col min="1359" max="1359" width="26.88671875" customWidth="1"/>
    <col min="1360" max="1360" width="25.21875" customWidth="1"/>
    <col min="1361" max="1361" width="21.6640625" customWidth="1"/>
    <col min="1362" max="1362" width="25.88671875" customWidth="1"/>
    <col min="1363" max="1363" width="24.21875" customWidth="1"/>
    <col min="1364" max="1366" width="23.21875" customWidth="1"/>
    <col min="1367" max="1367" width="22.6640625" customWidth="1"/>
    <col min="1368" max="1368" width="26.88671875" customWidth="1"/>
    <col min="1369" max="1369" width="25.21875" customWidth="1"/>
    <col min="1370" max="1370" width="22.6640625" customWidth="1"/>
    <col min="1371" max="1371" width="26.88671875" customWidth="1"/>
    <col min="1372" max="1372" width="25.21875" customWidth="1"/>
    <col min="1373" max="1373" width="21.6640625" customWidth="1"/>
    <col min="1374" max="1374" width="25.88671875" customWidth="1"/>
    <col min="1375" max="1375" width="24.21875" customWidth="1"/>
    <col min="1376" max="1376" width="22.6640625" customWidth="1"/>
    <col min="1377" max="1377" width="26.88671875" customWidth="1"/>
    <col min="1378" max="1378" width="25.21875" customWidth="1"/>
    <col min="1379" max="1381" width="23.21875" customWidth="1"/>
    <col min="1382" max="1382" width="21.6640625" customWidth="1"/>
    <col min="1383" max="1383" width="25.88671875" customWidth="1"/>
    <col min="1384" max="1384" width="24.21875" customWidth="1"/>
    <col min="1385" max="1385" width="22.6640625" customWidth="1"/>
    <col min="1386" max="1386" width="26.88671875" customWidth="1"/>
    <col min="1387" max="1387" width="25.21875" customWidth="1"/>
    <col min="1388" max="1388" width="21.6640625" customWidth="1"/>
    <col min="1389" max="1389" width="25.88671875" customWidth="1"/>
    <col min="1390" max="1390" width="24.21875" customWidth="1"/>
    <col min="1391" max="1393" width="23.21875" customWidth="1"/>
    <col min="1394" max="1394" width="21.6640625" customWidth="1"/>
    <col min="1395" max="1395" width="25.88671875" customWidth="1"/>
    <col min="1396" max="1396" width="24.21875" customWidth="1"/>
    <col min="1397" max="1397" width="21.6640625" customWidth="1"/>
    <col min="1398" max="1398" width="25.88671875" customWidth="1"/>
    <col min="1399" max="1399" width="24.21875" customWidth="1"/>
    <col min="1400" max="1402" width="23.21875" customWidth="1"/>
    <col min="1403" max="1403" width="22.6640625" customWidth="1"/>
    <col min="1404" max="1404" width="26.88671875" customWidth="1"/>
    <col min="1405" max="1405" width="25.21875" customWidth="1"/>
    <col min="1406" max="1406" width="22.6640625" customWidth="1"/>
    <col min="1407" max="1407" width="26.88671875" customWidth="1"/>
    <col min="1408" max="1408" width="25.21875" customWidth="1"/>
    <col min="1409" max="1409" width="21.6640625" customWidth="1"/>
    <col min="1410" max="1410" width="25.88671875" customWidth="1"/>
    <col min="1411" max="1411" width="24.21875" customWidth="1"/>
    <col min="1412" max="1414" width="23.21875" customWidth="1"/>
    <col min="1415" max="1415" width="22.6640625" customWidth="1"/>
    <col min="1416" max="1416" width="26.88671875" customWidth="1"/>
    <col min="1417" max="1417" width="25.21875" customWidth="1"/>
    <col min="1418" max="1418" width="22.6640625" customWidth="1"/>
    <col min="1419" max="1419" width="26.88671875" customWidth="1"/>
    <col min="1420" max="1420" width="25.21875" customWidth="1"/>
    <col min="1421" max="1421" width="21.6640625" customWidth="1"/>
    <col min="1422" max="1422" width="25.88671875" customWidth="1"/>
    <col min="1423" max="1423" width="24.21875" customWidth="1"/>
    <col min="1424" max="1424" width="22.6640625" customWidth="1"/>
    <col min="1425" max="1425" width="26.88671875" customWidth="1"/>
    <col min="1426" max="1426" width="25.21875" customWidth="1"/>
    <col min="1427" max="1429" width="23.21875" customWidth="1"/>
    <col min="1430" max="1430" width="22.6640625" customWidth="1"/>
    <col min="1431" max="1431" width="26.88671875" customWidth="1"/>
    <col min="1432" max="1432" width="25.21875" customWidth="1"/>
    <col min="1433" max="1433" width="22.6640625" customWidth="1"/>
    <col min="1434" max="1434" width="26.88671875" customWidth="1"/>
    <col min="1435" max="1435" width="25.21875" customWidth="1"/>
    <col min="1436" max="1436" width="21.6640625" customWidth="1"/>
    <col min="1437" max="1437" width="25.88671875" customWidth="1"/>
    <col min="1438" max="1438" width="24.21875" customWidth="1"/>
    <col min="1439" max="1441" width="23.21875" customWidth="1"/>
    <col min="1442" max="1442" width="22.6640625" customWidth="1"/>
    <col min="1443" max="1443" width="26.88671875" customWidth="1"/>
    <col min="1444" max="1444" width="25.21875" customWidth="1"/>
    <col min="1445" max="1445" width="22.6640625" customWidth="1"/>
    <col min="1446" max="1446" width="26.88671875" customWidth="1"/>
    <col min="1447" max="1447" width="25.21875" customWidth="1"/>
    <col min="1448" max="1448" width="21.6640625" customWidth="1"/>
    <col min="1449" max="1449" width="25.88671875" customWidth="1"/>
    <col min="1450" max="1450" width="24.21875" customWidth="1"/>
    <col min="1451" max="1453" width="23.21875" customWidth="1"/>
    <col min="1454" max="1454" width="22.6640625" customWidth="1"/>
    <col min="1455" max="1455" width="26.88671875" customWidth="1"/>
    <col min="1456" max="1456" width="25.21875" customWidth="1"/>
    <col min="1457" max="1457" width="21.6640625" customWidth="1"/>
    <col min="1458" max="1458" width="25.88671875" customWidth="1"/>
    <col min="1459" max="1459" width="24.21875" customWidth="1"/>
    <col min="1460" max="1460" width="21.6640625" customWidth="1"/>
    <col min="1461" max="1461" width="25.88671875" customWidth="1"/>
    <col min="1462" max="1462" width="24.21875" customWidth="1"/>
    <col min="1463" max="1465" width="23.21875" customWidth="1"/>
    <col min="1466" max="1466" width="21.6640625" customWidth="1"/>
    <col min="1467" max="1467" width="25.88671875" customWidth="1"/>
    <col min="1468" max="1468" width="24.21875" customWidth="1"/>
    <col min="1469" max="1469" width="21.6640625" customWidth="1"/>
    <col min="1470" max="1470" width="25.88671875" customWidth="1"/>
    <col min="1471" max="1471" width="24.21875" customWidth="1"/>
    <col min="1472" max="1474" width="23.21875" customWidth="1"/>
    <col min="1475" max="1475" width="21.6640625" customWidth="1"/>
    <col min="1476" max="1476" width="25.88671875" customWidth="1"/>
    <col min="1477" max="1477" width="24.21875" customWidth="1"/>
    <col min="1478" max="1478" width="22.6640625" customWidth="1"/>
    <col min="1479" max="1479" width="26.88671875" customWidth="1"/>
    <col min="1480" max="1480" width="25.21875" customWidth="1"/>
    <col min="1481" max="1481" width="21.6640625" customWidth="1"/>
    <col min="1482" max="1482" width="25.88671875" customWidth="1"/>
    <col min="1483" max="1483" width="24.21875" customWidth="1"/>
    <col min="1484" max="1486" width="23.21875" customWidth="1"/>
    <col min="1487" max="1487" width="21.6640625" customWidth="1"/>
    <col min="1488" max="1488" width="25.88671875" customWidth="1"/>
    <col min="1489" max="1489" width="24.21875" customWidth="1"/>
    <col min="1490" max="1490" width="22.6640625" customWidth="1"/>
    <col min="1491" max="1491" width="26.88671875" customWidth="1"/>
    <col min="1492" max="1492" width="25.21875" customWidth="1"/>
    <col min="1493" max="1493" width="21.6640625" customWidth="1"/>
    <col min="1494" max="1494" width="25.88671875" customWidth="1"/>
    <col min="1495" max="1495" width="24.21875" customWidth="1"/>
    <col min="1496" max="1496" width="22.6640625" customWidth="1"/>
    <col min="1497" max="1497" width="26.88671875" customWidth="1"/>
    <col min="1498" max="1498" width="25.21875" customWidth="1"/>
    <col min="1499" max="1501" width="23.21875" customWidth="1"/>
    <col min="1502" max="1502" width="22.6640625" customWidth="1"/>
    <col min="1503" max="1503" width="26.88671875" customWidth="1"/>
    <col min="1504" max="1504" width="25.21875" customWidth="1"/>
    <col min="1505" max="1505" width="22.6640625" customWidth="1"/>
    <col min="1506" max="1506" width="26.88671875" customWidth="1"/>
    <col min="1507" max="1507" width="25.21875" customWidth="1"/>
    <col min="1508" max="1508" width="21.6640625" customWidth="1"/>
    <col min="1509" max="1509" width="25.88671875" customWidth="1"/>
    <col min="1510" max="1510" width="24.21875" customWidth="1"/>
    <col min="1511" max="1513" width="23.21875" customWidth="1"/>
    <col min="1514" max="1514" width="21.6640625" customWidth="1"/>
    <col min="1515" max="1515" width="25.88671875" customWidth="1"/>
    <col min="1516" max="1516" width="24.21875" customWidth="1"/>
    <col min="1517" max="1517" width="22.6640625" customWidth="1"/>
    <col min="1518" max="1518" width="26.88671875" customWidth="1"/>
    <col min="1519" max="1519" width="25.21875" customWidth="1"/>
    <col min="1520" max="1520" width="21.6640625" customWidth="1"/>
    <col min="1521" max="1521" width="25.88671875" customWidth="1"/>
    <col min="1522" max="1522" width="24.21875" customWidth="1"/>
    <col min="1523" max="1525" width="23.21875" customWidth="1"/>
    <col min="1526" max="1526" width="22.6640625" customWidth="1"/>
    <col min="1527" max="1527" width="26.88671875" customWidth="1"/>
    <col min="1528" max="1528" width="25.21875" customWidth="1"/>
    <col min="1529" max="1529" width="22.6640625" customWidth="1"/>
    <col min="1530" max="1530" width="26.88671875" customWidth="1"/>
    <col min="1531" max="1531" width="25.21875" customWidth="1"/>
    <col min="1532" max="1532" width="21.6640625" customWidth="1"/>
    <col min="1533" max="1533" width="25.88671875" customWidth="1"/>
    <col min="1534" max="1534" width="24.21875" customWidth="1"/>
    <col min="1535" max="1537" width="23.21875" customWidth="1"/>
    <col min="1538" max="1538" width="22.6640625" customWidth="1"/>
    <col min="1539" max="1539" width="26.88671875" customWidth="1"/>
    <col min="1540" max="1540" width="25.21875" customWidth="1"/>
    <col min="1541" max="1541" width="21.6640625" customWidth="1"/>
    <col min="1542" max="1542" width="25.88671875" customWidth="1"/>
    <col min="1543" max="1543" width="24.21875" customWidth="1"/>
    <col min="1544" max="1544" width="21.6640625" customWidth="1"/>
    <col min="1545" max="1545" width="25.88671875" customWidth="1"/>
    <col min="1546" max="1546" width="24.21875" customWidth="1"/>
    <col min="1547" max="1547" width="22.6640625" customWidth="1"/>
    <col min="1548" max="1548" width="26.88671875" customWidth="1"/>
    <col min="1549" max="1549" width="25.21875" customWidth="1"/>
    <col min="1550" max="1552" width="23.21875" customWidth="1"/>
    <col min="1553" max="1553" width="21.6640625" customWidth="1"/>
    <col min="1554" max="1554" width="25.88671875" customWidth="1"/>
    <col min="1555" max="1555" width="24.21875" customWidth="1"/>
    <col min="1556" max="1556" width="22.6640625" customWidth="1"/>
    <col min="1557" max="1557" width="26.88671875" customWidth="1"/>
    <col min="1558" max="1558" width="25.21875" customWidth="1"/>
    <col min="1559" max="1559" width="21.6640625" customWidth="1"/>
    <col min="1560" max="1560" width="25.88671875" customWidth="1"/>
    <col min="1561" max="1561" width="24.21875" customWidth="1"/>
    <col min="1562" max="1564" width="23.21875" customWidth="1"/>
    <col min="1565" max="1565" width="22.6640625" customWidth="1"/>
    <col min="1566" max="1566" width="26.88671875" customWidth="1"/>
    <col min="1567" max="1567" width="25.21875" customWidth="1"/>
    <col min="1568" max="1568" width="21.6640625" customWidth="1"/>
    <col min="1569" max="1569" width="25.88671875" customWidth="1"/>
    <col min="1570" max="1570" width="24.21875" customWidth="1"/>
    <col min="1571" max="1571" width="21.6640625" customWidth="1"/>
    <col min="1572" max="1572" width="25.88671875" customWidth="1"/>
    <col min="1573" max="1573" width="24.21875" customWidth="1"/>
    <col min="1574" max="1576" width="23.21875" customWidth="1"/>
    <col min="1577" max="1577" width="21.6640625" customWidth="1"/>
    <col min="1578" max="1578" width="25.88671875" customWidth="1"/>
    <col min="1579" max="1579" width="24.21875" customWidth="1"/>
    <col min="1580" max="1580" width="22.6640625" customWidth="1"/>
    <col min="1581" max="1581" width="26.88671875" customWidth="1"/>
    <col min="1582" max="1582" width="25.21875" customWidth="1"/>
    <col min="1583" max="1583" width="21.6640625" customWidth="1"/>
    <col min="1584" max="1584" width="25.88671875" customWidth="1"/>
    <col min="1585" max="1585" width="24.21875" customWidth="1"/>
    <col min="1586" max="1588" width="23.21875" customWidth="1"/>
    <col min="1589" max="1589" width="22.6640625" customWidth="1"/>
    <col min="1590" max="1590" width="26.88671875" customWidth="1"/>
    <col min="1591" max="1591" width="25.21875" customWidth="1"/>
    <col min="1592" max="1592" width="22.6640625" customWidth="1"/>
    <col min="1593" max="1593" width="26.88671875" customWidth="1"/>
    <col min="1594" max="1594" width="25.21875" customWidth="1"/>
    <col min="1595" max="1595" width="21.6640625" customWidth="1"/>
    <col min="1596" max="1596" width="25.88671875" customWidth="1"/>
    <col min="1597" max="1597" width="24.21875" customWidth="1"/>
    <col min="1598" max="1600" width="23.21875" customWidth="1"/>
    <col min="1601" max="1601" width="22.6640625" customWidth="1"/>
    <col min="1602" max="1602" width="26.88671875" customWidth="1"/>
    <col min="1603" max="1603" width="25.21875" customWidth="1"/>
    <col min="1604" max="1604" width="21.6640625" customWidth="1"/>
    <col min="1605" max="1605" width="25.88671875" customWidth="1"/>
    <col min="1606" max="1606" width="24.21875" customWidth="1"/>
    <col min="1607" max="1607" width="21.6640625" customWidth="1"/>
    <col min="1608" max="1608" width="25.88671875" customWidth="1"/>
    <col min="1609" max="1609" width="24.21875" customWidth="1"/>
    <col min="1610" max="1610" width="22.6640625" customWidth="1"/>
    <col min="1611" max="1611" width="26.88671875" customWidth="1"/>
    <col min="1612" max="1612" width="25.21875" customWidth="1"/>
    <col min="1613" max="1615" width="23.21875" customWidth="1"/>
    <col min="1616" max="1616" width="21.6640625" customWidth="1"/>
    <col min="1617" max="1617" width="25.88671875" customWidth="1"/>
    <col min="1618" max="1618" width="24.21875" customWidth="1"/>
    <col min="1619" max="1619" width="22.6640625" customWidth="1"/>
    <col min="1620" max="1620" width="26.88671875" customWidth="1"/>
    <col min="1621" max="1621" width="25.21875" customWidth="1"/>
    <col min="1622" max="1622" width="21.6640625" customWidth="1"/>
    <col min="1623" max="1623" width="25.88671875" customWidth="1"/>
    <col min="1624" max="1624" width="24.21875" customWidth="1"/>
    <col min="1625" max="1627" width="23.21875" customWidth="1"/>
    <col min="1628" max="1628" width="22.6640625" customWidth="1"/>
    <col min="1629" max="1629" width="26.88671875" customWidth="1"/>
    <col min="1630" max="1630" width="25.21875" customWidth="1"/>
    <col min="1631" max="1631" width="22.6640625" customWidth="1"/>
    <col min="1632" max="1632" width="26.88671875" customWidth="1"/>
    <col min="1633" max="1633" width="25.21875" customWidth="1"/>
    <col min="1634" max="1634" width="21.6640625" customWidth="1"/>
    <col min="1635" max="1635" width="25.88671875" customWidth="1"/>
    <col min="1636" max="1636" width="24.21875" customWidth="1"/>
    <col min="1637" max="1639" width="23.21875" customWidth="1"/>
    <col min="1640" max="1640" width="21.6640625" customWidth="1"/>
    <col min="1641" max="1641" width="25.88671875" customWidth="1"/>
    <col min="1642" max="1642" width="24.21875" customWidth="1"/>
    <col min="1643" max="1643" width="22.6640625" customWidth="1"/>
    <col min="1644" max="1644" width="26.88671875" customWidth="1"/>
    <col min="1645" max="1645" width="25.21875" customWidth="1"/>
    <col min="1646" max="1646" width="21.6640625" customWidth="1"/>
    <col min="1647" max="1647" width="25.88671875" customWidth="1"/>
    <col min="1648" max="1648" width="24.21875" customWidth="1"/>
    <col min="1649" max="1651" width="23.21875" customWidth="1"/>
    <col min="1652" max="1652" width="21.6640625" customWidth="1"/>
    <col min="1653" max="1653" width="25.88671875" customWidth="1"/>
    <col min="1654" max="1654" width="24.21875" customWidth="1"/>
    <col min="1655" max="1655" width="21.6640625" customWidth="1"/>
    <col min="1656" max="1656" width="25.88671875" customWidth="1"/>
    <col min="1657" max="1657" width="24.21875" customWidth="1"/>
    <col min="1658" max="1658" width="21.6640625" customWidth="1"/>
    <col min="1659" max="1659" width="25.88671875" customWidth="1"/>
    <col min="1660" max="1660" width="24.21875" customWidth="1"/>
    <col min="1661" max="1661" width="22.6640625" customWidth="1"/>
    <col min="1662" max="1662" width="26.88671875" customWidth="1"/>
    <col min="1663" max="1663" width="25.21875" customWidth="1"/>
    <col min="1664" max="1666" width="23.21875" customWidth="1"/>
    <col min="1667" max="1667" width="22.6640625" customWidth="1"/>
    <col min="1668" max="1668" width="26.88671875" customWidth="1"/>
    <col min="1669" max="1669" width="25.21875" customWidth="1"/>
    <col min="1670" max="1670" width="22.6640625" customWidth="1"/>
    <col min="1671" max="1671" width="26.88671875" customWidth="1"/>
    <col min="1672" max="1672" width="25.21875" customWidth="1"/>
    <col min="1673" max="1673" width="21.6640625" customWidth="1"/>
    <col min="1674" max="1674" width="25.88671875" customWidth="1"/>
    <col min="1675" max="1675" width="24.21875" customWidth="1"/>
    <col min="1676" max="1678" width="23.21875" customWidth="1"/>
    <col min="1679" max="1679" width="21.6640625" customWidth="1"/>
    <col min="1680" max="1680" width="25.88671875" customWidth="1"/>
    <col min="1681" max="1681" width="24.21875" customWidth="1"/>
    <col min="1682" max="1682" width="21.6640625" customWidth="1"/>
    <col min="1683" max="1683" width="25.88671875" customWidth="1"/>
    <col min="1684" max="1684" width="24.21875" customWidth="1"/>
    <col min="1685" max="1685" width="21.6640625" customWidth="1"/>
    <col min="1686" max="1686" width="25.88671875" customWidth="1"/>
    <col min="1687" max="1687" width="24.21875" customWidth="1"/>
    <col min="1688" max="1688" width="22.6640625" customWidth="1"/>
    <col min="1689" max="1689" width="26.88671875" customWidth="1"/>
    <col min="1690" max="1690" width="25.21875" customWidth="1"/>
    <col min="1691" max="1693" width="23.21875" customWidth="1"/>
    <col min="1694" max="1694" width="22.6640625" customWidth="1"/>
    <col min="1695" max="1695" width="26.88671875" customWidth="1"/>
    <col min="1696" max="1696" width="25.21875" customWidth="1"/>
    <col min="1697" max="1697" width="22.6640625" customWidth="1"/>
    <col min="1698" max="1698" width="26.88671875" customWidth="1"/>
    <col min="1699" max="1699" width="25.21875" customWidth="1"/>
    <col min="1700" max="1700" width="21.6640625" customWidth="1"/>
    <col min="1701" max="1701" width="25.88671875" customWidth="1"/>
    <col min="1702" max="1702" width="24.21875" customWidth="1"/>
    <col min="1703" max="1705" width="23.21875" customWidth="1"/>
    <col min="1706" max="1706" width="22.6640625" customWidth="1"/>
    <col min="1707" max="1707" width="26.88671875" customWidth="1"/>
    <col min="1708" max="1708" width="25.21875" customWidth="1"/>
    <col min="1709" max="1709" width="22.6640625" customWidth="1"/>
    <col min="1710" max="1710" width="26.88671875" customWidth="1"/>
    <col min="1711" max="1711" width="25.21875" customWidth="1"/>
    <col min="1712" max="1712" width="21.6640625" customWidth="1"/>
    <col min="1713" max="1713" width="25.88671875" customWidth="1"/>
    <col min="1714" max="1714" width="24.21875" customWidth="1"/>
    <col min="1715" max="1717" width="23.21875" customWidth="1"/>
    <col min="1718" max="1718" width="21.6640625" customWidth="1"/>
    <col min="1719" max="1719" width="25.88671875" customWidth="1"/>
    <col min="1720" max="1720" width="24.21875" customWidth="1"/>
    <col min="1721" max="1721" width="22.6640625" customWidth="1"/>
    <col min="1722" max="1722" width="26.88671875" customWidth="1"/>
    <col min="1723" max="1723" width="25.21875" customWidth="1"/>
    <col min="1724" max="1726" width="23.21875" customWidth="1"/>
    <col min="1727" max="1727" width="22.6640625" customWidth="1"/>
    <col min="1728" max="1728" width="26.88671875" customWidth="1"/>
    <col min="1729" max="1729" width="25.21875" customWidth="1"/>
    <col min="1730" max="1730" width="22.6640625" customWidth="1"/>
    <col min="1731" max="1731" width="26.88671875" customWidth="1"/>
    <col min="1732" max="1732" width="25.21875" customWidth="1"/>
    <col min="1733" max="1733" width="21.6640625" customWidth="1"/>
    <col min="1734" max="1734" width="25.88671875" customWidth="1"/>
    <col min="1735" max="1735" width="24.21875" customWidth="1"/>
    <col min="1736" max="1738" width="23.21875" customWidth="1"/>
    <col min="1739" max="1739" width="21.6640625" customWidth="1"/>
    <col min="1740" max="1740" width="25.88671875" customWidth="1"/>
    <col min="1741" max="1741" width="24.21875" customWidth="1"/>
    <col min="1742" max="1742" width="22.6640625" customWidth="1"/>
    <col min="1743" max="1743" width="26.88671875" customWidth="1"/>
    <col min="1744" max="1744" width="25.21875" customWidth="1"/>
    <col min="1745" max="1745" width="21.6640625" customWidth="1"/>
    <col min="1746" max="1746" width="25.88671875" customWidth="1"/>
    <col min="1747" max="1747" width="24.21875" customWidth="1"/>
    <col min="1748" max="1750" width="23.21875" customWidth="1"/>
    <col min="1751" max="1751" width="21.6640625" customWidth="1"/>
    <col min="1752" max="1752" width="25.88671875" customWidth="1"/>
    <col min="1753" max="1753" width="24.21875" customWidth="1"/>
    <col min="1754" max="1754" width="22.6640625" customWidth="1"/>
    <col min="1755" max="1755" width="26.88671875" customWidth="1"/>
    <col min="1756" max="1756" width="25.21875" customWidth="1"/>
    <col min="1757" max="1757" width="21.6640625" customWidth="1"/>
    <col min="1758" max="1758" width="25.88671875" customWidth="1"/>
    <col min="1759" max="1759" width="24.21875" customWidth="1"/>
    <col min="1760" max="1760" width="22.6640625" customWidth="1"/>
    <col min="1761" max="1761" width="26.88671875" customWidth="1"/>
    <col min="1762" max="1762" width="25.21875" customWidth="1"/>
    <col min="1763" max="1765" width="23.21875" customWidth="1"/>
    <col min="1766" max="1766" width="21.6640625" customWidth="1"/>
    <col min="1767" max="1767" width="25.88671875" customWidth="1"/>
    <col min="1768" max="1768" width="24.21875" customWidth="1"/>
    <col min="1769" max="1769" width="21.6640625" customWidth="1"/>
    <col min="1770" max="1770" width="25.88671875" customWidth="1"/>
    <col min="1771" max="1771" width="24.21875" customWidth="1"/>
    <col min="1772" max="1772" width="21.6640625" customWidth="1"/>
    <col min="1773" max="1773" width="25.88671875" customWidth="1"/>
    <col min="1774" max="1774" width="24.21875" customWidth="1"/>
    <col min="1775" max="1777" width="23.21875" customWidth="1"/>
    <col min="1778" max="1778" width="22.6640625" customWidth="1"/>
    <col min="1779" max="1779" width="26.88671875" customWidth="1"/>
    <col min="1780" max="1780" width="25.21875" customWidth="1"/>
    <col min="1781" max="1781" width="22.6640625" customWidth="1"/>
    <col min="1782" max="1782" width="26.88671875" customWidth="1"/>
    <col min="1783" max="1783" width="25.21875" customWidth="1"/>
    <col min="1784" max="1784" width="21.6640625" customWidth="1"/>
    <col min="1785" max="1785" width="25.88671875" customWidth="1"/>
    <col min="1786" max="1786" width="24.21875" customWidth="1"/>
    <col min="1787" max="1789" width="23.21875" customWidth="1"/>
    <col min="1790" max="1790" width="22.6640625" customWidth="1"/>
    <col min="1791" max="1791" width="26.88671875" customWidth="1"/>
    <col min="1792" max="1792" width="25.21875" customWidth="1"/>
    <col min="1793" max="1793" width="22.6640625" customWidth="1"/>
    <col min="1794" max="1794" width="26.88671875" customWidth="1"/>
    <col min="1795" max="1795" width="25.21875" customWidth="1"/>
    <col min="1796" max="1796" width="21.6640625" customWidth="1"/>
    <col min="1797" max="1797" width="25.88671875" customWidth="1"/>
    <col min="1798" max="1798" width="24.21875" customWidth="1"/>
    <col min="1799" max="1799" width="22.6640625" customWidth="1"/>
    <col min="1800" max="1800" width="26.88671875" customWidth="1"/>
    <col min="1801" max="1801" width="25.21875" customWidth="1"/>
    <col min="1802" max="1804" width="23.21875" customWidth="1"/>
    <col min="1805" max="1805" width="22.6640625" customWidth="1"/>
    <col min="1806" max="1806" width="26.88671875" customWidth="1"/>
    <col min="1807" max="1807" width="25.21875" customWidth="1"/>
    <col min="1808" max="1808" width="22.6640625" customWidth="1"/>
    <col min="1809" max="1809" width="26.88671875" customWidth="1"/>
    <col min="1810" max="1810" width="25.21875" customWidth="1"/>
    <col min="1811" max="1811" width="21.6640625" customWidth="1"/>
    <col min="1812" max="1812" width="25.88671875" customWidth="1"/>
    <col min="1813" max="1813" width="24.21875" customWidth="1"/>
    <col min="1814" max="1816" width="23.21875" customWidth="1"/>
    <col min="1817" max="1817" width="21.6640625" customWidth="1"/>
    <col min="1818" max="1818" width="25.88671875" customWidth="1"/>
    <col min="1819" max="1819" width="24.21875" customWidth="1"/>
    <col min="1820" max="1820" width="21.6640625" customWidth="1"/>
    <col min="1821" max="1821" width="25.88671875" customWidth="1"/>
    <col min="1822" max="1822" width="24.21875" customWidth="1"/>
    <col min="1823" max="1823" width="21.6640625" customWidth="1"/>
    <col min="1824" max="1824" width="25.88671875" customWidth="1"/>
    <col min="1825" max="1825" width="24.21875" customWidth="1"/>
    <col min="1826" max="1828" width="23.21875" customWidth="1"/>
    <col min="1829" max="1829" width="22.6640625" customWidth="1"/>
    <col min="1830" max="1830" width="26.88671875" customWidth="1"/>
    <col min="1831" max="1831" width="25.21875" customWidth="1"/>
    <col min="1832" max="1832" width="22.6640625" customWidth="1"/>
    <col min="1833" max="1833" width="26.88671875" customWidth="1"/>
    <col min="1834" max="1834" width="25.21875" customWidth="1"/>
    <col min="1835" max="1835" width="21.6640625" customWidth="1"/>
    <col min="1836" max="1836" width="25.88671875" customWidth="1"/>
    <col min="1837" max="1837" width="24.21875" customWidth="1"/>
    <col min="1838" max="1840" width="23.21875" customWidth="1"/>
    <col min="1841" max="1841" width="21.6640625" customWidth="1"/>
    <col min="1842" max="1842" width="25.88671875" customWidth="1"/>
    <col min="1843" max="1843" width="24.21875" customWidth="1"/>
    <col min="1844" max="1844" width="22.6640625" customWidth="1"/>
    <col min="1845" max="1845" width="26.88671875" customWidth="1"/>
    <col min="1846" max="1846" width="25.21875" customWidth="1"/>
    <col min="1847" max="1847" width="21.6640625" customWidth="1"/>
    <col min="1848" max="1848" width="25.88671875" customWidth="1"/>
    <col min="1849" max="1849" width="24.21875" customWidth="1"/>
    <col min="1850" max="1852" width="23.21875" customWidth="1"/>
    <col min="1853" max="1853" width="22.6640625" customWidth="1"/>
    <col min="1854" max="1854" width="26.88671875" customWidth="1"/>
    <col min="1855" max="1855" width="25.21875" customWidth="1"/>
    <col min="1856" max="1856" width="22.6640625" customWidth="1"/>
    <col min="1857" max="1857" width="26.88671875" customWidth="1"/>
    <col min="1858" max="1858" width="25.21875" customWidth="1"/>
    <col min="1859" max="1859" width="21.6640625" customWidth="1"/>
    <col min="1860" max="1860" width="25.88671875" customWidth="1"/>
    <col min="1861" max="1861" width="24.21875" customWidth="1"/>
    <col min="1862" max="1862" width="22.6640625" customWidth="1"/>
    <col min="1863" max="1863" width="26.88671875" customWidth="1"/>
    <col min="1864" max="1864" width="25.21875" customWidth="1"/>
    <col min="1865" max="1867" width="23.21875" customWidth="1"/>
    <col min="1868" max="1868" width="22.6640625" customWidth="1"/>
    <col min="1869" max="1869" width="26.88671875" customWidth="1"/>
    <col min="1870" max="1870" width="25.21875" customWidth="1"/>
    <col min="1871" max="1871" width="22.6640625" customWidth="1"/>
    <col min="1872" max="1872" width="26.88671875" customWidth="1"/>
    <col min="1873" max="1873" width="25.21875" customWidth="1"/>
    <col min="1874" max="1874" width="21.6640625" customWidth="1"/>
    <col min="1875" max="1875" width="25.88671875" customWidth="1"/>
    <col min="1876" max="1876" width="24.21875" customWidth="1"/>
    <col min="1877" max="1877" width="22.6640625" customWidth="1"/>
    <col min="1878" max="1878" width="26.88671875" customWidth="1"/>
    <col min="1879" max="1879" width="25.21875" customWidth="1"/>
    <col min="1880" max="1882" width="23.21875" customWidth="1"/>
    <col min="1883" max="1883" width="21.6640625" customWidth="1"/>
    <col min="1884" max="1884" width="25.88671875" customWidth="1"/>
    <col min="1885" max="1885" width="24.21875" customWidth="1"/>
    <col min="1886" max="1886" width="22.6640625" customWidth="1"/>
    <col min="1887" max="1887" width="26.88671875" customWidth="1"/>
    <col min="1888" max="1888" width="25.21875" customWidth="1"/>
    <col min="1889" max="1889" width="21.6640625" customWidth="1"/>
    <col min="1890" max="1890" width="25.88671875" customWidth="1"/>
    <col min="1891" max="1891" width="24.21875" customWidth="1"/>
    <col min="1892" max="1892" width="22.6640625" customWidth="1"/>
    <col min="1893" max="1893" width="26.88671875" customWidth="1"/>
    <col min="1894" max="1894" width="25.21875" customWidth="1"/>
    <col min="1895" max="1897" width="23.21875" customWidth="1"/>
    <col min="1898" max="1898" width="21.6640625" customWidth="1"/>
    <col min="1899" max="1899" width="25.88671875" customWidth="1"/>
    <col min="1900" max="1900" width="24.21875" customWidth="1"/>
    <col min="1901" max="1901" width="22.6640625" customWidth="1"/>
    <col min="1902" max="1902" width="26.88671875" customWidth="1"/>
    <col min="1903" max="1903" width="25.21875" customWidth="1"/>
    <col min="1904" max="1904" width="21.6640625" customWidth="1"/>
    <col min="1905" max="1905" width="25.88671875" customWidth="1"/>
    <col min="1906" max="1906" width="24.21875" customWidth="1"/>
    <col min="1907" max="1909" width="23.21875" customWidth="1"/>
    <col min="1910" max="1910" width="22.6640625" customWidth="1"/>
    <col min="1911" max="1911" width="26.88671875" customWidth="1"/>
    <col min="1912" max="1912" width="25.21875" customWidth="1"/>
    <col min="1913" max="1913" width="21.6640625" customWidth="1"/>
    <col min="1914" max="1914" width="25.88671875" customWidth="1"/>
    <col min="1915" max="1915" width="24.21875" customWidth="1"/>
    <col min="1916" max="1916" width="21.6640625" customWidth="1"/>
    <col min="1917" max="1917" width="25.88671875" customWidth="1"/>
    <col min="1918" max="1918" width="24.21875" customWidth="1"/>
    <col min="1919" max="1921" width="23.21875" customWidth="1"/>
    <col min="1922" max="1922" width="22.6640625" customWidth="1"/>
    <col min="1923" max="1923" width="26.88671875" customWidth="1"/>
    <col min="1924" max="1924" width="25.21875" customWidth="1"/>
    <col min="1925" max="1925" width="22.6640625" customWidth="1"/>
    <col min="1926" max="1926" width="26.88671875" customWidth="1"/>
    <col min="1927" max="1927" width="25.21875" customWidth="1"/>
    <col min="1928" max="1928" width="21.6640625" customWidth="1"/>
    <col min="1929" max="1929" width="25.88671875" customWidth="1"/>
    <col min="1930" max="1930" width="24.21875" customWidth="1"/>
    <col min="1931" max="1933" width="23.21875" customWidth="1"/>
    <col min="1934" max="1934" width="21.6640625" customWidth="1"/>
    <col min="1935" max="1935" width="25.88671875" customWidth="1"/>
    <col min="1936" max="1936" width="24.21875" customWidth="1"/>
    <col min="1937" max="1937" width="22.6640625" customWidth="1"/>
    <col min="1938" max="1938" width="26.88671875" customWidth="1"/>
    <col min="1939" max="1939" width="25.21875" customWidth="1"/>
    <col min="1940" max="1940" width="21.6640625" customWidth="1"/>
    <col min="1941" max="1941" width="25.88671875" customWidth="1"/>
    <col min="1942" max="1942" width="24.21875" customWidth="1"/>
    <col min="1943" max="1943" width="22.6640625" customWidth="1"/>
    <col min="1944" max="1944" width="26.88671875" customWidth="1"/>
    <col min="1945" max="1945" width="25.21875" customWidth="1"/>
    <col min="1946" max="1948" width="23.21875" customWidth="1"/>
    <col min="1949" max="1949" width="22.6640625" customWidth="1"/>
    <col min="1950" max="1950" width="26.88671875" customWidth="1"/>
    <col min="1951" max="1951" width="25.21875" customWidth="1"/>
    <col min="1952" max="1952" width="22.6640625" customWidth="1"/>
    <col min="1953" max="1953" width="26.88671875" customWidth="1"/>
    <col min="1954" max="1954" width="25.21875" customWidth="1"/>
    <col min="1955" max="1955" width="21.6640625" customWidth="1"/>
    <col min="1956" max="1956" width="25.88671875" customWidth="1"/>
    <col min="1957" max="1957" width="24.21875" customWidth="1"/>
    <col min="1958" max="1960" width="23.21875" customWidth="1"/>
    <col min="1961" max="1961" width="21.6640625" customWidth="1"/>
    <col min="1962" max="1962" width="25.88671875" customWidth="1"/>
    <col min="1963" max="1963" width="24.21875" customWidth="1"/>
    <col min="1964" max="1964" width="22.6640625" customWidth="1"/>
    <col min="1965" max="1965" width="26.88671875" customWidth="1"/>
    <col min="1966" max="1966" width="25.21875" customWidth="1"/>
    <col min="1967" max="1967" width="21.6640625" customWidth="1"/>
    <col min="1968" max="1968" width="25.88671875" customWidth="1"/>
    <col min="1969" max="1969" width="24.21875" customWidth="1"/>
    <col min="1970" max="1972" width="23.21875" customWidth="1"/>
    <col min="1973" max="1973" width="21.6640625" customWidth="1"/>
    <col min="1974" max="1974" width="25.88671875" customWidth="1"/>
    <col min="1975" max="1975" width="24.21875" customWidth="1"/>
    <col min="1976" max="1976" width="21.6640625" customWidth="1"/>
    <col min="1977" max="1977" width="25.88671875" customWidth="1"/>
    <col min="1978" max="1978" width="24.21875" customWidth="1"/>
    <col min="1979" max="1979" width="21.6640625" customWidth="1"/>
    <col min="1980" max="1980" width="25.88671875" customWidth="1"/>
    <col min="1981" max="1981" width="24.21875" customWidth="1"/>
    <col min="1982" max="1982" width="22.6640625" customWidth="1"/>
    <col min="1983" max="1983" width="26.88671875" customWidth="1"/>
    <col min="1984" max="1984" width="25.21875" customWidth="1"/>
    <col min="1985" max="1987" width="23.21875" customWidth="1"/>
    <col min="1988" max="1988" width="21.6640625" customWidth="1"/>
    <col min="1989" max="1989" width="25.88671875" customWidth="1"/>
    <col min="1990" max="1990" width="24.21875" customWidth="1"/>
    <col min="1991" max="1991" width="22.6640625" customWidth="1"/>
    <col min="1992" max="1992" width="26.88671875" customWidth="1"/>
    <col min="1993" max="1993" width="25.21875" customWidth="1"/>
    <col min="1994" max="1994" width="21.6640625" customWidth="1"/>
    <col min="1995" max="1995" width="25.88671875" customWidth="1"/>
    <col min="1996" max="1996" width="24.21875" customWidth="1"/>
    <col min="1997" max="1999" width="23.21875" customWidth="1"/>
    <col min="2000" max="2000" width="21.6640625" customWidth="1"/>
    <col min="2001" max="2001" width="25.88671875" customWidth="1"/>
    <col min="2002" max="2002" width="24.21875" customWidth="1"/>
    <col min="2003" max="2003" width="22.6640625" customWidth="1"/>
    <col min="2004" max="2004" width="26.88671875" customWidth="1"/>
    <col min="2005" max="2005" width="25.21875" customWidth="1"/>
    <col min="2006" max="2006" width="21.6640625" customWidth="1"/>
    <col min="2007" max="2007" width="25.88671875" customWidth="1"/>
    <col min="2008" max="2008" width="24.21875" customWidth="1"/>
    <col min="2009" max="2011" width="23.21875" customWidth="1"/>
    <col min="2012" max="2012" width="22.6640625" customWidth="1"/>
    <col min="2013" max="2013" width="26.88671875" customWidth="1"/>
    <col min="2014" max="2014" width="25.21875" customWidth="1"/>
    <col min="2015" max="2015" width="22.6640625" customWidth="1"/>
    <col min="2016" max="2016" width="26.88671875" customWidth="1"/>
    <col min="2017" max="2017" width="25.21875" customWidth="1"/>
    <col min="2018" max="2018" width="21.6640625" customWidth="1"/>
    <col min="2019" max="2019" width="25.88671875" customWidth="1"/>
    <col min="2020" max="2020" width="24.21875" customWidth="1"/>
    <col min="2021" max="2023" width="23.21875" customWidth="1"/>
    <col min="2024" max="2024" width="22.6640625" customWidth="1"/>
    <col min="2025" max="2025" width="26.88671875" customWidth="1"/>
    <col min="2026" max="2026" width="25.21875" customWidth="1"/>
    <col min="2027" max="2027" width="21.6640625" customWidth="1"/>
    <col min="2028" max="2028" width="25.88671875" customWidth="1"/>
    <col min="2029" max="2029" width="24.21875" customWidth="1"/>
    <col min="2030" max="2030" width="21.6640625" customWidth="1"/>
    <col min="2031" max="2031" width="25.88671875" customWidth="1"/>
    <col min="2032" max="2032" width="24.21875" customWidth="1"/>
    <col min="2033" max="2035" width="23.21875" customWidth="1"/>
    <col min="2036" max="2036" width="21.6640625" customWidth="1"/>
    <col min="2037" max="2037" width="25.88671875" customWidth="1"/>
    <col min="2038" max="2038" width="24.21875" customWidth="1"/>
    <col min="2039" max="2039" width="21.6640625" customWidth="1"/>
    <col min="2040" max="2040" width="25.88671875" customWidth="1"/>
    <col min="2041" max="2041" width="24.21875" customWidth="1"/>
    <col min="2042" max="2042" width="21.6640625" customWidth="1"/>
    <col min="2043" max="2043" width="25.88671875" customWidth="1"/>
    <col min="2044" max="2044" width="24.21875" customWidth="1"/>
    <col min="2045" max="2047" width="23.21875" customWidth="1"/>
    <col min="2048" max="2048" width="22.6640625" customWidth="1"/>
    <col min="2049" max="2049" width="26.88671875" customWidth="1"/>
    <col min="2050" max="2050" width="25.21875" customWidth="1"/>
    <col min="2051" max="2051" width="22.6640625" customWidth="1"/>
    <col min="2052" max="2052" width="26.88671875" customWidth="1"/>
    <col min="2053" max="2053" width="25.21875" customWidth="1"/>
    <col min="2054" max="2054" width="21.6640625" customWidth="1"/>
    <col min="2055" max="2055" width="25.88671875" customWidth="1"/>
    <col min="2056" max="2056" width="24.21875" customWidth="1"/>
    <col min="2057" max="2057" width="22.6640625" customWidth="1"/>
    <col min="2058" max="2058" width="26.88671875" customWidth="1"/>
    <col min="2059" max="2059" width="25.21875" customWidth="1"/>
    <col min="2060" max="2062" width="23.21875" customWidth="1"/>
    <col min="2063" max="2063" width="22.6640625" customWidth="1"/>
    <col min="2064" max="2064" width="26.88671875" customWidth="1"/>
    <col min="2065" max="2065" width="25.21875" customWidth="1"/>
    <col min="2066" max="2066" width="22.6640625" customWidth="1"/>
    <col min="2067" max="2067" width="26.88671875" customWidth="1"/>
    <col min="2068" max="2068" width="25.21875" customWidth="1"/>
    <col min="2069" max="2069" width="21.6640625" customWidth="1"/>
    <col min="2070" max="2070" width="25.88671875" customWidth="1"/>
    <col min="2071" max="2071" width="24.21875" customWidth="1"/>
    <col min="2072" max="2074" width="23.21875" customWidth="1"/>
    <col min="2075" max="2075" width="21.6640625" customWidth="1"/>
    <col min="2076" max="2076" width="25.88671875" customWidth="1"/>
    <col min="2077" max="2077" width="24.21875" customWidth="1"/>
    <col min="2078" max="2078" width="22.6640625" customWidth="1"/>
    <col min="2079" max="2079" width="26.88671875" customWidth="1"/>
    <col min="2080" max="2080" width="25.21875" customWidth="1"/>
    <col min="2081" max="2081" width="21.6640625" customWidth="1"/>
    <col min="2082" max="2082" width="25.88671875" customWidth="1"/>
    <col min="2083" max="2083" width="24.21875" customWidth="1"/>
    <col min="2084" max="2086" width="23.21875" customWidth="1"/>
    <col min="2087" max="2087" width="22.6640625" customWidth="1"/>
    <col min="2088" max="2088" width="26.88671875" customWidth="1"/>
    <col min="2089" max="2089" width="25.21875" customWidth="1"/>
    <col min="2090" max="2090" width="22.6640625" customWidth="1"/>
    <col min="2091" max="2091" width="26.88671875" customWidth="1"/>
    <col min="2092" max="2092" width="25.21875" customWidth="1"/>
    <col min="2093" max="2093" width="21.6640625" customWidth="1"/>
    <col min="2094" max="2094" width="25.88671875" customWidth="1"/>
    <col min="2095" max="2095" width="24.21875" customWidth="1"/>
    <col min="2096" max="2096" width="22.6640625" customWidth="1"/>
    <col min="2097" max="2097" width="26.88671875" customWidth="1"/>
    <col min="2098" max="2098" width="25.21875" customWidth="1"/>
    <col min="2099" max="2101" width="23.21875" customWidth="1"/>
    <col min="2102" max="2102" width="21.6640625" customWidth="1"/>
    <col min="2103" max="2103" width="25.88671875" customWidth="1"/>
    <col min="2104" max="2104" width="24.21875" customWidth="1"/>
    <col min="2105" max="2105" width="22.6640625" customWidth="1"/>
    <col min="2106" max="2106" width="26.88671875" customWidth="1"/>
    <col min="2107" max="2107" width="25.21875" customWidth="1"/>
    <col min="2108" max="2108" width="21.6640625" customWidth="1"/>
    <col min="2109" max="2109" width="25.88671875" customWidth="1"/>
    <col min="2110" max="2110" width="24.21875" customWidth="1"/>
    <col min="2111" max="2113" width="23.21875" customWidth="1"/>
    <col min="2114" max="2114" width="21.6640625" customWidth="1"/>
    <col min="2115" max="2115" width="25.88671875" customWidth="1"/>
    <col min="2116" max="2116" width="24.21875" customWidth="1"/>
    <col min="2117" max="2117" width="21.6640625" customWidth="1"/>
    <col min="2118" max="2118" width="25.88671875" customWidth="1"/>
    <col min="2119" max="2119" width="24.21875" customWidth="1"/>
    <col min="2120" max="2120" width="21.6640625" customWidth="1"/>
    <col min="2121" max="2121" width="25.88671875" customWidth="1"/>
    <col min="2122" max="2122" width="24.21875" customWidth="1"/>
    <col min="2123" max="2125" width="23.21875" customWidth="1"/>
    <col min="2126" max="2126" width="21.6640625" customWidth="1"/>
    <col min="2127" max="2127" width="25.88671875" customWidth="1"/>
    <col min="2128" max="2128" width="24.21875" customWidth="1"/>
    <col min="2129" max="2129" width="22.6640625" customWidth="1"/>
    <col min="2130" max="2130" width="26.88671875" customWidth="1"/>
    <col min="2131" max="2131" width="25.21875" customWidth="1"/>
    <col min="2132" max="2132" width="21.6640625" customWidth="1"/>
    <col min="2133" max="2133" width="25.88671875" customWidth="1"/>
    <col min="2134" max="2134" width="24.21875" customWidth="1"/>
    <col min="2135" max="2137" width="23.21875" customWidth="1"/>
    <col min="2138" max="2138" width="22.6640625" customWidth="1"/>
    <col min="2139" max="2139" width="26.88671875" customWidth="1"/>
    <col min="2140" max="2140" width="25.21875" customWidth="1"/>
    <col min="2141" max="2141" width="22.6640625" customWidth="1"/>
    <col min="2142" max="2142" width="26.88671875" customWidth="1"/>
    <col min="2143" max="2143" width="25.21875" customWidth="1"/>
    <col min="2144" max="2144" width="21.6640625" customWidth="1"/>
    <col min="2145" max="2145" width="25.88671875" customWidth="1"/>
    <col min="2146" max="2146" width="24.21875" customWidth="1"/>
    <col min="2147" max="2149" width="23.21875" customWidth="1"/>
    <col min="2150" max="2150" width="21.6640625" customWidth="1"/>
    <col min="2151" max="2151" width="25.88671875" customWidth="1"/>
    <col min="2152" max="2152" width="24.21875" customWidth="1"/>
    <col min="2153" max="2153" width="22.6640625" customWidth="1"/>
    <col min="2154" max="2154" width="26.88671875" customWidth="1"/>
    <col min="2155" max="2155" width="25.21875" customWidth="1"/>
    <col min="2156" max="2156" width="21.6640625" customWidth="1"/>
    <col min="2157" max="2157" width="25.88671875" customWidth="1"/>
    <col min="2158" max="2158" width="24.21875" customWidth="1"/>
    <col min="2159" max="2159" width="22.6640625" customWidth="1"/>
    <col min="2160" max="2160" width="26.88671875" customWidth="1"/>
    <col min="2161" max="2161" width="25.21875" customWidth="1"/>
    <col min="2162" max="2164" width="23.21875" customWidth="1"/>
    <col min="2165" max="2165" width="21.6640625" customWidth="1"/>
    <col min="2166" max="2166" width="25.88671875" customWidth="1"/>
    <col min="2167" max="2167" width="24.21875" customWidth="1"/>
    <col min="2168" max="2168" width="22.6640625" customWidth="1"/>
    <col min="2169" max="2169" width="26.88671875" customWidth="1"/>
    <col min="2170" max="2170" width="25.21875" customWidth="1"/>
    <col min="2171" max="2171" width="21.6640625" customWidth="1"/>
    <col min="2172" max="2172" width="25.88671875" customWidth="1"/>
    <col min="2173" max="2173" width="24.21875" customWidth="1"/>
    <col min="2174" max="2176" width="23.21875" customWidth="1"/>
    <col min="2177" max="2177" width="22.6640625" customWidth="1"/>
    <col min="2178" max="2178" width="26.88671875" customWidth="1"/>
    <col min="2179" max="2179" width="25.21875" customWidth="1"/>
    <col min="2180" max="2180" width="22.6640625" customWidth="1"/>
    <col min="2181" max="2181" width="26.88671875" customWidth="1"/>
    <col min="2182" max="2182" width="25.21875" customWidth="1"/>
    <col min="2183" max="2183" width="21.6640625" customWidth="1"/>
    <col min="2184" max="2184" width="25.88671875" customWidth="1"/>
    <col min="2185" max="2185" width="24.21875" customWidth="1"/>
    <col min="2186" max="2188" width="23.21875" customWidth="1"/>
    <col min="2189" max="2189" width="22.6640625" customWidth="1"/>
    <col min="2190" max="2190" width="26.88671875" customWidth="1"/>
    <col min="2191" max="2191" width="25.21875" customWidth="1"/>
    <col min="2192" max="2192" width="22.6640625" customWidth="1"/>
    <col min="2193" max="2193" width="26.88671875" customWidth="1"/>
    <col min="2194" max="2194" width="25.21875" customWidth="1"/>
    <col min="2195" max="2195" width="21.6640625" customWidth="1"/>
    <col min="2196" max="2196" width="25.88671875" customWidth="1"/>
    <col min="2197" max="2197" width="24.21875" customWidth="1"/>
    <col min="2198" max="2200" width="23.21875" customWidth="1"/>
    <col min="2201" max="2201" width="22.6640625" customWidth="1"/>
    <col min="2202" max="2202" width="26.88671875" customWidth="1"/>
    <col min="2203" max="2203" width="25.21875" customWidth="1"/>
    <col min="2204" max="2204" width="21.6640625" customWidth="1"/>
    <col min="2205" max="2205" width="25.88671875" customWidth="1"/>
    <col min="2206" max="2206" width="24.21875" customWidth="1"/>
    <col min="2207" max="2207" width="21.6640625" customWidth="1"/>
    <col min="2208" max="2208" width="25.88671875" customWidth="1"/>
    <col min="2209" max="2209" width="24.21875" customWidth="1"/>
    <col min="2210" max="2212" width="23.21875" customWidth="1"/>
    <col min="2213" max="2213" width="22.6640625" customWidth="1"/>
    <col min="2214" max="2214" width="26.88671875" customWidth="1"/>
    <col min="2215" max="2215" width="25.21875" customWidth="1"/>
    <col min="2216" max="2216" width="22.6640625" customWidth="1"/>
    <col min="2217" max="2217" width="26.88671875" customWidth="1"/>
    <col min="2218" max="2218" width="25.21875" customWidth="1"/>
    <col min="2219" max="2219" width="21.6640625" customWidth="1"/>
    <col min="2220" max="2220" width="25.88671875" customWidth="1"/>
    <col min="2221" max="2221" width="24.21875" customWidth="1"/>
    <col min="2222" max="2224" width="23.21875" customWidth="1"/>
    <col min="2225" max="2225" width="21.6640625" customWidth="1"/>
    <col min="2226" max="2226" width="25.88671875" customWidth="1"/>
    <col min="2227" max="2227" width="24.21875" customWidth="1"/>
    <col min="2228" max="2228" width="22.6640625" customWidth="1"/>
    <col min="2229" max="2229" width="26.88671875" customWidth="1"/>
    <col min="2230" max="2230" width="25.21875" customWidth="1"/>
    <col min="2231" max="2231" width="21.6640625" customWidth="1"/>
    <col min="2232" max="2232" width="25.88671875" customWidth="1"/>
    <col min="2233" max="2233" width="24.21875" customWidth="1"/>
    <col min="2234" max="2234" width="22.6640625" customWidth="1"/>
    <col min="2235" max="2235" width="26.88671875" customWidth="1"/>
    <col min="2236" max="2236" width="25.21875" customWidth="1"/>
    <col min="2237" max="2239" width="23.21875" customWidth="1"/>
    <col min="2240" max="2240" width="21.6640625" customWidth="1"/>
    <col min="2241" max="2241" width="25.88671875" customWidth="1"/>
    <col min="2242" max="2242" width="24.21875" customWidth="1"/>
    <col min="2243" max="2243" width="21.6640625" customWidth="1"/>
    <col min="2244" max="2244" width="25.88671875" customWidth="1"/>
    <col min="2245" max="2245" width="24.21875" customWidth="1"/>
    <col min="2246" max="2246" width="21.6640625" customWidth="1"/>
    <col min="2247" max="2247" width="25.88671875" customWidth="1"/>
    <col min="2248" max="2248" width="24.21875" customWidth="1"/>
    <col min="2249" max="2251" width="23.21875" customWidth="1"/>
    <col min="2252" max="2252" width="22.6640625" customWidth="1"/>
    <col min="2253" max="2253" width="26.88671875" customWidth="1"/>
    <col min="2254" max="2254" width="25.21875" customWidth="1"/>
    <col min="2255" max="2255" width="21.6640625" customWidth="1"/>
    <col min="2256" max="2256" width="25.88671875" customWidth="1"/>
    <col min="2257" max="2257" width="24.21875" customWidth="1"/>
    <col min="2258" max="2258" width="21.6640625" customWidth="1"/>
    <col min="2259" max="2259" width="25.88671875" customWidth="1"/>
    <col min="2260" max="2260" width="24.21875" customWidth="1"/>
    <col min="2261" max="2263" width="23.21875" customWidth="1"/>
    <col min="2264" max="2264" width="22.6640625" customWidth="1"/>
    <col min="2265" max="2265" width="26.88671875" customWidth="1"/>
    <col min="2266" max="2266" width="25.21875" customWidth="1"/>
    <col min="2267" max="2267" width="22.6640625" customWidth="1"/>
    <col min="2268" max="2268" width="26.88671875" customWidth="1"/>
    <col min="2269" max="2269" width="25.21875" customWidth="1"/>
    <col min="2270" max="2270" width="21.6640625" customWidth="1"/>
    <col min="2271" max="2271" width="25.88671875" customWidth="1"/>
    <col min="2272" max="2272" width="24.21875" customWidth="1"/>
    <col min="2273" max="2275" width="23.21875" customWidth="1"/>
    <col min="2276" max="2276" width="22.6640625" customWidth="1"/>
    <col min="2277" max="2277" width="26.88671875" customWidth="1"/>
    <col min="2278" max="2278" width="25.21875" customWidth="1"/>
    <col min="2279" max="2279" width="22.6640625" customWidth="1"/>
    <col min="2280" max="2280" width="26.88671875" customWidth="1"/>
    <col min="2281" max="2281" width="25.21875" customWidth="1"/>
    <col min="2282" max="2282" width="21.6640625" customWidth="1"/>
    <col min="2283" max="2283" width="25.88671875" customWidth="1"/>
    <col min="2284" max="2284" width="24.21875" customWidth="1"/>
    <col min="2285" max="2287" width="23.21875" customWidth="1"/>
    <col min="2288" max="2288" width="22.6640625" customWidth="1"/>
    <col min="2289" max="2289" width="26.88671875" customWidth="1"/>
    <col min="2290" max="2290" width="25.21875" customWidth="1"/>
    <col min="2291" max="2291" width="22.6640625" customWidth="1"/>
    <col min="2292" max="2292" width="26.88671875" customWidth="1"/>
    <col min="2293" max="2293" width="25.21875" customWidth="1"/>
    <col min="2294" max="2294" width="21.6640625" customWidth="1"/>
    <col min="2295" max="2295" width="25.88671875" customWidth="1"/>
    <col min="2296" max="2296" width="24.21875" customWidth="1"/>
    <col min="2297" max="2299" width="23.21875" customWidth="1"/>
    <col min="2300" max="2300" width="22.6640625" customWidth="1"/>
    <col min="2301" max="2301" width="26.88671875" customWidth="1"/>
    <col min="2302" max="2302" width="25.21875" customWidth="1"/>
    <col min="2303" max="2303" width="22.6640625" customWidth="1"/>
    <col min="2304" max="2304" width="26.88671875" customWidth="1"/>
    <col min="2305" max="2305" width="25.21875" customWidth="1"/>
    <col min="2306" max="2306" width="21.6640625" customWidth="1"/>
    <col min="2307" max="2307" width="25.88671875" customWidth="1"/>
    <col min="2308" max="2308" width="24.21875" customWidth="1"/>
    <col min="2309" max="2309" width="22.6640625" customWidth="1"/>
    <col min="2310" max="2310" width="26.88671875" customWidth="1"/>
    <col min="2311" max="2311" width="25.21875" customWidth="1"/>
    <col min="2312" max="2314" width="23.21875" customWidth="1"/>
    <col min="2315" max="2315" width="22.6640625" customWidth="1"/>
    <col min="2316" max="2316" width="26.88671875" customWidth="1"/>
    <col min="2317" max="2317" width="25.21875" customWidth="1"/>
    <col min="2318" max="2318" width="22.6640625" customWidth="1"/>
    <col min="2319" max="2319" width="26.88671875" customWidth="1"/>
    <col min="2320" max="2320" width="25.21875" customWidth="1"/>
    <col min="2321" max="2321" width="21.6640625" customWidth="1"/>
    <col min="2322" max="2322" width="25.88671875" customWidth="1"/>
    <col min="2323" max="2323" width="24.21875" customWidth="1"/>
    <col min="2324" max="2326" width="23.21875" customWidth="1"/>
    <col min="2327" max="2327" width="22.6640625" customWidth="1"/>
    <col min="2328" max="2328" width="26.88671875" customWidth="1"/>
    <col min="2329" max="2329" width="25.21875" customWidth="1"/>
    <col min="2330" max="2330" width="22.6640625" customWidth="1"/>
    <col min="2331" max="2331" width="26.88671875" customWidth="1"/>
    <col min="2332" max="2332" width="25.21875" customWidth="1"/>
    <col min="2333" max="2333" width="21.6640625" customWidth="1"/>
    <col min="2334" max="2334" width="25.88671875" customWidth="1"/>
    <col min="2335" max="2335" width="24.21875" customWidth="1"/>
    <col min="2336" max="2338" width="23.21875" customWidth="1"/>
    <col min="2339" max="2339" width="22.6640625" customWidth="1"/>
    <col min="2340" max="2340" width="26.88671875" customWidth="1"/>
    <col min="2341" max="2341" width="25.21875" customWidth="1"/>
    <col min="2342" max="2342" width="21.6640625" customWidth="1"/>
    <col min="2343" max="2343" width="25.88671875" customWidth="1"/>
    <col min="2344" max="2344" width="24.21875" customWidth="1"/>
    <col min="2345" max="2345" width="21.6640625" customWidth="1"/>
    <col min="2346" max="2346" width="25.88671875" customWidth="1"/>
    <col min="2347" max="2347" width="24.21875" customWidth="1"/>
    <col min="2348" max="2350" width="23.21875" customWidth="1"/>
    <col min="2351" max="2351" width="22.6640625" customWidth="1"/>
    <col min="2352" max="2352" width="26.88671875" customWidth="1"/>
    <col min="2353" max="2353" width="25.21875" customWidth="1"/>
    <col min="2354" max="2354" width="22.6640625" customWidth="1"/>
    <col min="2355" max="2355" width="26.88671875" customWidth="1"/>
    <col min="2356" max="2356" width="25.21875" customWidth="1"/>
    <col min="2357" max="2357" width="21.6640625" customWidth="1"/>
    <col min="2358" max="2358" width="25.88671875" customWidth="1"/>
    <col min="2359" max="2359" width="24.21875" customWidth="1"/>
    <col min="2360" max="2360" width="22.6640625" customWidth="1"/>
    <col min="2361" max="2361" width="26.88671875" customWidth="1"/>
    <col min="2362" max="2362" width="25.21875" customWidth="1"/>
    <col min="2363" max="2365" width="23.21875" customWidth="1"/>
    <col min="2366" max="2366" width="22.6640625" customWidth="1"/>
    <col min="2367" max="2367" width="26.88671875" customWidth="1"/>
    <col min="2368" max="2368" width="25.21875" customWidth="1"/>
    <col min="2369" max="2369" width="22.6640625" customWidth="1"/>
    <col min="2370" max="2370" width="26.88671875" customWidth="1"/>
    <col min="2371" max="2371" width="25.21875" customWidth="1"/>
    <col min="2372" max="2372" width="21.6640625" customWidth="1"/>
    <col min="2373" max="2373" width="25.88671875" customWidth="1"/>
    <col min="2374" max="2374" width="24.21875" customWidth="1"/>
    <col min="2375" max="2375" width="22.6640625" customWidth="1"/>
    <col min="2376" max="2376" width="26.88671875" customWidth="1"/>
    <col min="2377" max="2377" width="25.21875" customWidth="1"/>
    <col min="2378" max="2380" width="23.21875" customWidth="1"/>
    <col min="2381" max="2381" width="21.6640625" customWidth="1"/>
    <col min="2382" max="2382" width="25.88671875" customWidth="1"/>
    <col min="2383" max="2383" width="24.21875" customWidth="1"/>
    <col min="2384" max="2384" width="22.6640625" customWidth="1"/>
    <col min="2385" max="2385" width="26.88671875" customWidth="1"/>
    <col min="2386" max="2386" width="25.21875" customWidth="1"/>
    <col min="2387" max="2387" width="21.6640625" customWidth="1"/>
    <col min="2388" max="2388" width="25.88671875" customWidth="1"/>
    <col min="2389" max="2389" width="24.21875" customWidth="1"/>
    <col min="2390" max="2392" width="23.21875" customWidth="1"/>
    <col min="2393" max="2393" width="21.6640625" customWidth="1"/>
    <col min="2394" max="2394" width="25.88671875" customWidth="1"/>
    <col min="2395" max="2395" width="24.21875" customWidth="1"/>
    <col min="2396" max="2396" width="21.6640625" customWidth="1"/>
    <col min="2397" max="2397" width="25.88671875" customWidth="1"/>
    <col min="2398" max="2398" width="24.21875" customWidth="1"/>
    <col min="2399" max="2399" width="21.6640625" customWidth="1"/>
    <col min="2400" max="2400" width="25.88671875" customWidth="1"/>
    <col min="2401" max="2401" width="24.21875" customWidth="1"/>
    <col min="2402" max="2404" width="23.21875" customWidth="1"/>
    <col min="2405" max="2405" width="22.6640625" customWidth="1"/>
    <col min="2406" max="2406" width="26.88671875" customWidth="1"/>
    <col min="2407" max="2407" width="25.21875" customWidth="1"/>
    <col min="2408" max="2408" width="22.6640625" customWidth="1"/>
    <col min="2409" max="2409" width="26.88671875" customWidth="1"/>
    <col min="2410" max="2410" width="25.21875" customWidth="1"/>
    <col min="2411" max="2411" width="21.6640625" customWidth="1"/>
    <col min="2412" max="2412" width="25.88671875" customWidth="1"/>
    <col min="2413" max="2413" width="24.21875" customWidth="1"/>
    <col min="2414" max="2416" width="23.21875" customWidth="1"/>
    <col min="2417" max="2417" width="22.6640625" customWidth="1"/>
    <col min="2418" max="2418" width="26.88671875" customWidth="1"/>
    <col min="2419" max="2419" width="25.21875" customWidth="1"/>
    <col min="2420" max="2420" width="22.6640625" customWidth="1"/>
    <col min="2421" max="2421" width="26.88671875" customWidth="1"/>
    <col min="2422" max="2422" width="25.21875" customWidth="1"/>
    <col min="2423" max="2423" width="21.6640625" customWidth="1"/>
    <col min="2424" max="2424" width="25.88671875" customWidth="1"/>
    <col min="2425" max="2425" width="24.21875" customWidth="1"/>
    <col min="2426" max="2428" width="23.21875" customWidth="1"/>
    <col min="2429" max="2429" width="22.6640625" customWidth="1"/>
    <col min="2430" max="2430" width="26.88671875" customWidth="1"/>
    <col min="2431" max="2431" width="25.21875" customWidth="1"/>
    <col min="2432" max="2432" width="21.6640625" customWidth="1"/>
    <col min="2433" max="2433" width="25.88671875" customWidth="1"/>
    <col min="2434" max="2434" width="24.21875" customWidth="1"/>
    <col min="2435" max="2435" width="21.6640625" customWidth="1"/>
    <col min="2436" max="2436" width="25.88671875" customWidth="1"/>
    <col min="2437" max="2437" width="24.21875" customWidth="1"/>
    <col min="2438" max="2438" width="22.6640625" customWidth="1"/>
    <col min="2439" max="2439" width="26.88671875" customWidth="1"/>
    <col min="2440" max="2440" width="25.21875" customWidth="1"/>
    <col min="2441" max="2443" width="23.21875" customWidth="1"/>
    <col min="2444" max="2444" width="21.6640625" customWidth="1"/>
    <col min="2445" max="2445" width="25.88671875" customWidth="1"/>
    <col min="2446" max="2446" width="24.21875" customWidth="1"/>
    <col min="2447" max="2447" width="21.6640625" customWidth="1"/>
    <col min="2448" max="2448" width="25.88671875" customWidth="1"/>
    <col min="2449" max="2449" width="24.21875" customWidth="1"/>
    <col min="2450" max="2450" width="21.6640625" customWidth="1"/>
    <col min="2451" max="2451" width="25.88671875" customWidth="1"/>
    <col min="2452" max="2452" width="24.21875" customWidth="1"/>
    <col min="2453" max="2455" width="23.21875" customWidth="1"/>
    <col min="2456" max="2456" width="21.6640625" customWidth="1"/>
    <col min="2457" max="2457" width="25.88671875" customWidth="1"/>
    <col min="2458" max="2458" width="24.21875" customWidth="1"/>
    <col min="2459" max="2459" width="22.6640625" customWidth="1"/>
    <col min="2460" max="2460" width="26.88671875" customWidth="1"/>
    <col min="2461" max="2461" width="25.21875" customWidth="1"/>
    <col min="2462" max="2462" width="21.6640625" customWidth="1"/>
    <col min="2463" max="2463" width="25.88671875" customWidth="1"/>
    <col min="2464" max="2464" width="24.21875" customWidth="1"/>
    <col min="2465" max="2467" width="23.21875" customWidth="1"/>
    <col min="2468" max="2468" width="22.6640625" customWidth="1"/>
    <col min="2469" max="2469" width="26.88671875" customWidth="1"/>
    <col min="2470" max="2470" width="25.21875" customWidth="1"/>
    <col min="2471" max="2471" width="22.6640625" customWidth="1"/>
    <col min="2472" max="2472" width="26.88671875" customWidth="1"/>
    <col min="2473" max="2473" width="25.21875" customWidth="1"/>
    <col min="2474" max="2474" width="21.6640625" customWidth="1"/>
    <col min="2475" max="2475" width="25.88671875" customWidth="1"/>
    <col min="2476" max="2476" width="24.21875" customWidth="1"/>
    <col min="2477" max="2479" width="23.21875" customWidth="1"/>
    <col min="2480" max="2480" width="21.6640625" customWidth="1"/>
    <col min="2481" max="2481" width="25.88671875" customWidth="1"/>
    <col min="2482" max="2482" width="24.21875" customWidth="1"/>
    <col min="2483" max="2483" width="22.6640625" customWidth="1"/>
    <col min="2484" max="2484" width="26.88671875" customWidth="1"/>
    <col min="2485" max="2485" width="25.21875" customWidth="1"/>
    <col min="2486" max="2486" width="21.6640625" customWidth="1"/>
    <col min="2487" max="2487" width="25.88671875" customWidth="1"/>
    <col min="2488" max="2488" width="24.21875" customWidth="1"/>
    <col min="2489" max="2489" width="22.6640625" customWidth="1"/>
    <col min="2490" max="2490" width="26.88671875" customWidth="1"/>
    <col min="2491" max="2491" width="25.21875" customWidth="1"/>
    <col min="2492" max="2494" width="23.21875" customWidth="1"/>
    <col min="2495" max="2495" width="22.6640625" customWidth="1"/>
    <col min="2496" max="2496" width="26.88671875" customWidth="1"/>
    <col min="2497" max="2497" width="25.21875" customWidth="1"/>
    <col min="2498" max="2498" width="22.6640625" customWidth="1"/>
    <col min="2499" max="2499" width="26.88671875" customWidth="1"/>
    <col min="2500" max="2500" width="25.21875" customWidth="1"/>
    <col min="2501" max="2501" width="21.6640625" customWidth="1"/>
    <col min="2502" max="2502" width="25.88671875" customWidth="1"/>
    <col min="2503" max="2503" width="24.21875" customWidth="1"/>
    <col min="2504" max="2506" width="23.21875" customWidth="1"/>
    <col min="2507" max="2507" width="22.6640625" customWidth="1"/>
    <col min="2508" max="2508" width="26.88671875" customWidth="1"/>
    <col min="2509" max="2509" width="25.21875" customWidth="1"/>
    <col min="2510" max="2510" width="22.6640625" customWidth="1"/>
    <col min="2511" max="2511" width="26.88671875" customWidth="1"/>
    <col min="2512" max="2512" width="25.21875" customWidth="1"/>
    <col min="2513" max="2513" width="21.6640625" customWidth="1"/>
    <col min="2514" max="2514" width="25.88671875" customWidth="1"/>
    <col min="2515" max="2515" width="24.21875" customWidth="1"/>
    <col min="2516" max="2518" width="23.21875" customWidth="1"/>
    <col min="2519" max="2519" width="21.6640625" customWidth="1"/>
    <col min="2520" max="2520" width="25.88671875" customWidth="1"/>
    <col min="2521" max="2521" width="24.21875" customWidth="1"/>
    <col min="2522" max="2522" width="22.6640625" customWidth="1"/>
    <col min="2523" max="2523" width="26.88671875" customWidth="1"/>
    <col min="2524" max="2524" width="25.21875" customWidth="1"/>
    <col min="2525" max="2525" width="21.6640625" customWidth="1"/>
    <col min="2526" max="2526" width="25.88671875" customWidth="1"/>
    <col min="2527" max="2527" width="24.21875" customWidth="1"/>
    <col min="2528" max="2530" width="23.21875" customWidth="1"/>
    <col min="2531" max="2531" width="22.6640625" customWidth="1"/>
    <col min="2532" max="2532" width="26.88671875" customWidth="1"/>
    <col min="2533" max="2533" width="25.21875" customWidth="1"/>
    <col min="2534" max="2534" width="22.6640625" customWidth="1"/>
    <col min="2535" max="2535" width="26.88671875" customWidth="1"/>
    <col min="2536" max="2536" width="25.21875" customWidth="1"/>
    <col min="2537" max="2537" width="21.6640625" customWidth="1"/>
    <col min="2538" max="2538" width="25.88671875" customWidth="1"/>
    <col min="2539" max="2539" width="24.21875" customWidth="1"/>
    <col min="2540" max="2542" width="23.21875" customWidth="1"/>
    <col min="2543" max="2543" width="21.6640625" customWidth="1"/>
    <col min="2544" max="2544" width="25.88671875" customWidth="1"/>
    <col min="2545" max="2545" width="24.21875" customWidth="1"/>
    <col min="2546" max="2546" width="21.6640625" customWidth="1"/>
    <col min="2547" max="2547" width="25.88671875" customWidth="1"/>
    <col min="2548" max="2548" width="24.21875" customWidth="1"/>
    <col min="2549" max="2549" width="21.6640625" customWidth="1"/>
    <col min="2550" max="2550" width="25.88671875" customWidth="1"/>
    <col min="2551" max="2551" width="24.21875" customWidth="1"/>
    <col min="2552" max="2554" width="23.21875" customWidth="1"/>
    <col min="2555" max="2555" width="21.6640625" customWidth="1"/>
    <col min="2556" max="2556" width="25.88671875" customWidth="1"/>
    <col min="2557" max="2557" width="24.21875" customWidth="1"/>
    <col min="2558" max="2558" width="22.6640625" customWidth="1"/>
    <col min="2559" max="2559" width="26.88671875" customWidth="1"/>
    <col min="2560" max="2560" width="25.21875" customWidth="1"/>
    <col min="2561" max="2561" width="21.6640625" customWidth="1"/>
    <col min="2562" max="2562" width="25.88671875" customWidth="1"/>
    <col min="2563" max="2563" width="24.21875" customWidth="1"/>
    <col min="2564" max="2566" width="23.21875" customWidth="1"/>
    <col min="2567" max="2567" width="22.6640625" customWidth="1"/>
    <col min="2568" max="2568" width="26.88671875" customWidth="1"/>
    <col min="2569" max="2569" width="25.21875" customWidth="1"/>
    <col min="2570" max="2570" width="22.6640625" customWidth="1"/>
    <col min="2571" max="2571" width="26.88671875" customWidth="1"/>
    <col min="2572" max="2572" width="25.21875" customWidth="1"/>
    <col min="2573" max="2573" width="21.6640625" customWidth="1"/>
    <col min="2574" max="2574" width="25.88671875" customWidth="1"/>
    <col min="2575" max="2575" width="24.21875" customWidth="1"/>
    <col min="2576" max="2578" width="23.21875" customWidth="1"/>
    <col min="2579" max="2579" width="22.6640625" customWidth="1"/>
    <col min="2580" max="2580" width="26.88671875" customWidth="1"/>
    <col min="2581" max="2581" width="25.21875" customWidth="1"/>
    <col min="2582" max="2582" width="21.6640625" customWidth="1"/>
    <col min="2583" max="2583" width="25.88671875" customWidth="1"/>
    <col min="2584" max="2584" width="24.21875" customWidth="1"/>
    <col min="2585" max="2585" width="21.6640625" customWidth="1"/>
    <col min="2586" max="2586" width="25.88671875" customWidth="1"/>
    <col min="2587" max="2587" width="24.21875" customWidth="1"/>
    <col min="2588" max="2590" width="23.21875" customWidth="1"/>
    <col min="2591" max="2591" width="22.6640625" customWidth="1"/>
    <col min="2592" max="2592" width="26.88671875" customWidth="1"/>
    <col min="2593" max="2593" width="25.21875" customWidth="1"/>
    <col min="2594" max="2594" width="22.6640625" customWidth="1"/>
    <col min="2595" max="2595" width="26.88671875" customWidth="1"/>
    <col min="2596" max="2596" width="25.21875" customWidth="1"/>
    <col min="2597" max="2597" width="21.6640625" customWidth="1"/>
    <col min="2598" max="2598" width="25.88671875" customWidth="1"/>
    <col min="2599" max="2599" width="24.21875" customWidth="1"/>
    <col min="2600" max="2600" width="22.6640625" customWidth="1"/>
    <col min="2601" max="2601" width="26.88671875" customWidth="1"/>
    <col min="2602" max="2602" width="25.21875" customWidth="1"/>
    <col min="2603" max="2605" width="23.21875" customWidth="1"/>
    <col min="2606" max="2606" width="22.6640625" customWidth="1"/>
    <col min="2607" max="2607" width="26.88671875" customWidth="1"/>
    <col min="2608" max="2608" width="25.21875" customWidth="1"/>
    <col min="2609" max="2609" width="22.6640625" customWidth="1"/>
    <col min="2610" max="2610" width="26.88671875" customWidth="1"/>
    <col min="2611" max="2611" width="25.21875" customWidth="1"/>
    <col min="2612" max="2612" width="21.6640625" customWidth="1"/>
    <col min="2613" max="2613" width="25.88671875" customWidth="1"/>
    <col min="2614" max="2614" width="24.21875" customWidth="1"/>
    <col min="2615" max="2617" width="23.21875" customWidth="1"/>
    <col min="2618" max="2618" width="22.6640625" customWidth="1"/>
    <col min="2619" max="2619" width="26.88671875" customWidth="1"/>
    <col min="2620" max="2620" width="25.21875" customWidth="1"/>
    <col min="2621" max="2621" width="22.6640625" customWidth="1"/>
    <col min="2622" max="2622" width="26.88671875" customWidth="1"/>
    <col min="2623" max="2623" width="25.21875" customWidth="1"/>
    <col min="2624" max="2624" width="21.6640625" customWidth="1"/>
    <col min="2625" max="2625" width="25.88671875" customWidth="1"/>
    <col min="2626" max="2626" width="24.21875" customWidth="1"/>
    <col min="2627" max="2629" width="23.21875" customWidth="1"/>
    <col min="2630" max="2630" width="22.6640625" customWidth="1"/>
    <col min="2631" max="2631" width="26.88671875" customWidth="1"/>
    <col min="2632" max="2632" width="25.21875" customWidth="1"/>
    <col min="2633" max="2633" width="22.6640625" customWidth="1"/>
    <col min="2634" max="2634" width="26.88671875" customWidth="1"/>
    <col min="2635" max="2635" width="25.21875" customWidth="1"/>
    <col min="2636" max="2636" width="22.6640625" customWidth="1"/>
    <col min="2637" max="2637" width="26.88671875" customWidth="1"/>
    <col min="2638" max="2638" width="25.21875" customWidth="1"/>
    <col min="2639" max="2639" width="22.6640625" customWidth="1"/>
    <col min="2640" max="2640" width="26.88671875" customWidth="1"/>
    <col min="2641" max="2641" width="25.21875" customWidth="1"/>
    <col min="2642" max="2644" width="23.21875" customWidth="1"/>
    <col min="2645" max="2645" width="22.6640625" customWidth="1"/>
    <col min="2646" max="2646" width="26.88671875" customWidth="1"/>
    <col min="2647" max="2647" width="25.21875" customWidth="1"/>
    <col min="2648" max="2648" width="22.6640625" customWidth="1"/>
    <col min="2649" max="2649" width="26.88671875" customWidth="1"/>
    <col min="2650" max="2650" width="25.21875" customWidth="1"/>
    <col min="2651" max="2651" width="21.6640625" customWidth="1"/>
    <col min="2652" max="2652" width="25.88671875" customWidth="1"/>
    <col min="2653" max="2653" width="24.21875" customWidth="1"/>
    <col min="2654" max="2654" width="22.6640625" customWidth="1"/>
    <col min="2655" max="2655" width="26.88671875" customWidth="1"/>
    <col min="2656" max="2656" width="25.21875" customWidth="1"/>
    <col min="2657" max="2659" width="23.21875" customWidth="1"/>
    <col min="2660" max="2660" width="22.6640625" customWidth="1"/>
    <col min="2661" max="2661" width="26.88671875" customWidth="1"/>
    <col min="2662" max="2662" width="25.21875" customWidth="1"/>
    <col min="2663" max="2663" width="22.6640625" customWidth="1"/>
    <col min="2664" max="2664" width="26.88671875" customWidth="1"/>
    <col min="2665" max="2665" width="25.21875" customWidth="1"/>
    <col min="2666" max="2666" width="21.6640625" customWidth="1"/>
    <col min="2667" max="2667" width="25.88671875" customWidth="1"/>
    <col min="2668" max="2668" width="24.21875" customWidth="1"/>
    <col min="2669" max="2671" width="23.21875" customWidth="1"/>
    <col min="2672" max="2672" width="22.6640625" customWidth="1"/>
    <col min="2673" max="2673" width="26.88671875" customWidth="1"/>
    <col min="2674" max="2674" width="25.21875" customWidth="1"/>
    <col min="2675" max="2675" width="22.6640625" customWidth="1"/>
    <col min="2676" max="2676" width="26.88671875" customWidth="1"/>
    <col min="2677" max="2677" width="25.21875" customWidth="1"/>
    <col min="2678" max="2678" width="21.6640625" customWidth="1"/>
    <col min="2679" max="2679" width="25.88671875" customWidth="1"/>
    <col min="2680" max="2680" width="24.21875" customWidth="1"/>
    <col min="2681" max="2683" width="23.21875" customWidth="1"/>
    <col min="2684" max="2684" width="21.6640625" customWidth="1"/>
    <col min="2685" max="2685" width="25.88671875" customWidth="1"/>
    <col min="2686" max="2686" width="24.21875" customWidth="1"/>
    <col min="2687" max="2687" width="22.6640625" customWidth="1"/>
    <col min="2688" max="2688" width="26.88671875" customWidth="1"/>
    <col min="2689" max="2689" width="25.21875" customWidth="1"/>
    <col min="2690" max="2690" width="21.6640625" customWidth="1"/>
    <col min="2691" max="2691" width="25.88671875" customWidth="1"/>
    <col min="2692" max="2692" width="24.21875" customWidth="1"/>
    <col min="2693" max="2695" width="23.21875" customWidth="1"/>
    <col min="2696" max="2696" width="21.6640625" customWidth="1"/>
    <col min="2697" max="2697" width="25.88671875" customWidth="1"/>
    <col min="2698" max="2698" width="24.21875" customWidth="1"/>
    <col min="2699" max="2699" width="21.6640625" customWidth="1"/>
    <col min="2700" max="2700" width="25.88671875" customWidth="1"/>
    <col min="2701" max="2701" width="24.21875" customWidth="1"/>
    <col min="2702" max="2702" width="21.6640625" customWidth="1"/>
    <col min="2703" max="2703" width="25.88671875" customWidth="1"/>
    <col min="2704" max="2704" width="24.21875" customWidth="1"/>
    <col min="2705" max="2707" width="23.21875" customWidth="1"/>
    <col min="2708" max="2708" width="22.6640625" customWidth="1"/>
    <col min="2709" max="2709" width="26.88671875" customWidth="1"/>
    <col min="2710" max="2710" width="25.21875" customWidth="1"/>
    <col min="2711" max="2711" width="21.6640625" customWidth="1"/>
    <col min="2712" max="2712" width="25.88671875" customWidth="1"/>
    <col min="2713" max="2713" width="24.21875" customWidth="1"/>
    <col min="2714" max="2714" width="21.6640625" customWidth="1"/>
    <col min="2715" max="2715" width="25.88671875" customWidth="1"/>
    <col min="2716" max="2716" width="24.21875" customWidth="1"/>
    <col min="2717" max="2719" width="23.21875" customWidth="1"/>
    <col min="2720" max="2720" width="22.6640625" customWidth="1"/>
    <col min="2721" max="2721" width="26.88671875" customWidth="1"/>
    <col min="2722" max="2722" width="25.21875" customWidth="1"/>
    <col min="2723" max="2723" width="22.6640625" customWidth="1"/>
    <col min="2724" max="2724" width="26.88671875" customWidth="1"/>
    <col min="2725" max="2725" width="25.21875" customWidth="1"/>
    <col min="2726" max="2726" width="21.6640625" customWidth="1"/>
    <col min="2727" max="2727" width="25.88671875" customWidth="1"/>
    <col min="2728" max="2728" width="24.21875" customWidth="1"/>
    <col min="2729" max="2729" width="22.6640625" customWidth="1"/>
    <col min="2730" max="2730" width="26.88671875" customWidth="1"/>
    <col min="2731" max="2731" width="25.21875" customWidth="1"/>
    <col min="2732" max="2734" width="23.21875" customWidth="1"/>
    <col min="2735" max="2735" width="21.6640625" customWidth="1"/>
    <col min="2736" max="2736" width="25.88671875" customWidth="1"/>
    <col min="2737" max="2737" width="24.21875" customWidth="1"/>
    <col min="2738" max="2738" width="22.6640625" customWidth="1"/>
    <col min="2739" max="2739" width="26.88671875" customWidth="1"/>
    <col min="2740" max="2740" width="25.21875" customWidth="1"/>
    <col min="2741" max="2741" width="21.6640625" customWidth="1"/>
    <col min="2742" max="2742" width="25.88671875" customWidth="1"/>
    <col min="2743" max="2743" width="24.21875" customWidth="1"/>
    <col min="2744" max="2746" width="23.21875" customWidth="1"/>
    <col min="2747" max="2747" width="22.6640625" customWidth="1"/>
    <col min="2748" max="2748" width="26.88671875" customWidth="1"/>
    <col min="2749" max="2749" width="25.21875" customWidth="1"/>
    <col min="2750" max="2750" width="22.6640625" customWidth="1"/>
    <col min="2751" max="2751" width="26.88671875" customWidth="1"/>
    <col min="2752" max="2752" width="25.21875" customWidth="1"/>
    <col min="2753" max="2753" width="21.6640625" customWidth="1"/>
    <col min="2754" max="2754" width="25.88671875" customWidth="1"/>
    <col min="2755" max="2755" width="24.21875" customWidth="1"/>
    <col min="2756" max="2758" width="23.21875" customWidth="1"/>
    <col min="2759" max="2759" width="22.6640625" customWidth="1"/>
    <col min="2760" max="2760" width="26.88671875" customWidth="1"/>
    <col min="2761" max="2761" width="25.21875" customWidth="1"/>
    <col min="2762" max="2762" width="21.6640625" customWidth="1"/>
    <col min="2763" max="2763" width="25.88671875" customWidth="1"/>
    <col min="2764" max="2764" width="24.21875" customWidth="1"/>
    <col min="2765" max="2765" width="21.6640625" customWidth="1"/>
    <col min="2766" max="2766" width="25.88671875" customWidth="1"/>
    <col min="2767" max="2767" width="24.21875" customWidth="1"/>
    <col min="2768" max="2768" width="22.6640625" customWidth="1"/>
    <col min="2769" max="2769" width="26.88671875" customWidth="1"/>
    <col min="2770" max="2770" width="25.21875" customWidth="1"/>
    <col min="2771" max="2773" width="23.21875" customWidth="1"/>
    <col min="2774" max="2774" width="22.6640625" customWidth="1"/>
    <col min="2775" max="2775" width="26.88671875" customWidth="1"/>
    <col min="2776" max="2776" width="25.21875" customWidth="1"/>
    <col min="2777" max="2777" width="22.6640625" customWidth="1"/>
    <col min="2778" max="2778" width="26.88671875" customWidth="1"/>
    <col min="2779" max="2779" width="25.21875" customWidth="1"/>
    <col min="2780" max="2780" width="21.6640625" customWidth="1"/>
    <col min="2781" max="2781" width="25.88671875" customWidth="1"/>
    <col min="2782" max="2782" width="24.21875" customWidth="1"/>
    <col min="2783" max="2785" width="23.21875" customWidth="1"/>
    <col min="2786" max="2786" width="22.6640625" customWidth="1"/>
    <col min="2787" max="2787" width="26.88671875" customWidth="1"/>
    <col min="2788" max="2788" width="25.21875" customWidth="1"/>
    <col min="2789" max="2789" width="22.6640625" customWidth="1"/>
    <col min="2790" max="2790" width="26.88671875" customWidth="1"/>
    <col min="2791" max="2791" width="25.21875" customWidth="1"/>
    <col min="2792" max="2792" width="21.6640625" customWidth="1"/>
    <col min="2793" max="2793" width="25.88671875" customWidth="1"/>
    <col min="2794" max="2794" width="24.21875" customWidth="1"/>
    <col min="2795" max="2795" width="22.6640625" customWidth="1"/>
    <col min="2796" max="2796" width="26.88671875" customWidth="1"/>
    <col min="2797" max="2797" width="25.21875" customWidth="1"/>
    <col min="2798" max="2800" width="23.21875" customWidth="1"/>
    <col min="2801" max="2801" width="22.6640625" customWidth="1"/>
    <col min="2802" max="2802" width="26.88671875" customWidth="1"/>
    <col min="2803" max="2803" width="25.21875" customWidth="1"/>
    <col min="2804" max="2804" width="22.6640625" customWidth="1"/>
    <col min="2805" max="2805" width="26.88671875" customWidth="1"/>
    <col min="2806" max="2806" width="25.21875" customWidth="1"/>
    <col min="2807" max="2807" width="21.6640625" customWidth="1"/>
    <col min="2808" max="2808" width="25.88671875" customWidth="1"/>
    <col min="2809" max="2809" width="24.21875" customWidth="1"/>
    <col min="2810" max="2812" width="23.21875" customWidth="1"/>
    <col min="2813" max="2813" width="22.6640625" customWidth="1"/>
    <col min="2814" max="2814" width="26.88671875" customWidth="1"/>
    <col min="2815" max="2815" width="25.21875" customWidth="1"/>
    <col min="2816" max="2816" width="22.6640625" customWidth="1"/>
    <col min="2817" max="2817" width="26.88671875" customWidth="1"/>
    <col min="2818" max="2818" width="25.21875" customWidth="1"/>
    <col min="2819" max="2819" width="21.6640625" customWidth="1"/>
    <col min="2820" max="2820" width="25.88671875" customWidth="1"/>
    <col min="2821" max="2821" width="24.21875" customWidth="1"/>
    <col min="2822" max="2824" width="23.21875" customWidth="1"/>
    <col min="2825" max="2825" width="22.6640625" customWidth="1"/>
    <col min="2826" max="2826" width="26.88671875" customWidth="1"/>
    <col min="2827" max="2827" width="25.21875" customWidth="1"/>
    <col min="2828" max="2828" width="21.6640625" customWidth="1"/>
    <col min="2829" max="2829" width="25.88671875" customWidth="1"/>
    <col min="2830" max="2830" width="24.21875" customWidth="1"/>
    <col min="2831" max="2831" width="21.6640625" customWidth="1"/>
    <col min="2832" max="2832" width="25.88671875" customWidth="1"/>
    <col min="2833" max="2833" width="24.21875" customWidth="1"/>
    <col min="2834" max="2836" width="23.21875" customWidth="1"/>
    <col min="2837" max="2837" width="22.6640625" customWidth="1"/>
    <col min="2838" max="2838" width="26.88671875" customWidth="1"/>
    <col min="2839" max="2839" width="25.21875" customWidth="1"/>
    <col min="2840" max="2840" width="22.6640625" customWidth="1"/>
    <col min="2841" max="2841" width="26.88671875" customWidth="1"/>
    <col min="2842" max="2842" width="25.21875" customWidth="1"/>
    <col min="2843" max="2843" width="21.6640625" customWidth="1"/>
    <col min="2844" max="2844" width="25.88671875" customWidth="1"/>
    <col min="2845" max="2845" width="24.21875" customWidth="1"/>
    <col min="2846" max="2846" width="22.6640625" customWidth="1"/>
    <col min="2847" max="2847" width="26.88671875" customWidth="1"/>
    <col min="2848" max="2848" width="25.21875" customWidth="1"/>
    <col min="2849" max="2851" width="23.21875" customWidth="1"/>
    <col min="2852" max="2852" width="21.6640625" customWidth="1"/>
    <col min="2853" max="2853" width="25.88671875" customWidth="1"/>
    <col min="2854" max="2854" width="24.21875" customWidth="1"/>
    <col min="2855" max="2855" width="21.6640625" customWidth="1"/>
    <col min="2856" max="2856" width="25.88671875" customWidth="1"/>
    <col min="2857" max="2857" width="24.21875" customWidth="1"/>
    <col min="2858" max="2858" width="21.6640625" customWidth="1"/>
    <col min="2859" max="2859" width="25.88671875" customWidth="1"/>
    <col min="2860" max="2860" width="24.21875" customWidth="1"/>
    <col min="2861" max="2863" width="23.21875" customWidth="1"/>
    <col min="2864" max="2864" width="22.6640625" customWidth="1"/>
    <col min="2865" max="2865" width="26.88671875" customWidth="1"/>
    <col min="2866" max="2866" width="25.21875" customWidth="1"/>
    <col min="2867" max="2867" width="22.6640625" customWidth="1"/>
    <col min="2868" max="2868" width="26.88671875" customWidth="1"/>
    <col min="2869" max="2869" width="25.21875" customWidth="1"/>
    <col min="2870" max="2870" width="21.6640625" customWidth="1"/>
    <col min="2871" max="2871" width="25.88671875" customWidth="1"/>
    <col min="2872" max="2872" width="24.21875" customWidth="1"/>
    <col min="2873" max="2875" width="23.21875" customWidth="1"/>
    <col min="2876" max="2876" width="21.6640625" customWidth="1"/>
    <col min="2877" max="2877" width="25.88671875" customWidth="1"/>
    <col min="2878" max="2878" width="24.21875" customWidth="1"/>
    <col min="2879" max="2879" width="22.6640625" customWidth="1"/>
    <col min="2880" max="2880" width="26.88671875" customWidth="1"/>
    <col min="2881" max="2881" width="25.21875" customWidth="1"/>
    <col min="2882" max="2882" width="21.6640625" customWidth="1"/>
    <col min="2883" max="2883" width="25.88671875" customWidth="1"/>
    <col min="2884" max="2884" width="24.21875" customWidth="1"/>
    <col min="2885" max="2885" width="22.6640625" customWidth="1"/>
    <col min="2886" max="2886" width="26.88671875" customWidth="1"/>
    <col min="2887" max="2887" width="25.21875" customWidth="1"/>
    <col min="2888" max="2890" width="23.21875" customWidth="1"/>
    <col min="2891" max="2891" width="22.6640625" customWidth="1"/>
    <col min="2892" max="2892" width="26.88671875" customWidth="1"/>
    <col min="2893" max="2893" width="25.21875" customWidth="1"/>
    <col min="2894" max="2894" width="22.6640625" customWidth="1"/>
    <col min="2895" max="2895" width="26.88671875" customWidth="1"/>
    <col min="2896" max="2896" width="25.21875" customWidth="1"/>
    <col min="2897" max="2897" width="21.6640625" customWidth="1"/>
    <col min="2898" max="2898" width="25.88671875" customWidth="1"/>
    <col min="2899" max="2899" width="24.21875" customWidth="1"/>
    <col min="2900" max="2902" width="23.21875" customWidth="1"/>
    <col min="2903" max="2903" width="22.6640625" customWidth="1"/>
    <col min="2904" max="2904" width="26.88671875" customWidth="1"/>
    <col min="2905" max="2905" width="25.21875" customWidth="1"/>
    <col min="2906" max="2906" width="22.6640625" customWidth="1"/>
    <col min="2907" max="2907" width="26.88671875" customWidth="1"/>
    <col min="2908" max="2908" width="25.21875" customWidth="1"/>
    <col min="2909" max="2909" width="21.6640625" customWidth="1"/>
    <col min="2910" max="2910" width="25.88671875" customWidth="1"/>
    <col min="2911" max="2911" width="24.21875" customWidth="1"/>
    <col min="2912" max="2914" width="23.21875" customWidth="1"/>
    <col min="2915" max="2915" width="22.6640625" customWidth="1"/>
    <col min="2916" max="2916" width="26.88671875" customWidth="1"/>
    <col min="2917" max="2917" width="25.21875" customWidth="1"/>
    <col min="2918" max="2918" width="22.6640625" customWidth="1"/>
    <col min="2919" max="2919" width="26.88671875" customWidth="1"/>
    <col min="2920" max="2920" width="25.21875" customWidth="1"/>
    <col min="2921" max="2921" width="21.6640625" customWidth="1"/>
    <col min="2922" max="2922" width="25.88671875" customWidth="1"/>
    <col min="2923" max="2923" width="24.21875" customWidth="1"/>
    <col min="2924" max="2926" width="23.21875" customWidth="1"/>
    <col min="2927" max="2927" width="22.6640625" customWidth="1"/>
    <col min="2928" max="2928" width="26.88671875" customWidth="1"/>
    <col min="2929" max="2929" width="25.21875" customWidth="1"/>
    <col min="2930" max="2930" width="22.6640625" customWidth="1"/>
    <col min="2931" max="2931" width="26.88671875" customWidth="1"/>
    <col min="2932" max="2932" width="25.21875" customWidth="1"/>
    <col min="2933" max="2933" width="21.6640625" customWidth="1"/>
    <col min="2934" max="2934" width="25.88671875" customWidth="1"/>
    <col min="2935" max="2935" width="24.21875" customWidth="1"/>
    <col min="2936" max="2936" width="22.6640625" customWidth="1"/>
    <col min="2937" max="2937" width="26.88671875" customWidth="1"/>
    <col min="2938" max="2938" width="25.21875" customWidth="1"/>
    <col min="2939" max="2941" width="23.21875" customWidth="1"/>
    <col min="2942" max="2942" width="22.6640625" customWidth="1"/>
    <col min="2943" max="2943" width="26.88671875" customWidth="1"/>
    <col min="2944" max="2944" width="25.21875" customWidth="1"/>
    <col min="2945" max="2945" width="22.6640625" customWidth="1"/>
    <col min="2946" max="2946" width="26.88671875" customWidth="1"/>
    <col min="2947" max="2947" width="25.21875" customWidth="1"/>
    <col min="2948" max="2948" width="21.6640625" customWidth="1"/>
    <col min="2949" max="2949" width="25.88671875" customWidth="1"/>
    <col min="2950" max="2950" width="24.21875" customWidth="1"/>
    <col min="2951" max="2953" width="23.21875" customWidth="1"/>
    <col min="2954" max="2954" width="22.6640625" customWidth="1"/>
    <col min="2955" max="2955" width="26.88671875" customWidth="1"/>
    <col min="2956" max="2956" width="25.21875" customWidth="1"/>
    <col min="2957" max="2957" width="22.6640625" customWidth="1"/>
    <col min="2958" max="2958" width="26.88671875" customWidth="1"/>
    <col min="2959" max="2959" width="25.21875" customWidth="1"/>
    <col min="2960" max="2960" width="21.6640625" customWidth="1"/>
    <col min="2961" max="2961" width="25.88671875" customWidth="1"/>
    <col min="2962" max="2962" width="24.21875" customWidth="1"/>
    <col min="2963" max="2965" width="23.21875" customWidth="1"/>
    <col min="2966" max="2966" width="22.6640625" customWidth="1"/>
    <col min="2967" max="2967" width="26.88671875" customWidth="1"/>
    <col min="2968" max="2968" width="25.21875" customWidth="1"/>
    <col min="2969" max="2969" width="21.6640625" customWidth="1"/>
    <col min="2970" max="2970" width="25.88671875" customWidth="1"/>
    <col min="2971" max="2971" width="24.21875" customWidth="1"/>
    <col min="2972" max="2972" width="21.6640625" customWidth="1"/>
    <col min="2973" max="2973" width="25.88671875" customWidth="1"/>
    <col min="2974" max="2974" width="24.21875" customWidth="1"/>
    <col min="2975" max="2975" width="22.6640625" customWidth="1"/>
    <col min="2976" max="2976" width="26.88671875" customWidth="1"/>
    <col min="2977" max="2977" width="25.21875" customWidth="1"/>
    <col min="2978" max="2980" width="23.21875" customWidth="1"/>
    <col min="2981" max="2981" width="22.6640625" customWidth="1"/>
    <col min="2982" max="2982" width="26.88671875" customWidth="1"/>
    <col min="2983" max="2983" width="25.21875" customWidth="1"/>
    <col min="2984" max="2984" width="22.6640625" customWidth="1"/>
    <col min="2985" max="2985" width="26.88671875" customWidth="1"/>
    <col min="2986" max="2986" width="25.21875" customWidth="1"/>
    <col min="2987" max="2987" width="21.6640625" customWidth="1"/>
    <col min="2988" max="2988" width="25.88671875" customWidth="1"/>
    <col min="2989" max="2989" width="24.21875" customWidth="1"/>
    <col min="2990" max="2990" width="22.6640625" customWidth="1"/>
    <col min="2991" max="2991" width="26.88671875" customWidth="1"/>
    <col min="2992" max="2992" width="25.21875" customWidth="1"/>
    <col min="2993" max="2995" width="23.21875" customWidth="1"/>
    <col min="2996" max="2996" width="22.6640625" customWidth="1"/>
    <col min="2997" max="2997" width="26.88671875" customWidth="1"/>
    <col min="2998" max="2998" width="25.21875" customWidth="1"/>
    <col min="2999" max="2999" width="21.6640625" customWidth="1"/>
    <col min="3000" max="3000" width="25.88671875" customWidth="1"/>
    <col min="3001" max="3001" width="24.21875" customWidth="1"/>
    <col min="3002" max="3002" width="21.6640625" customWidth="1"/>
    <col min="3003" max="3003" width="25.88671875" customWidth="1"/>
    <col min="3004" max="3004" width="24.21875" customWidth="1"/>
    <col min="3005" max="3007" width="23.21875" customWidth="1"/>
    <col min="3008" max="3008" width="22.6640625" customWidth="1"/>
    <col min="3009" max="3009" width="26.88671875" customWidth="1"/>
    <col min="3010" max="3010" width="25.21875" customWidth="1"/>
    <col min="3011" max="3011" width="21.6640625" customWidth="1"/>
    <col min="3012" max="3012" width="25.88671875" customWidth="1"/>
    <col min="3013" max="3013" width="24.21875" customWidth="1"/>
    <col min="3014" max="3014" width="21.6640625" customWidth="1"/>
    <col min="3015" max="3015" width="25.88671875" customWidth="1"/>
    <col min="3016" max="3016" width="24.21875" customWidth="1"/>
    <col min="3017" max="3019" width="23.21875" customWidth="1"/>
    <col min="3020" max="3020" width="22.6640625" customWidth="1"/>
    <col min="3021" max="3021" width="26.88671875" customWidth="1"/>
    <col min="3022" max="3022" width="25.21875" customWidth="1"/>
    <col min="3023" max="3023" width="22.6640625" customWidth="1"/>
    <col min="3024" max="3024" width="26.88671875" customWidth="1"/>
    <col min="3025" max="3025" width="25.21875" customWidth="1"/>
    <col min="3026" max="3026" width="21.6640625" customWidth="1"/>
    <col min="3027" max="3027" width="25.88671875" customWidth="1"/>
    <col min="3028" max="3028" width="24.21875" customWidth="1"/>
    <col min="3029" max="3031" width="23.21875" customWidth="1"/>
    <col min="3032" max="3032" width="22.6640625" customWidth="1"/>
    <col min="3033" max="3033" width="26.88671875" customWidth="1"/>
    <col min="3034" max="3034" width="25.21875" customWidth="1"/>
    <col min="3035" max="3035" width="22.6640625" customWidth="1"/>
    <col min="3036" max="3036" width="26.88671875" customWidth="1"/>
    <col min="3037" max="3037" width="25.21875" customWidth="1"/>
    <col min="3038" max="3038" width="21.6640625" customWidth="1"/>
    <col min="3039" max="3039" width="25.88671875" customWidth="1"/>
    <col min="3040" max="3040" width="24.21875" customWidth="1"/>
    <col min="3041" max="3041" width="22.6640625" customWidth="1"/>
    <col min="3042" max="3042" width="26.88671875" customWidth="1"/>
    <col min="3043" max="3043" width="25.21875" customWidth="1"/>
    <col min="3044" max="3046" width="23.21875" customWidth="1"/>
    <col min="3047" max="3047" width="21.6640625" customWidth="1"/>
    <col min="3048" max="3048" width="25.88671875" customWidth="1"/>
    <col min="3049" max="3049" width="24.21875" customWidth="1"/>
    <col min="3050" max="3050" width="21.6640625" customWidth="1"/>
    <col min="3051" max="3051" width="25.88671875" customWidth="1"/>
    <col min="3052" max="3052" width="24.21875" customWidth="1"/>
    <col min="3053" max="3053" width="21.6640625" customWidth="1"/>
    <col min="3054" max="3054" width="25.88671875" customWidth="1"/>
    <col min="3055" max="3055" width="24.21875" customWidth="1"/>
    <col min="3056" max="3058" width="23.21875" customWidth="1"/>
    <col min="3059" max="3059" width="22.6640625" customWidth="1"/>
    <col min="3060" max="3060" width="26.88671875" customWidth="1"/>
    <col min="3061" max="3061" width="25.21875" customWidth="1"/>
    <col min="3062" max="3062" width="22.6640625" customWidth="1"/>
    <col min="3063" max="3063" width="26.88671875" customWidth="1"/>
    <col min="3064" max="3064" width="25.21875" customWidth="1"/>
    <col min="3065" max="3065" width="21.6640625" customWidth="1"/>
    <col min="3066" max="3066" width="25.88671875" customWidth="1"/>
    <col min="3067" max="3067" width="24.21875" customWidth="1"/>
    <col min="3068" max="3068" width="22.6640625" customWidth="1"/>
    <col min="3069" max="3069" width="26.88671875" customWidth="1"/>
    <col min="3070" max="3070" width="25.21875" customWidth="1"/>
    <col min="3071" max="3073" width="23.21875" customWidth="1"/>
    <col min="3074" max="3074" width="22.6640625" customWidth="1"/>
    <col min="3075" max="3075" width="26.88671875" customWidth="1"/>
    <col min="3076" max="3076" width="25.21875" customWidth="1"/>
    <col min="3077" max="3077" width="22.6640625" customWidth="1"/>
    <col min="3078" max="3078" width="26.88671875" customWidth="1"/>
    <col min="3079" max="3079" width="25.21875" customWidth="1"/>
    <col min="3080" max="3082" width="23.21875" customWidth="1"/>
    <col min="3083" max="3083" width="22.6640625" customWidth="1"/>
    <col min="3084" max="3084" width="26.88671875" customWidth="1"/>
    <col min="3085" max="3085" width="25.21875" customWidth="1"/>
    <col min="3086" max="3086" width="22.6640625" customWidth="1"/>
    <col min="3087" max="3087" width="26.88671875" customWidth="1"/>
    <col min="3088" max="3088" width="25.21875" customWidth="1"/>
    <col min="3089" max="3089" width="21.6640625" customWidth="1"/>
    <col min="3090" max="3090" width="25.88671875" customWidth="1"/>
    <col min="3091" max="3091" width="24.21875" customWidth="1"/>
    <col min="3092" max="3094" width="23.21875" customWidth="1"/>
    <col min="3095" max="3095" width="22.6640625" customWidth="1"/>
    <col min="3096" max="3096" width="26.88671875" customWidth="1"/>
    <col min="3097" max="3097" width="25.21875" customWidth="1"/>
    <col min="3098" max="3098" width="22.6640625" customWidth="1"/>
    <col min="3099" max="3099" width="26.88671875" customWidth="1"/>
    <col min="3100" max="3100" width="25.21875" customWidth="1"/>
    <col min="3101" max="3101" width="21.6640625" customWidth="1"/>
    <col min="3102" max="3102" width="25.88671875" customWidth="1"/>
    <col min="3103" max="3103" width="24.21875" customWidth="1"/>
    <col min="3104" max="3106" width="23.21875" customWidth="1"/>
    <col min="3107" max="3107" width="22.6640625" customWidth="1"/>
    <col min="3108" max="3108" width="26.88671875" customWidth="1"/>
    <col min="3109" max="3109" width="25.21875" customWidth="1"/>
    <col min="3110" max="3110" width="22.6640625" customWidth="1"/>
    <col min="3111" max="3111" width="26.88671875" customWidth="1"/>
    <col min="3112" max="3112" width="25.21875" customWidth="1"/>
    <col min="3113" max="3113" width="21.6640625" customWidth="1"/>
    <col min="3114" max="3114" width="25.88671875" customWidth="1"/>
    <col min="3115" max="3115" width="24.21875" customWidth="1"/>
    <col min="3116" max="3116" width="22.6640625" customWidth="1"/>
    <col min="3117" max="3117" width="26.88671875" customWidth="1"/>
    <col min="3118" max="3118" width="25.21875" customWidth="1"/>
    <col min="3119" max="3121" width="23.21875" customWidth="1"/>
    <col min="3122" max="3122" width="22.6640625" customWidth="1"/>
    <col min="3123" max="3123" width="26.88671875" customWidth="1"/>
    <col min="3124" max="3124" width="25.21875" customWidth="1"/>
    <col min="3125" max="3125" width="22.6640625" customWidth="1"/>
    <col min="3126" max="3126" width="26.88671875" customWidth="1"/>
    <col min="3127" max="3127" width="25.21875" customWidth="1"/>
    <col min="3128" max="3128" width="21.6640625" customWidth="1"/>
    <col min="3129" max="3129" width="25.88671875" customWidth="1"/>
    <col min="3130" max="3130" width="24.21875" customWidth="1"/>
    <col min="3131" max="3133" width="23.21875" customWidth="1"/>
    <col min="3134" max="3134" width="21.6640625" customWidth="1"/>
    <col min="3135" max="3135" width="25.88671875" customWidth="1"/>
    <col min="3136" max="3136" width="24.21875" customWidth="1"/>
    <col min="3137" max="3137" width="22.6640625" customWidth="1"/>
    <col min="3138" max="3138" width="26.88671875" customWidth="1"/>
    <col min="3139" max="3139" width="25.21875" customWidth="1"/>
    <col min="3140" max="3140" width="21.6640625" customWidth="1"/>
    <col min="3141" max="3141" width="25.88671875" customWidth="1"/>
    <col min="3142" max="3142" width="24.21875" customWidth="1"/>
    <col min="3143" max="3145" width="23.21875" customWidth="1"/>
    <col min="3146" max="3146" width="22.6640625" customWidth="1"/>
    <col min="3147" max="3147" width="26.88671875" customWidth="1"/>
    <col min="3148" max="3148" width="25.21875" customWidth="1"/>
    <col min="3149" max="3149" width="21.6640625" customWidth="1"/>
    <col min="3150" max="3150" width="25.88671875" customWidth="1"/>
    <col min="3151" max="3151" width="24.21875" customWidth="1"/>
    <col min="3152" max="3152" width="21.6640625" customWidth="1"/>
    <col min="3153" max="3153" width="25.88671875" customWidth="1"/>
    <col min="3154" max="3154" width="24.21875" customWidth="1"/>
    <col min="3155" max="3155" width="22.6640625" customWidth="1"/>
    <col min="3156" max="3156" width="26.88671875" customWidth="1"/>
    <col min="3157" max="3157" width="25.21875" customWidth="1"/>
    <col min="3158" max="3160" width="23.21875" customWidth="1"/>
    <col min="3161" max="3161" width="22.6640625" customWidth="1"/>
    <col min="3162" max="3162" width="26.88671875" customWidth="1"/>
    <col min="3163" max="3163" width="25.21875" customWidth="1"/>
    <col min="3164" max="3164" width="22.6640625" customWidth="1"/>
    <col min="3165" max="3165" width="26.88671875" customWidth="1"/>
    <col min="3166" max="3166" width="25.21875" customWidth="1"/>
    <col min="3167" max="3167" width="21.6640625" customWidth="1"/>
    <col min="3168" max="3168" width="25.88671875" customWidth="1"/>
    <col min="3169" max="3169" width="24.21875" customWidth="1"/>
    <col min="3170" max="3172" width="23.21875" customWidth="1"/>
    <col min="3173" max="3173" width="21.6640625" customWidth="1"/>
    <col min="3174" max="3174" width="25.88671875" customWidth="1"/>
    <col min="3175" max="3175" width="24.21875" customWidth="1"/>
    <col min="3176" max="3176" width="21.6640625" customWidth="1"/>
    <col min="3177" max="3177" width="25.88671875" customWidth="1"/>
    <col min="3178" max="3178" width="24.21875" customWidth="1"/>
    <col min="3179" max="3181" width="23.21875" customWidth="1"/>
    <col min="3182" max="3182" width="22.6640625" customWidth="1"/>
    <col min="3183" max="3183" width="26.88671875" customWidth="1"/>
    <col min="3184" max="3184" width="25.21875" customWidth="1"/>
    <col min="3185" max="3185" width="22.6640625" customWidth="1"/>
    <col min="3186" max="3186" width="26.88671875" customWidth="1"/>
    <col min="3187" max="3187" width="25.21875" customWidth="1"/>
    <col min="3188" max="3188" width="21.6640625" customWidth="1"/>
    <col min="3189" max="3189" width="25.88671875" customWidth="1"/>
    <col min="3190" max="3190" width="24.21875" customWidth="1"/>
    <col min="3191" max="3193" width="23.21875" customWidth="1"/>
    <col min="3194" max="3194" width="21.6640625" customWidth="1"/>
    <col min="3195" max="3195" width="25.88671875" customWidth="1"/>
    <col min="3196" max="3196" width="24.21875" customWidth="1"/>
    <col min="3197" max="3197" width="22.6640625" customWidth="1"/>
    <col min="3198" max="3198" width="26.88671875" customWidth="1"/>
    <col min="3199" max="3199" width="25.21875" customWidth="1"/>
    <col min="3200" max="3202" width="23.21875" customWidth="1"/>
    <col min="3203" max="3203" width="22.6640625" customWidth="1"/>
    <col min="3204" max="3204" width="26.88671875" customWidth="1"/>
    <col min="3205" max="3205" width="25.21875" customWidth="1"/>
    <col min="3206" max="3206" width="22.6640625" customWidth="1"/>
    <col min="3207" max="3207" width="26.88671875" customWidth="1"/>
    <col min="3208" max="3208" width="25.21875" customWidth="1"/>
    <col min="3209" max="3209" width="21.6640625" customWidth="1"/>
    <col min="3210" max="3210" width="25.88671875" customWidth="1"/>
    <col min="3211" max="3211" width="24.21875" customWidth="1"/>
    <col min="3212" max="3214" width="23.21875" customWidth="1"/>
    <col min="3215" max="3215" width="22.6640625" customWidth="1"/>
    <col min="3216" max="3216" width="26.88671875" customWidth="1"/>
    <col min="3217" max="3217" width="25.21875" customWidth="1"/>
    <col min="3218" max="3218" width="22.6640625" customWidth="1"/>
    <col min="3219" max="3219" width="26.88671875" customWidth="1"/>
    <col min="3220" max="3220" width="25.21875" customWidth="1"/>
    <col min="3221" max="3221" width="21.6640625" customWidth="1"/>
    <col min="3222" max="3222" width="25.88671875" customWidth="1"/>
    <col min="3223" max="3223" width="24.21875" customWidth="1"/>
    <col min="3224" max="3224" width="22.6640625" customWidth="1"/>
    <col min="3225" max="3225" width="26.88671875" customWidth="1"/>
    <col min="3226" max="3226" width="25.21875" customWidth="1"/>
    <col min="3227" max="3229" width="23.21875" customWidth="1"/>
    <col min="3230" max="3230" width="21.6640625" customWidth="1"/>
    <col min="3231" max="3231" width="25.88671875" customWidth="1"/>
    <col min="3232" max="3232" width="24.21875" customWidth="1"/>
    <col min="3233" max="3233" width="22.6640625" customWidth="1"/>
    <col min="3234" max="3234" width="26.88671875" customWidth="1"/>
    <col min="3235" max="3235" width="25.21875" customWidth="1"/>
    <col min="3236" max="3236" width="21.6640625" customWidth="1"/>
    <col min="3237" max="3237" width="25.88671875" customWidth="1"/>
    <col min="3238" max="3238" width="24.21875" customWidth="1"/>
    <col min="3239" max="3241" width="23.21875" customWidth="1"/>
    <col min="3242" max="3242" width="21.6640625" customWidth="1"/>
    <col min="3243" max="3243" width="25.88671875" customWidth="1"/>
    <col min="3244" max="3244" width="24.21875" customWidth="1"/>
    <col min="3245" max="3245" width="22.6640625" customWidth="1"/>
    <col min="3246" max="3246" width="26.88671875" customWidth="1"/>
    <col min="3247" max="3247" width="25.21875" customWidth="1"/>
    <col min="3248" max="3248" width="21.6640625" customWidth="1"/>
    <col min="3249" max="3249" width="25.88671875" customWidth="1"/>
    <col min="3250" max="3250" width="24.21875" customWidth="1"/>
    <col min="3251" max="3251" width="22.6640625" customWidth="1"/>
    <col min="3252" max="3252" width="26.88671875" customWidth="1"/>
    <col min="3253" max="3253" width="25.21875" customWidth="1"/>
    <col min="3254" max="3256" width="23.21875" customWidth="1"/>
    <col min="3257" max="3257" width="22.6640625" customWidth="1"/>
    <col min="3258" max="3258" width="26.88671875" customWidth="1"/>
    <col min="3259" max="3259" width="25.21875" customWidth="1"/>
    <col min="3260" max="3260" width="22.6640625" customWidth="1"/>
    <col min="3261" max="3261" width="26.88671875" customWidth="1"/>
    <col min="3262" max="3262" width="25.21875" customWidth="1"/>
    <col min="3263" max="3263" width="21.6640625" customWidth="1"/>
    <col min="3264" max="3264" width="25.88671875" customWidth="1"/>
    <col min="3265" max="3265" width="24.21875" customWidth="1"/>
    <col min="3266" max="3266" width="22.6640625" customWidth="1"/>
    <col min="3267" max="3267" width="26.88671875" customWidth="1"/>
    <col min="3268" max="3268" width="25.21875" customWidth="1"/>
    <col min="3269" max="3271" width="23.21875" customWidth="1"/>
    <col min="3272" max="3272" width="22.6640625" customWidth="1"/>
    <col min="3273" max="3273" width="26.88671875" customWidth="1"/>
    <col min="3274" max="3274" width="25.21875" customWidth="1"/>
    <col min="3275" max="3275" width="22.6640625" customWidth="1"/>
    <col min="3276" max="3276" width="26.88671875" customWidth="1"/>
    <col min="3277" max="3277" width="25.21875" customWidth="1"/>
    <col min="3278" max="3278" width="21.6640625" customWidth="1"/>
    <col min="3279" max="3279" width="25.88671875" customWidth="1"/>
    <col min="3280" max="3280" width="24.21875" customWidth="1"/>
    <col min="3281" max="3283" width="23.21875" customWidth="1"/>
    <col min="3284" max="3284" width="22.6640625" customWidth="1"/>
    <col min="3285" max="3285" width="26.88671875" customWidth="1"/>
    <col min="3286" max="3286" width="25.21875" customWidth="1"/>
    <col min="3287" max="3287" width="22.6640625" customWidth="1"/>
    <col min="3288" max="3288" width="26.88671875" customWidth="1"/>
    <col min="3289" max="3289" width="25.21875" customWidth="1"/>
    <col min="3290" max="3290" width="21.6640625" customWidth="1"/>
    <col min="3291" max="3291" width="25.88671875" customWidth="1"/>
    <col min="3292" max="3292" width="24.21875" customWidth="1"/>
    <col min="3293" max="3295" width="23.21875" customWidth="1"/>
    <col min="3296" max="3296" width="21.6640625" customWidth="1"/>
    <col min="3297" max="3297" width="25.88671875" customWidth="1"/>
    <col min="3298" max="3298" width="24.21875" customWidth="1"/>
    <col min="3299" max="3299" width="22.6640625" customWidth="1"/>
    <col min="3300" max="3300" width="26.88671875" customWidth="1"/>
    <col min="3301" max="3301" width="25.21875" customWidth="1"/>
    <col min="3302" max="3302" width="21.6640625" customWidth="1"/>
    <col min="3303" max="3303" width="25.88671875" customWidth="1"/>
    <col min="3304" max="3304" width="24.21875" customWidth="1"/>
    <col min="3305" max="3307" width="23.21875" customWidth="1"/>
    <col min="3308" max="3308" width="22.6640625" customWidth="1"/>
    <col min="3309" max="3309" width="26.88671875" customWidth="1"/>
    <col min="3310" max="3310" width="25.21875" customWidth="1"/>
    <col min="3311" max="3311" width="22.6640625" customWidth="1"/>
    <col min="3312" max="3312" width="26.88671875" customWidth="1"/>
    <col min="3313" max="3313" width="25.21875" customWidth="1"/>
    <col min="3314" max="3314" width="21.6640625" customWidth="1"/>
    <col min="3315" max="3315" width="25.88671875" customWidth="1"/>
    <col min="3316" max="3316" width="24.21875" customWidth="1"/>
    <col min="3317" max="3317" width="22.6640625" customWidth="1"/>
    <col min="3318" max="3318" width="26.88671875" customWidth="1"/>
    <col min="3319" max="3319" width="25.21875" customWidth="1"/>
    <col min="3320" max="3322" width="23.21875" customWidth="1"/>
    <col min="3323" max="3323" width="21.6640625" customWidth="1"/>
    <col min="3324" max="3324" width="25.88671875" customWidth="1"/>
    <col min="3325" max="3325" width="24.21875" customWidth="1"/>
    <col min="3326" max="3326" width="22.6640625" customWidth="1"/>
    <col min="3327" max="3327" width="26.88671875" customWidth="1"/>
    <col min="3328" max="3328" width="25.21875" customWidth="1"/>
    <col min="3329" max="3329" width="21.6640625" customWidth="1"/>
    <col min="3330" max="3330" width="25.88671875" customWidth="1"/>
    <col min="3331" max="3331" width="24.21875" customWidth="1"/>
    <col min="3332" max="3334" width="23.21875" customWidth="1"/>
    <col min="3335" max="3335" width="21.6640625" customWidth="1"/>
    <col min="3336" max="3336" width="25.88671875" customWidth="1"/>
    <col min="3337" max="3337" width="24.21875" customWidth="1"/>
    <col min="3338" max="3338" width="22.6640625" customWidth="1"/>
    <col min="3339" max="3339" width="26.88671875" customWidth="1"/>
    <col min="3340" max="3340" width="25.21875" customWidth="1"/>
    <col min="3341" max="3341" width="21.6640625" customWidth="1"/>
    <col min="3342" max="3342" width="25.88671875" customWidth="1"/>
    <col min="3343" max="3343" width="24.21875" customWidth="1"/>
    <col min="3344" max="3346" width="23.21875" customWidth="1"/>
    <col min="3347" max="3347" width="22.6640625" customWidth="1"/>
    <col min="3348" max="3348" width="26.88671875" customWidth="1"/>
    <col min="3349" max="3349" width="25.21875" customWidth="1"/>
    <col min="3350" max="3350" width="22.6640625" customWidth="1"/>
    <col min="3351" max="3351" width="26.88671875" customWidth="1"/>
    <col min="3352" max="3352" width="25.21875" customWidth="1"/>
    <col min="3353" max="3353" width="21.6640625" customWidth="1"/>
    <col min="3354" max="3354" width="25.88671875" customWidth="1"/>
    <col min="3355" max="3355" width="24.21875" customWidth="1"/>
    <col min="3356" max="3356" width="22.6640625" customWidth="1"/>
    <col min="3357" max="3357" width="26.88671875" customWidth="1"/>
    <col min="3358" max="3358" width="25.21875" customWidth="1"/>
    <col min="3359" max="3361" width="23.21875" customWidth="1"/>
    <col min="3362" max="3362" width="21.6640625" customWidth="1"/>
    <col min="3363" max="3363" width="25.88671875" customWidth="1"/>
    <col min="3364" max="3364" width="24.21875" customWidth="1"/>
    <col min="3365" max="3365" width="22.6640625" customWidth="1"/>
    <col min="3366" max="3366" width="26.88671875" customWidth="1"/>
    <col min="3367" max="3367" width="25.21875" customWidth="1"/>
    <col min="3368" max="3368" width="21.6640625" customWidth="1"/>
    <col min="3369" max="3369" width="25.88671875" customWidth="1"/>
    <col min="3370" max="3370" width="24.21875" customWidth="1"/>
    <col min="3371" max="3373" width="23.21875" customWidth="1"/>
    <col min="3374" max="3374" width="22.6640625" customWidth="1"/>
    <col min="3375" max="3375" width="26.88671875" customWidth="1"/>
    <col min="3376" max="3376" width="25.21875" customWidth="1"/>
    <col min="3377" max="3377" width="22.6640625" customWidth="1"/>
    <col min="3378" max="3378" width="26.88671875" customWidth="1"/>
    <col min="3379" max="3379" width="25.21875" customWidth="1"/>
    <col min="3380" max="3380" width="21.6640625" customWidth="1"/>
    <col min="3381" max="3381" width="25.88671875" customWidth="1"/>
    <col min="3382" max="3382" width="24.21875" customWidth="1"/>
    <col min="3383" max="3385" width="23.21875" customWidth="1"/>
    <col min="3386" max="3386" width="21.6640625" customWidth="1"/>
    <col min="3387" max="3387" width="25.88671875" customWidth="1"/>
    <col min="3388" max="3388" width="24.21875" customWidth="1"/>
    <col min="3389" max="3389" width="22.6640625" customWidth="1"/>
    <col min="3390" max="3390" width="26.88671875" customWidth="1"/>
    <col min="3391" max="3391" width="25.21875" customWidth="1"/>
    <col min="3392" max="3392" width="21.6640625" customWidth="1"/>
    <col min="3393" max="3393" width="25.88671875" customWidth="1"/>
    <col min="3394" max="3394" width="24.21875" customWidth="1"/>
    <col min="3395" max="3397" width="23.21875" customWidth="1"/>
    <col min="3398" max="3398" width="22.6640625" customWidth="1"/>
    <col min="3399" max="3399" width="26.88671875" customWidth="1"/>
    <col min="3400" max="3400" width="25.21875" customWidth="1"/>
    <col min="3401" max="3401" width="22.6640625" customWidth="1"/>
    <col min="3402" max="3402" width="26.88671875" customWidth="1"/>
    <col min="3403" max="3403" width="25.21875" customWidth="1"/>
    <col min="3404" max="3404" width="21.6640625" customWidth="1"/>
    <col min="3405" max="3405" width="25.88671875" customWidth="1"/>
    <col min="3406" max="3406" width="24.21875" customWidth="1"/>
    <col min="3407" max="3409" width="23.21875" customWidth="1"/>
    <col min="3410" max="3410" width="21.6640625" customWidth="1"/>
    <col min="3411" max="3411" width="25.88671875" customWidth="1"/>
    <col min="3412" max="3412" width="24.21875" customWidth="1"/>
    <col min="3413" max="3413" width="22.6640625" customWidth="1"/>
    <col min="3414" max="3414" width="26.88671875" customWidth="1"/>
    <col min="3415" max="3415" width="25.21875" customWidth="1"/>
    <col min="3416" max="3416" width="21.6640625" customWidth="1"/>
    <col min="3417" max="3417" width="25.88671875" customWidth="1"/>
    <col min="3418" max="3418" width="24.21875" customWidth="1"/>
    <col min="3419" max="3419" width="22.6640625" customWidth="1"/>
    <col min="3420" max="3420" width="26.88671875" customWidth="1"/>
    <col min="3421" max="3421" width="25.21875" customWidth="1"/>
    <col min="3422" max="3424" width="23.21875" customWidth="1"/>
    <col min="3425" max="3425" width="22.6640625" customWidth="1"/>
    <col min="3426" max="3426" width="26.88671875" customWidth="1"/>
    <col min="3427" max="3427" width="25.21875" customWidth="1"/>
    <col min="3428" max="3428" width="22.6640625" customWidth="1"/>
    <col min="3429" max="3429" width="26.88671875" customWidth="1"/>
    <col min="3430" max="3430" width="25.21875" customWidth="1"/>
    <col min="3431" max="3431" width="21.6640625" customWidth="1"/>
    <col min="3432" max="3432" width="25.88671875" customWidth="1"/>
    <col min="3433" max="3433" width="24.21875" customWidth="1"/>
    <col min="3434" max="3436" width="23.21875" customWidth="1"/>
    <col min="3437" max="3437" width="21.6640625" customWidth="1"/>
    <col min="3438" max="3438" width="25.88671875" customWidth="1"/>
    <col min="3439" max="3439" width="24.21875" customWidth="1"/>
    <col min="3440" max="3440" width="21.6640625" customWidth="1"/>
    <col min="3441" max="3441" width="25.88671875" customWidth="1"/>
    <col min="3442" max="3442" width="24.21875" customWidth="1"/>
    <col min="3443" max="3443" width="21.6640625" customWidth="1"/>
    <col min="3444" max="3444" width="25.88671875" customWidth="1"/>
    <col min="3445" max="3445" width="24.21875" customWidth="1"/>
    <col min="3446" max="3448" width="23.21875" customWidth="1"/>
    <col min="3449" max="3449" width="21.6640625" customWidth="1"/>
    <col min="3450" max="3450" width="25.88671875" customWidth="1"/>
    <col min="3451" max="3451" width="24.21875" customWidth="1"/>
    <col min="3452" max="3452" width="22.6640625" customWidth="1"/>
    <col min="3453" max="3453" width="26.88671875" customWidth="1"/>
    <col min="3454" max="3454" width="25.21875" customWidth="1"/>
    <col min="3455" max="3455" width="21.6640625" customWidth="1"/>
    <col min="3456" max="3456" width="25.88671875" customWidth="1"/>
    <col min="3457" max="3457" width="24.21875" customWidth="1"/>
    <col min="3458" max="3460" width="23.21875" customWidth="1"/>
    <col min="3461" max="3461" width="22.6640625" customWidth="1"/>
    <col min="3462" max="3462" width="26.88671875" customWidth="1"/>
    <col min="3463" max="3463" width="25.21875" customWidth="1"/>
    <col min="3464" max="3464" width="21.6640625" customWidth="1"/>
    <col min="3465" max="3465" width="25.88671875" customWidth="1"/>
    <col min="3466" max="3466" width="24.21875" customWidth="1"/>
    <col min="3467" max="3467" width="21.6640625" customWidth="1"/>
    <col min="3468" max="3468" width="25.88671875" customWidth="1"/>
    <col min="3469" max="3469" width="24.21875" customWidth="1"/>
    <col min="3470" max="3470" width="22.6640625" customWidth="1"/>
    <col min="3471" max="3471" width="26.88671875" customWidth="1"/>
    <col min="3472" max="3472" width="25.21875" customWidth="1"/>
    <col min="3473" max="3475" width="23.21875" customWidth="1"/>
    <col min="3476" max="3476" width="21.6640625" customWidth="1"/>
    <col min="3477" max="3477" width="25.88671875" customWidth="1"/>
    <col min="3478" max="3478" width="24.21875" customWidth="1"/>
    <col min="3479" max="3479" width="21.6640625" customWidth="1"/>
    <col min="3480" max="3480" width="25.88671875" customWidth="1"/>
    <col min="3481" max="3481" width="24.21875" customWidth="1"/>
    <col min="3482" max="3482" width="21.6640625" customWidth="1"/>
    <col min="3483" max="3483" width="25.88671875" customWidth="1"/>
    <col min="3484" max="3484" width="24.21875" customWidth="1"/>
    <col min="3485" max="3487" width="23.21875" customWidth="1"/>
    <col min="3488" max="3488" width="21.6640625" customWidth="1"/>
    <col min="3489" max="3489" width="25.88671875" customWidth="1"/>
    <col min="3490" max="3490" width="24.21875" customWidth="1"/>
    <col min="3491" max="3491" width="22.6640625" customWidth="1"/>
    <col min="3492" max="3492" width="26.88671875" customWidth="1"/>
    <col min="3493" max="3493" width="25.21875" customWidth="1"/>
    <col min="3494" max="3494" width="21.6640625" customWidth="1"/>
    <col min="3495" max="3495" width="25.88671875" customWidth="1"/>
    <col min="3496" max="3496" width="24.21875" customWidth="1"/>
    <col min="3497" max="3499" width="23.21875" customWidth="1"/>
    <col min="3500" max="3500" width="22.6640625" customWidth="1"/>
    <col min="3501" max="3501" width="26.88671875" customWidth="1"/>
    <col min="3502" max="3502" width="25.21875" customWidth="1"/>
    <col min="3503" max="3503" width="22.6640625" customWidth="1"/>
    <col min="3504" max="3504" width="26.88671875" customWidth="1"/>
    <col min="3505" max="3505" width="25.21875" customWidth="1"/>
    <col min="3506" max="3506" width="21.6640625" customWidth="1"/>
    <col min="3507" max="3507" width="25.88671875" customWidth="1"/>
    <col min="3508" max="3508" width="24.21875" customWidth="1"/>
    <col min="3509" max="3511" width="23.21875" customWidth="1"/>
    <col min="3512" max="3512" width="22.6640625" customWidth="1"/>
    <col min="3513" max="3513" width="26.88671875" customWidth="1"/>
    <col min="3514" max="3514" width="25.21875" customWidth="1"/>
    <col min="3515" max="3515" width="22.6640625" customWidth="1"/>
    <col min="3516" max="3516" width="26.88671875" customWidth="1"/>
    <col min="3517" max="3517" width="25.21875" customWidth="1"/>
    <col min="3518" max="3518" width="21.6640625" customWidth="1"/>
    <col min="3519" max="3519" width="25.88671875" customWidth="1"/>
    <col min="3520" max="3520" width="24.21875" customWidth="1"/>
    <col min="3521" max="3523" width="23.21875" customWidth="1"/>
    <col min="3524" max="3524" width="22.6640625" customWidth="1"/>
    <col min="3525" max="3525" width="26.88671875" customWidth="1"/>
    <col min="3526" max="3526" width="25.21875" customWidth="1"/>
    <col min="3527" max="3527" width="22.6640625" customWidth="1"/>
    <col min="3528" max="3528" width="26.88671875" customWidth="1"/>
    <col min="3529" max="3529" width="25.21875" customWidth="1"/>
    <col min="3530" max="3530" width="21.6640625" customWidth="1"/>
    <col min="3531" max="3531" width="25.88671875" customWidth="1"/>
    <col min="3532" max="3532" width="24.21875" customWidth="1"/>
    <col min="3533" max="3533" width="22.6640625" customWidth="1"/>
    <col min="3534" max="3534" width="26.88671875" customWidth="1"/>
    <col min="3535" max="3535" width="25.21875" customWidth="1"/>
    <col min="3536" max="3538" width="23.21875" customWidth="1"/>
    <col min="3539" max="3539" width="21.6640625" customWidth="1"/>
    <col min="3540" max="3540" width="25.88671875" customWidth="1"/>
    <col min="3541" max="3541" width="24.21875" customWidth="1"/>
    <col min="3542" max="3542" width="22.6640625" customWidth="1"/>
    <col min="3543" max="3543" width="26.88671875" customWidth="1"/>
    <col min="3544" max="3544" width="25.21875" customWidth="1"/>
    <col min="3545" max="3545" width="21.6640625" customWidth="1"/>
    <col min="3546" max="3546" width="25.88671875" customWidth="1"/>
    <col min="3547" max="3547" width="24.21875" customWidth="1"/>
    <col min="3548" max="3550" width="23.21875" customWidth="1"/>
    <col min="3551" max="3551" width="22.6640625" customWidth="1"/>
    <col min="3552" max="3552" width="26.88671875" customWidth="1"/>
    <col min="3553" max="3553" width="25.21875" customWidth="1"/>
    <col min="3554" max="3554" width="22.6640625" customWidth="1"/>
    <col min="3555" max="3555" width="26.88671875" customWidth="1"/>
    <col min="3556" max="3556" width="25.21875" customWidth="1"/>
    <col min="3557" max="3557" width="21.6640625" customWidth="1"/>
    <col min="3558" max="3558" width="25.88671875" customWidth="1"/>
    <col min="3559" max="3559" width="24.21875" customWidth="1"/>
    <col min="3560" max="3562" width="23.21875" customWidth="1"/>
    <col min="3563" max="3563" width="22.6640625" customWidth="1"/>
    <col min="3564" max="3564" width="26.88671875" customWidth="1"/>
    <col min="3565" max="3565" width="25.21875" customWidth="1"/>
    <col min="3566" max="3566" width="22.6640625" customWidth="1"/>
    <col min="3567" max="3567" width="26.88671875" customWidth="1"/>
    <col min="3568" max="3568" width="25.21875" customWidth="1"/>
    <col min="3569" max="3569" width="21.6640625" customWidth="1"/>
    <col min="3570" max="3570" width="25.88671875" customWidth="1"/>
    <col min="3571" max="3571" width="24.21875" customWidth="1"/>
    <col min="3572" max="3574" width="23.21875" customWidth="1"/>
    <col min="3575" max="3575" width="22.6640625" customWidth="1"/>
    <col min="3576" max="3576" width="26.88671875" customWidth="1"/>
    <col min="3577" max="3577" width="25.21875" customWidth="1"/>
    <col min="3578" max="3578" width="22.6640625" customWidth="1"/>
    <col min="3579" max="3579" width="26.88671875" customWidth="1"/>
    <col min="3580" max="3580" width="25.21875" customWidth="1"/>
    <col min="3581" max="3581" width="21.6640625" customWidth="1"/>
    <col min="3582" max="3582" width="25.88671875" customWidth="1"/>
    <col min="3583" max="3583" width="24.21875" customWidth="1"/>
    <col min="3584" max="3584" width="22.6640625" customWidth="1"/>
    <col min="3585" max="3585" width="26.88671875" customWidth="1"/>
    <col min="3586" max="3586" width="25.21875" customWidth="1"/>
    <col min="3587" max="3589" width="23.21875" customWidth="1"/>
    <col min="3590" max="3590" width="22.6640625" customWidth="1"/>
    <col min="3591" max="3591" width="26.88671875" customWidth="1"/>
    <col min="3592" max="3592" width="25.21875" customWidth="1"/>
    <col min="3593" max="3593" width="22.6640625" customWidth="1"/>
    <col min="3594" max="3594" width="26.88671875" customWidth="1"/>
    <col min="3595" max="3595" width="25.21875" customWidth="1"/>
    <col min="3596" max="3596" width="21.6640625" customWidth="1"/>
    <col min="3597" max="3597" width="25.88671875" customWidth="1"/>
    <col min="3598" max="3598" width="24.21875" customWidth="1"/>
    <col min="3599" max="3599" width="22.6640625" customWidth="1"/>
    <col min="3600" max="3600" width="26.88671875" customWidth="1"/>
    <col min="3601" max="3601" width="25.21875" customWidth="1"/>
    <col min="3602" max="3604" width="23.21875" customWidth="1"/>
    <col min="3605" max="3605" width="21.6640625" customWidth="1"/>
    <col min="3606" max="3606" width="25.88671875" customWidth="1"/>
    <col min="3607" max="3607" width="24.21875" customWidth="1"/>
    <col min="3608" max="3608" width="21.6640625" customWidth="1"/>
    <col min="3609" max="3609" width="25.88671875" customWidth="1"/>
    <col min="3610" max="3610" width="24.21875" customWidth="1"/>
    <col min="3611" max="3611" width="21.6640625" customWidth="1"/>
    <col min="3612" max="3612" width="25.88671875" customWidth="1"/>
    <col min="3613" max="3613" width="24.21875" customWidth="1"/>
    <col min="3614" max="3616" width="23.21875" customWidth="1"/>
    <col min="3617" max="3617" width="22.6640625" customWidth="1"/>
    <col min="3618" max="3618" width="26.88671875" customWidth="1"/>
    <col min="3619" max="3619" width="25.21875" customWidth="1"/>
    <col min="3620" max="3620" width="21.6640625" customWidth="1"/>
    <col min="3621" max="3621" width="25.88671875" customWidth="1"/>
    <col min="3622" max="3622" width="24.21875" customWidth="1"/>
    <col min="3623" max="3623" width="21.6640625" customWidth="1"/>
    <col min="3624" max="3624" width="25.88671875" customWidth="1"/>
    <col min="3625" max="3625" width="24.21875" customWidth="1"/>
    <col min="3626" max="3626" width="22.6640625" customWidth="1"/>
    <col min="3627" max="3627" width="26.88671875" customWidth="1"/>
    <col min="3628" max="3628" width="25.21875" customWidth="1"/>
    <col min="3629" max="3631" width="23.21875" customWidth="1"/>
    <col min="3632" max="3632" width="22.6640625" customWidth="1"/>
    <col min="3633" max="3633" width="26.88671875" customWidth="1"/>
    <col min="3634" max="3634" width="25.21875" customWidth="1"/>
    <col min="3635" max="3635" width="22.6640625" customWidth="1"/>
    <col min="3636" max="3636" width="26.88671875" customWidth="1"/>
    <col min="3637" max="3637" width="25.21875" customWidth="1"/>
    <col min="3638" max="3638" width="21.6640625" customWidth="1"/>
    <col min="3639" max="3639" width="25.88671875" customWidth="1"/>
    <col min="3640" max="3640" width="24.21875" customWidth="1"/>
    <col min="3641" max="3643" width="23.21875" customWidth="1"/>
    <col min="3644" max="3644" width="22.6640625" customWidth="1"/>
    <col min="3645" max="3645" width="26.88671875" customWidth="1"/>
    <col min="3646" max="3646" width="25.21875" customWidth="1"/>
    <col min="3647" max="3647" width="22.6640625" customWidth="1"/>
    <col min="3648" max="3648" width="26.88671875" customWidth="1"/>
    <col min="3649" max="3649" width="25.21875" customWidth="1"/>
    <col min="3650" max="3650" width="21.6640625" customWidth="1"/>
    <col min="3651" max="3651" width="25.88671875" customWidth="1"/>
    <col min="3652" max="3652" width="24.21875" customWidth="1"/>
    <col min="3653" max="3655" width="23.21875" customWidth="1"/>
    <col min="3656" max="3656" width="22.6640625" customWidth="1"/>
    <col min="3657" max="3657" width="26.88671875" customWidth="1"/>
    <col min="3658" max="3658" width="25.21875" customWidth="1"/>
    <col min="3659" max="3659" width="21.6640625" customWidth="1"/>
    <col min="3660" max="3660" width="25.88671875" customWidth="1"/>
    <col min="3661" max="3661" width="24.21875" customWidth="1"/>
    <col min="3662" max="3662" width="21.6640625" customWidth="1"/>
    <col min="3663" max="3663" width="25.88671875" customWidth="1"/>
    <col min="3664" max="3664" width="24.21875" customWidth="1"/>
    <col min="3665" max="3665" width="22.6640625" customWidth="1"/>
    <col min="3666" max="3666" width="26.88671875" customWidth="1"/>
    <col min="3667" max="3667" width="25.21875" customWidth="1"/>
    <col min="3668" max="3670" width="23.21875" customWidth="1"/>
    <col min="3671" max="3671" width="21.6640625" customWidth="1"/>
    <col min="3672" max="3672" width="25.88671875" customWidth="1"/>
    <col min="3673" max="3673" width="24.21875" customWidth="1"/>
    <col min="3674" max="3674" width="22.6640625" customWidth="1"/>
    <col min="3675" max="3675" width="26.88671875" customWidth="1"/>
    <col min="3676" max="3676" width="25.21875" customWidth="1"/>
    <col min="3677" max="3677" width="21.6640625" customWidth="1"/>
    <col min="3678" max="3678" width="25.88671875" customWidth="1"/>
    <col min="3679" max="3679" width="24.21875" customWidth="1"/>
    <col min="3680" max="3682" width="23.21875" customWidth="1"/>
    <col min="3683" max="3683" width="21.6640625" customWidth="1"/>
    <col min="3684" max="3684" width="25.88671875" customWidth="1"/>
    <col min="3685" max="3685" width="24.21875" customWidth="1"/>
    <col min="3686" max="3686" width="22.6640625" customWidth="1"/>
    <col min="3687" max="3687" width="26.88671875" customWidth="1"/>
    <col min="3688" max="3688" width="25.21875" customWidth="1"/>
    <col min="3689" max="3689" width="21.6640625" customWidth="1"/>
    <col min="3690" max="3690" width="25.88671875" customWidth="1"/>
    <col min="3691" max="3691" width="24.21875" customWidth="1"/>
    <col min="3692" max="3694" width="23.21875" customWidth="1"/>
    <col min="3695" max="3695" width="22.6640625" customWidth="1"/>
    <col min="3696" max="3696" width="26.88671875" customWidth="1"/>
    <col min="3697" max="3697" width="25.21875" customWidth="1"/>
    <col min="3698" max="3698" width="21.6640625" customWidth="1"/>
    <col min="3699" max="3699" width="25.88671875" customWidth="1"/>
    <col min="3700" max="3700" width="24.21875" customWidth="1"/>
    <col min="3701" max="3701" width="21.6640625" customWidth="1"/>
    <col min="3702" max="3702" width="25.88671875" customWidth="1"/>
    <col min="3703" max="3703" width="24.21875" customWidth="1"/>
    <col min="3704" max="3704" width="22.6640625" customWidth="1"/>
    <col min="3705" max="3705" width="26.88671875" customWidth="1"/>
    <col min="3706" max="3706" width="25.21875" customWidth="1"/>
    <col min="3707" max="3709" width="23.21875" customWidth="1"/>
    <col min="3710" max="3710" width="22.6640625" customWidth="1"/>
    <col min="3711" max="3711" width="26.88671875" customWidth="1"/>
    <col min="3712" max="3712" width="25.21875" customWidth="1"/>
    <col min="3713" max="3713" width="22.6640625" customWidth="1"/>
    <col min="3714" max="3714" width="26.88671875" customWidth="1"/>
    <col min="3715" max="3715" width="25.21875" customWidth="1"/>
    <col min="3716" max="3716" width="21.6640625" customWidth="1"/>
    <col min="3717" max="3717" width="25.88671875" customWidth="1"/>
    <col min="3718" max="3718" width="24.21875" customWidth="1"/>
    <col min="3719" max="3721" width="23.21875" customWidth="1"/>
    <col min="3722" max="3722" width="22.6640625" customWidth="1"/>
    <col min="3723" max="3723" width="26.88671875" customWidth="1"/>
    <col min="3724" max="3724" width="25.21875" customWidth="1"/>
    <col min="3725" max="3725" width="22.6640625" customWidth="1"/>
    <col min="3726" max="3726" width="26.88671875" customWidth="1"/>
    <col min="3727" max="3727" width="25.21875" customWidth="1"/>
    <col min="3728" max="3728" width="21.6640625" customWidth="1"/>
    <col min="3729" max="3729" width="25.88671875" customWidth="1"/>
    <col min="3730" max="3730" width="24.21875" customWidth="1"/>
    <col min="3731" max="3731" width="22.6640625" customWidth="1"/>
    <col min="3732" max="3732" width="26.88671875" customWidth="1"/>
    <col min="3733" max="3733" width="25.21875" customWidth="1"/>
    <col min="3734" max="3736" width="23.21875" customWidth="1"/>
    <col min="3737" max="3737" width="22.6640625" customWidth="1"/>
    <col min="3738" max="3738" width="26.88671875" customWidth="1"/>
    <col min="3739" max="3739" width="25.21875" customWidth="1"/>
    <col min="3740" max="3740" width="22.6640625" customWidth="1"/>
    <col min="3741" max="3741" width="26.88671875" customWidth="1"/>
    <col min="3742" max="3742" width="25.21875" customWidth="1"/>
    <col min="3743" max="3743" width="21.6640625" customWidth="1"/>
    <col min="3744" max="3744" width="25.88671875" customWidth="1"/>
    <col min="3745" max="3745" width="24.21875" customWidth="1"/>
    <col min="3746" max="3746" width="22.6640625" customWidth="1"/>
    <col min="3747" max="3747" width="26.88671875" customWidth="1"/>
    <col min="3748" max="3748" width="25.21875" customWidth="1"/>
    <col min="3749" max="3751" width="23.21875" customWidth="1"/>
    <col min="3752" max="3752" width="21.6640625" customWidth="1"/>
    <col min="3753" max="3753" width="25.88671875" customWidth="1"/>
    <col min="3754" max="3754" width="24.21875" customWidth="1"/>
    <col min="3755" max="3755" width="21.6640625" customWidth="1"/>
    <col min="3756" max="3756" width="25.88671875" customWidth="1"/>
    <col min="3757" max="3757" width="24.21875" customWidth="1"/>
    <col min="3758" max="3758" width="21.6640625" customWidth="1"/>
    <col min="3759" max="3759" width="25.88671875" customWidth="1"/>
    <col min="3760" max="3760" width="24.21875" customWidth="1"/>
    <col min="3761" max="3763" width="23.21875" customWidth="1"/>
    <col min="3764" max="3764" width="22.6640625" customWidth="1"/>
    <col min="3765" max="3765" width="26.88671875" customWidth="1"/>
    <col min="3766" max="3766" width="25.21875" customWidth="1"/>
    <col min="3767" max="3767" width="22.6640625" customWidth="1"/>
    <col min="3768" max="3768" width="26.88671875" customWidth="1"/>
    <col min="3769" max="3769" width="25.21875" customWidth="1"/>
    <col min="3770" max="3770" width="21.6640625" customWidth="1"/>
    <col min="3771" max="3771" width="25.88671875" customWidth="1"/>
    <col min="3772" max="3772" width="24.21875" customWidth="1"/>
    <col min="3773" max="3775" width="23.21875" customWidth="1"/>
    <col min="3776" max="3776" width="21.6640625" customWidth="1"/>
    <col min="3777" max="3777" width="25.88671875" customWidth="1"/>
    <col min="3778" max="3778" width="24.21875" customWidth="1"/>
    <col min="3779" max="3779" width="22.6640625" customWidth="1"/>
    <col min="3780" max="3780" width="26.88671875" customWidth="1"/>
    <col min="3781" max="3781" width="25.21875" customWidth="1"/>
    <col min="3782" max="3782" width="21.6640625" customWidth="1"/>
    <col min="3783" max="3783" width="25.88671875" customWidth="1"/>
    <col min="3784" max="3784" width="24.21875" customWidth="1"/>
    <col min="3785" max="3785" width="22.6640625" customWidth="1"/>
    <col min="3786" max="3786" width="26.88671875" customWidth="1"/>
    <col min="3787" max="3787" width="25.21875" customWidth="1"/>
    <col min="3788" max="3790" width="23.21875" customWidth="1"/>
    <col min="3791" max="3791" width="22.6640625" customWidth="1"/>
    <col min="3792" max="3792" width="26.88671875" customWidth="1"/>
    <col min="3793" max="3793" width="25.21875" customWidth="1"/>
    <col min="3794" max="3794" width="22.6640625" customWidth="1"/>
    <col min="3795" max="3795" width="26.88671875" customWidth="1"/>
    <col min="3796" max="3796" width="25.21875" customWidth="1"/>
    <col min="3797" max="3797" width="21.6640625" customWidth="1"/>
    <col min="3798" max="3798" width="25.88671875" customWidth="1"/>
    <col min="3799" max="3799" width="24.21875" customWidth="1"/>
    <col min="3800" max="3802" width="23.21875" customWidth="1"/>
    <col min="3803" max="3803" width="21.6640625" customWidth="1"/>
    <col min="3804" max="3804" width="25.88671875" customWidth="1"/>
    <col min="3805" max="3805" width="24.21875" customWidth="1"/>
    <col min="3806" max="3806" width="22.6640625" customWidth="1"/>
    <col min="3807" max="3807" width="26.88671875" customWidth="1"/>
    <col min="3808" max="3808" width="25.21875" customWidth="1"/>
    <col min="3809" max="3809" width="21.6640625" customWidth="1"/>
    <col min="3810" max="3810" width="25.88671875" customWidth="1"/>
    <col min="3811" max="3811" width="24.21875" customWidth="1"/>
    <col min="3812" max="3814" width="23.21875" customWidth="1"/>
    <col min="3815" max="3815" width="22.6640625" customWidth="1"/>
    <col min="3816" max="3816" width="26.88671875" customWidth="1"/>
    <col min="3817" max="3817" width="25.21875" customWidth="1"/>
    <col min="3818" max="3818" width="22.6640625" customWidth="1"/>
    <col min="3819" max="3819" width="26.88671875" customWidth="1"/>
    <col min="3820" max="3820" width="25.21875" customWidth="1"/>
    <col min="3821" max="3821" width="21.6640625" customWidth="1"/>
    <col min="3822" max="3822" width="25.88671875" customWidth="1"/>
    <col min="3823" max="3823" width="24.21875" customWidth="1"/>
    <col min="3824" max="3826" width="23.21875" customWidth="1"/>
    <col min="3827" max="3827" width="21.6640625" customWidth="1"/>
    <col min="3828" max="3828" width="25.88671875" customWidth="1"/>
    <col min="3829" max="3829" width="24.21875" customWidth="1"/>
    <col min="3830" max="3830" width="21.6640625" customWidth="1"/>
    <col min="3831" max="3831" width="25.88671875" customWidth="1"/>
    <col min="3832" max="3832" width="24.21875" customWidth="1"/>
    <col min="3833" max="3833" width="21.6640625" customWidth="1"/>
    <col min="3834" max="3834" width="25.88671875" customWidth="1"/>
    <col min="3835" max="3835" width="24.21875" customWidth="1"/>
    <col min="3836" max="3836" width="22.6640625" customWidth="1"/>
    <col min="3837" max="3837" width="26.88671875" customWidth="1"/>
    <col min="3838" max="3838" width="25.21875" customWidth="1"/>
    <col min="3839" max="3841" width="23.21875" customWidth="1"/>
    <col min="3842" max="3842" width="22.6640625" customWidth="1"/>
    <col min="3843" max="3843" width="26.88671875" customWidth="1"/>
    <col min="3844" max="3844" width="25.21875" customWidth="1"/>
    <col min="3845" max="3845" width="22.6640625" customWidth="1"/>
    <col min="3846" max="3846" width="26.88671875" customWidth="1"/>
    <col min="3847" max="3847" width="25.21875" customWidth="1"/>
    <col min="3848" max="3848" width="21.6640625" customWidth="1"/>
    <col min="3849" max="3849" width="25.88671875" customWidth="1"/>
    <col min="3850" max="3850" width="24.21875" customWidth="1"/>
    <col min="3851" max="3853" width="23.21875" customWidth="1"/>
    <col min="3854" max="3854" width="22.6640625" customWidth="1"/>
    <col min="3855" max="3855" width="26.88671875" customWidth="1"/>
    <col min="3856" max="3856" width="25.21875" customWidth="1"/>
    <col min="3857" max="3857" width="22.6640625" customWidth="1"/>
    <col min="3858" max="3858" width="26.88671875" customWidth="1"/>
    <col min="3859" max="3859" width="25.21875" customWidth="1"/>
    <col min="3860" max="3860" width="21.6640625" customWidth="1"/>
    <col min="3861" max="3861" width="25.88671875" customWidth="1"/>
    <col min="3862" max="3862" width="24.21875" customWidth="1"/>
    <col min="3863" max="3865" width="23.21875" customWidth="1"/>
    <col min="3866" max="3866" width="22.6640625" customWidth="1"/>
    <col min="3867" max="3867" width="26.88671875" customWidth="1"/>
    <col min="3868" max="3868" width="25.21875" customWidth="1"/>
    <col min="3869" max="3869" width="22.6640625" customWidth="1"/>
    <col min="3870" max="3870" width="26.88671875" customWidth="1"/>
    <col min="3871" max="3871" width="25.21875" customWidth="1"/>
    <col min="3872" max="3872" width="21.6640625" customWidth="1"/>
    <col min="3873" max="3873" width="25.88671875" customWidth="1"/>
    <col min="3874" max="3874" width="24.21875" customWidth="1"/>
    <col min="3875" max="3875" width="22.6640625" customWidth="1"/>
    <col min="3876" max="3876" width="26.88671875" customWidth="1"/>
    <col min="3877" max="3877" width="25.21875" customWidth="1"/>
    <col min="3878" max="3880" width="23.21875" customWidth="1"/>
    <col min="3881" max="3881" width="22.6640625" customWidth="1"/>
    <col min="3882" max="3882" width="26.88671875" customWidth="1"/>
    <col min="3883" max="3883" width="25.21875" customWidth="1"/>
    <col min="3884" max="3884" width="21.6640625" customWidth="1"/>
    <col min="3885" max="3885" width="25.88671875" customWidth="1"/>
    <col min="3886" max="3886" width="24.21875" customWidth="1"/>
    <col min="3887" max="3887" width="21.6640625" customWidth="1"/>
    <col min="3888" max="3888" width="25.88671875" customWidth="1"/>
    <col min="3889" max="3889" width="24.21875" customWidth="1"/>
    <col min="3890" max="3890" width="22.6640625" customWidth="1"/>
    <col min="3891" max="3891" width="26.88671875" customWidth="1"/>
    <col min="3892" max="3892" width="25.21875" customWidth="1"/>
    <col min="3893" max="3895" width="23.21875" customWidth="1"/>
    <col min="3896" max="3896" width="21.6640625" customWidth="1"/>
    <col min="3897" max="3897" width="25.88671875" customWidth="1"/>
    <col min="3898" max="3898" width="24.21875" customWidth="1"/>
    <col min="3899" max="3899" width="22.6640625" customWidth="1"/>
    <col min="3900" max="3900" width="26.88671875" customWidth="1"/>
    <col min="3901" max="3901" width="25.21875" customWidth="1"/>
    <col min="3902" max="3902" width="21.6640625" customWidth="1"/>
    <col min="3903" max="3903" width="25.88671875" customWidth="1"/>
    <col min="3904" max="3904" width="24.21875" customWidth="1"/>
    <col min="3905" max="3907" width="23.21875" customWidth="1"/>
    <col min="3908" max="3908" width="22.6640625" customWidth="1"/>
    <col min="3909" max="3909" width="26.88671875" customWidth="1"/>
    <col min="3910" max="3910" width="25.21875" customWidth="1"/>
    <col min="3911" max="3911" width="22.6640625" customWidth="1"/>
    <col min="3912" max="3912" width="26.88671875" customWidth="1"/>
    <col min="3913" max="3913" width="25.21875" customWidth="1"/>
    <col min="3914" max="3914" width="21.6640625" customWidth="1"/>
    <col min="3915" max="3915" width="25.88671875" customWidth="1"/>
    <col min="3916" max="3916" width="24.21875" customWidth="1"/>
    <col min="3917" max="3919" width="23.21875" customWidth="1"/>
    <col min="3920" max="3920" width="22.6640625" customWidth="1"/>
    <col min="3921" max="3921" width="26.88671875" customWidth="1"/>
    <col min="3922" max="3922" width="25.21875" customWidth="1"/>
    <col min="3923" max="3923" width="22.6640625" customWidth="1"/>
    <col min="3924" max="3924" width="26.88671875" customWidth="1"/>
    <col min="3925" max="3925" width="25.21875" customWidth="1"/>
    <col min="3926" max="3926" width="21.6640625" customWidth="1"/>
    <col min="3927" max="3927" width="25.88671875" customWidth="1"/>
    <col min="3928" max="3928" width="24.21875" customWidth="1"/>
    <col min="3929" max="3931" width="23.21875" customWidth="1"/>
    <col min="3932" max="3932" width="22.6640625" customWidth="1"/>
    <col min="3933" max="3933" width="26.88671875" customWidth="1"/>
    <col min="3934" max="3934" width="25.21875" customWidth="1"/>
    <col min="3935" max="3935" width="22.6640625" customWidth="1"/>
    <col min="3936" max="3936" width="26.88671875" customWidth="1"/>
    <col min="3937" max="3937" width="25.21875" customWidth="1"/>
    <col min="3938" max="3938" width="21.6640625" customWidth="1"/>
    <col min="3939" max="3939" width="25.88671875" customWidth="1"/>
    <col min="3940" max="3940" width="24.21875" customWidth="1"/>
    <col min="3941" max="3941" width="22.6640625" customWidth="1"/>
    <col min="3942" max="3942" width="26.88671875" customWidth="1"/>
    <col min="3943" max="3943" width="25.21875" customWidth="1"/>
    <col min="3944" max="3946" width="23.21875" customWidth="1"/>
    <col min="3947" max="3947" width="21.6640625" customWidth="1"/>
    <col min="3948" max="3948" width="25.88671875" customWidth="1"/>
    <col min="3949" max="3949" width="24.21875" customWidth="1"/>
    <col min="3950" max="3950" width="21.6640625" customWidth="1"/>
    <col min="3951" max="3951" width="25.88671875" customWidth="1"/>
    <col min="3952" max="3952" width="24.21875" customWidth="1"/>
    <col min="3953" max="3953" width="21.6640625" customWidth="1"/>
    <col min="3954" max="3954" width="25.88671875" customWidth="1"/>
    <col min="3955" max="3955" width="24.21875" customWidth="1"/>
    <col min="3956" max="3958" width="23.21875" customWidth="1"/>
    <col min="3959" max="3959" width="22.6640625" customWidth="1"/>
    <col min="3960" max="3960" width="26.88671875" customWidth="1"/>
    <col min="3961" max="3961" width="25.21875" customWidth="1"/>
    <col min="3962" max="3962" width="22.6640625" customWidth="1"/>
    <col min="3963" max="3963" width="26.88671875" customWidth="1"/>
    <col min="3964" max="3964" width="25.21875" customWidth="1"/>
    <col min="3965" max="3965" width="21.6640625" customWidth="1"/>
    <col min="3966" max="3966" width="25.88671875" customWidth="1"/>
    <col min="3967" max="3967" width="24.21875" customWidth="1"/>
    <col min="3968" max="3970" width="23.21875" customWidth="1"/>
    <col min="3971" max="3971" width="22.6640625" customWidth="1"/>
    <col min="3972" max="3972" width="26.88671875" customWidth="1"/>
    <col min="3973" max="3973" width="25.21875" customWidth="1"/>
    <col min="3974" max="3974" width="21.6640625" customWidth="1"/>
    <col min="3975" max="3975" width="25.88671875" customWidth="1"/>
    <col min="3976" max="3976" width="24.21875" customWidth="1"/>
    <col min="3977" max="3977" width="21.6640625" customWidth="1"/>
    <col min="3978" max="3978" width="25.88671875" customWidth="1"/>
    <col min="3979" max="3979" width="24.21875" customWidth="1"/>
    <col min="3980" max="3982" width="23.21875" customWidth="1"/>
    <col min="3983" max="3983" width="22.6640625" customWidth="1"/>
    <col min="3984" max="3984" width="26.88671875" customWidth="1"/>
    <col min="3985" max="3985" width="25.21875" customWidth="1"/>
    <col min="3986" max="3986" width="21.6640625" customWidth="1"/>
    <col min="3987" max="3987" width="25.88671875" customWidth="1"/>
    <col min="3988" max="3988" width="24.21875" customWidth="1"/>
    <col min="3989" max="3989" width="21.6640625" customWidth="1"/>
    <col min="3990" max="3990" width="25.88671875" customWidth="1"/>
    <col min="3991" max="3991" width="24.21875" customWidth="1"/>
    <col min="3992" max="3992" width="22.6640625" customWidth="1"/>
    <col min="3993" max="3993" width="26.88671875" customWidth="1"/>
    <col min="3994" max="3994" width="25.21875" customWidth="1"/>
    <col min="3995" max="3997" width="23.21875" customWidth="1"/>
    <col min="3998" max="3998" width="22.6640625" customWidth="1"/>
    <col min="3999" max="3999" width="26.88671875" customWidth="1"/>
    <col min="4000" max="4000" width="25.21875" customWidth="1"/>
    <col min="4001" max="4001" width="22.6640625" customWidth="1"/>
    <col min="4002" max="4002" width="26.88671875" customWidth="1"/>
    <col min="4003" max="4003" width="25.21875" customWidth="1"/>
    <col min="4004" max="4004" width="21.6640625" customWidth="1"/>
    <col min="4005" max="4005" width="25.88671875" customWidth="1"/>
    <col min="4006" max="4006" width="24.21875" customWidth="1"/>
    <col min="4007" max="4009" width="23.21875" customWidth="1"/>
    <col min="4010" max="4010" width="22.6640625" customWidth="1"/>
    <col min="4011" max="4011" width="26.88671875" customWidth="1"/>
    <col min="4012" max="4012" width="25.21875" customWidth="1"/>
    <col min="4013" max="4013" width="21.6640625" customWidth="1"/>
    <col min="4014" max="4014" width="25.88671875" customWidth="1"/>
    <col min="4015" max="4015" width="24.21875" customWidth="1"/>
    <col min="4016" max="4016" width="21.6640625" customWidth="1"/>
    <col min="4017" max="4017" width="25.88671875" customWidth="1"/>
    <col min="4018" max="4018" width="24.21875" customWidth="1"/>
    <col min="4019" max="4021" width="23.21875" customWidth="1"/>
    <col min="4022" max="4022" width="22.6640625" customWidth="1"/>
    <col min="4023" max="4023" width="26.88671875" customWidth="1"/>
    <col min="4024" max="4024" width="25.21875" customWidth="1"/>
    <col min="4025" max="4025" width="22.6640625" customWidth="1"/>
    <col min="4026" max="4026" width="26.88671875" customWidth="1"/>
    <col min="4027" max="4027" width="25.21875" customWidth="1"/>
    <col min="4028" max="4028" width="21.6640625" customWidth="1"/>
    <col min="4029" max="4029" width="25.88671875" customWidth="1"/>
    <col min="4030" max="4030" width="24.21875" customWidth="1"/>
    <col min="4031" max="4033" width="23.21875" customWidth="1"/>
    <col min="4034" max="4034" width="22.6640625" customWidth="1"/>
    <col min="4035" max="4035" width="26.88671875" customWidth="1"/>
    <col min="4036" max="4036" width="25.21875" customWidth="1"/>
    <col min="4037" max="4037" width="21.6640625" customWidth="1"/>
    <col min="4038" max="4038" width="25.88671875" customWidth="1"/>
    <col min="4039" max="4039" width="24.21875" customWidth="1"/>
    <col min="4040" max="4040" width="21.6640625" customWidth="1"/>
    <col min="4041" max="4041" width="25.88671875" customWidth="1"/>
    <col min="4042" max="4042" width="24.21875" customWidth="1"/>
    <col min="4043" max="4043" width="22.6640625" customWidth="1"/>
    <col min="4044" max="4044" width="26.88671875" customWidth="1"/>
    <col min="4045" max="4045" width="25.21875" customWidth="1"/>
    <col min="4046" max="4048" width="23.21875" customWidth="1"/>
    <col min="4049" max="4049" width="22.6640625" customWidth="1"/>
    <col min="4050" max="4050" width="26.88671875" customWidth="1"/>
    <col min="4051" max="4051" width="25.21875" customWidth="1"/>
    <col min="4052" max="4052" width="22.6640625" customWidth="1"/>
    <col min="4053" max="4053" width="26.88671875" customWidth="1"/>
    <col min="4054" max="4054" width="25.21875" customWidth="1"/>
    <col min="4055" max="4055" width="21.6640625" customWidth="1"/>
    <col min="4056" max="4056" width="25.88671875" customWidth="1"/>
    <col min="4057" max="4057" width="24.21875" customWidth="1"/>
    <col min="4058" max="4058" width="22.6640625" customWidth="1"/>
    <col min="4059" max="4059" width="26.88671875" customWidth="1"/>
    <col min="4060" max="4060" width="25.21875" customWidth="1"/>
    <col min="4061" max="4063" width="23.21875" customWidth="1"/>
    <col min="4064" max="4064" width="21.6640625" customWidth="1"/>
    <col min="4065" max="4065" width="25.88671875" customWidth="1"/>
    <col min="4066" max="4066" width="24.21875" customWidth="1"/>
    <col min="4067" max="4067" width="22.6640625" customWidth="1"/>
    <col min="4068" max="4068" width="26.88671875" customWidth="1"/>
    <col min="4069" max="4069" width="25.21875" customWidth="1"/>
    <col min="4070" max="4070" width="21.6640625" customWidth="1"/>
    <col min="4071" max="4071" width="25.88671875" customWidth="1"/>
    <col min="4072" max="4072" width="24.21875" customWidth="1"/>
    <col min="4073" max="4075" width="23.21875" customWidth="1"/>
    <col min="4076" max="4076" width="22.6640625" customWidth="1"/>
    <col min="4077" max="4077" width="26.88671875" customWidth="1"/>
    <col min="4078" max="4078" width="25.21875" customWidth="1"/>
    <col min="4079" max="4079" width="21.6640625" customWidth="1"/>
    <col min="4080" max="4080" width="25.88671875" customWidth="1"/>
    <col min="4081" max="4081" width="24.21875" customWidth="1"/>
    <col min="4082" max="4082" width="21.6640625" customWidth="1"/>
    <col min="4083" max="4083" width="25.88671875" customWidth="1"/>
    <col min="4084" max="4084" width="24.21875" customWidth="1"/>
    <col min="4085" max="4085" width="22.6640625" customWidth="1"/>
    <col min="4086" max="4086" width="26.88671875" customWidth="1"/>
    <col min="4087" max="4087" width="25.21875" customWidth="1"/>
    <col min="4088" max="4090" width="23.21875" customWidth="1"/>
    <col min="4091" max="4091" width="22.6640625" customWidth="1"/>
    <col min="4092" max="4092" width="26.88671875" customWidth="1"/>
    <col min="4093" max="4093" width="25.21875" customWidth="1"/>
    <col min="4094" max="4094" width="22.6640625" customWidth="1"/>
    <col min="4095" max="4095" width="26.88671875" customWidth="1"/>
    <col min="4096" max="4096" width="25.21875" customWidth="1"/>
    <col min="4097" max="4097" width="21.6640625" customWidth="1"/>
    <col min="4098" max="4098" width="25.88671875" customWidth="1"/>
    <col min="4099" max="4099" width="24.21875" customWidth="1"/>
    <col min="4100" max="4102" width="23.21875" customWidth="1"/>
    <col min="4103" max="4103" width="21.6640625" customWidth="1"/>
    <col min="4104" max="4104" width="25.88671875" customWidth="1"/>
    <col min="4105" max="4105" width="24.21875" customWidth="1"/>
    <col min="4106" max="4106" width="22.6640625" customWidth="1"/>
    <col min="4107" max="4107" width="26.88671875" customWidth="1"/>
    <col min="4108" max="4108" width="25.21875" customWidth="1"/>
    <col min="4109" max="4109" width="21.6640625" customWidth="1"/>
    <col min="4110" max="4110" width="25.88671875" customWidth="1"/>
    <col min="4111" max="4111" width="24.21875" customWidth="1"/>
    <col min="4112" max="4114" width="23.21875" customWidth="1"/>
    <col min="4115" max="4115" width="22.6640625" customWidth="1"/>
    <col min="4116" max="4116" width="26.88671875" customWidth="1"/>
    <col min="4117" max="4117" width="25.21875" customWidth="1"/>
    <col min="4118" max="4118" width="22.6640625" customWidth="1"/>
    <col min="4119" max="4119" width="26.88671875" customWidth="1"/>
    <col min="4120" max="4120" width="25.21875" customWidth="1"/>
    <col min="4121" max="4121" width="21.6640625" customWidth="1"/>
    <col min="4122" max="4122" width="25.88671875" customWidth="1"/>
    <col min="4123" max="4123" width="24.21875" customWidth="1"/>
    <col min="4124" max="4126" width="23.21875" customWidth="1"/>
    <col min="4127" max="4127" width="22.6640625" customWidth="1"/>
    <col min="4128" max="4128" width="26.88671875" customWidth="1"/>
    <col min="4129" max="4129" width="25.21875" customWidth="1"/>
    <col min="4130" max="4130" width="21.6640625" customWidth="1"/>
    <col min="4131" max="4131" width="25.88671875" customWidth="1"/>
    <col min="4132" max="4132" width="24.21875" customWidth="1"/>
    <col min="4133" max="4133" width="21.6640625" customWidth="1"/>
    <col min="4134" max="4134" width="25.88671875" customWidth="1"/>
    <col min="4135" max="4135" width="24.21875" customWidth="1"/>
    <col min="4136" max="4138" width="23.21875" customWidth="1"/>
    <col min="4139" max="4139" width="22.6640625" customWidth="1"/>
    <col min="4140" max="4140" width="26.88671875" customWidth="1"/>
    <col min="4141" max="4141" width="25.21875" customWidth="1"/>
    <col min="4142" max="4142" width="22.6640625" customWidth="1"/>
    <col min="4143" max="4143" width="26.88671875" customWidth="1"/>
    <col min="4144" max="4144" width="25.21875" customWidth="1"/>
    <col min="4145" max="4145" width="21.6640625" customWidth="1"/>
    <col min="4146" max="4146" width="25.88671875" customWidth="1"/>
    <col min="4147" max="4147" width="24.21875" customWidth="1"/>
    <col min="4148" max="4150" width="23.21875" customWidth="1"/>
    <col min="4151" max="4151" width="22.6640625" customWidth="1"/>
    <col min="4152" max="4152" width="26.88671875" customWidth="1"/>
    <col min="4153" max="4153" width="25.21875" customWidth="1"/>
    <col min="4154" max="4154" width="22.6640625" customWidth="1"/>
    <col min="4155" max="4155" width="26.88671875" customWidth="1"/>
    <col min="4156" max="4156" width="25.21875" customWidth="1"/>
    <col min="4157" max="4157" width="21.6640625" customWidth="1"/>
    <col min="4158" max="4158" width="25.88671875" customWidth="1"/>
    <col min="4159" max="4159" width="24.21875" customWidth="1"/>
    <col min="4160" max="4160" width="22.6640625" customWidth="1"/>
    <col min="4161" max="4161" width="26.88671875" customWidth="1"/>
    <col min="4162" max="4162" width="25.21875" customWidth="1"/>
    <col min="4163" max="4165" width="23.21875" customWidth="1"/>
    <col min="4166" max="4166" width="22.6640625" customWidth="1"/>
    <col min="4167" max="4167" width="26.88671875" customWidth="1"/>
    <col min="4168" max="4168" width="25.21875" customWidth="1"/>
    <col min="4169" max="4169" width="22.6640625" customWidth="1"/>
    <col min="4170" max="4170" width="26.88671875" customWidth="1"/>
    <col min="4171" max="4171" width="25.21875" customWidth="1"/>
    <col min="4172" max="4172" width="21.6640625" customWidth="1"/>
    <col min="4173" max="4173" width="25.88671875" customWidth="1"/>
    <col min="4174" max="4174" width="24.21875" customWidth="1"/>
    <col min="4175" max="4177" width="23.21875" customWidth="1"/>
    <col min="4178" max="4178" width="21.6640625" customWidth="1"/>
    <col min="4179" max="4179" width="25.88671875" customWidth="1"/>
    <col min="4180" max="4180" width="24.21875" customWidth="1"/>
    <col min="4181" max="4181" width="22.6640625" customWidth="1"/>
    <col min="4182" max="4182" width="26.88671875" customWidth="1"/>
    <col min="4183" max="4183" width="25.21875" customWidth="1"/>
    <col min="4184" max="4184" width="21.6640625" customWidth="1"/>
    <col min="4185" max="4185" width="25.88671875" customWidth="1"/>
    <col min="4186" max="4186" width="24.21875" customWidth="1"/>
    <col min="4187" max="4189" width="23.21875" customWidth="1"/>
    <col min="4190" max="4190" width="22.6640625" customWidth="1"/>
    <col min="4191" max="4191" width="26.88671875" customWidth="1"/>
    <col min="4192" max="4192" width="25.21875" customWidth="1"/>
    <col min="4193" max="4193" width="22.6640625" customWidth="1"/>
    <col min="4194" max="4194" width="26.88671875" customWidth="1"/>
    <col min="4195" max="4195" width="25.21875" customWidth="1"/>
    <col min="4196" max="4196" width="21.6640625" customWidth="1"/>
    <col min="4197" max="4197" width="25.88671875" customWidth="1"/>
    <col min="4198" max="4198" width="24.21875" customWidth="1"/>
    <col min="4199" max="4199" width="22.6640625" customWidth="1"/>
    <col min="4200" max="4200" width="26.88671875" customWidth="1"/>
    <col min="4201" max="4201" width="25.21875" customWidth="1"/>
    <col min="4202" max="4204" width="23.21875" customWidth="1"/>
    <col min="4205" max="4205" width="22.6640625" customWidth="1"/>
    <col min="4206" max="4206" width="26.88671875" customWidth="1"/>
    <col min="4207" max="4207" width="25.21875" customWidth="1"/>
    <col min="4208" max="4208" width="22.6640625" customWidth="1"/>
    <col min="4209" max="4209" width="26.88671875" customWidth="1"/>
    <col min="4210" max="4210" width="25.21875" customWidth="1"/>
    <col min="4211" max="4211" width="21.6640625" customWidth="1"/>
    <col min="4212" max="4212" width="25.88671875" customWidth="1"/>
    <col min="4213" max="4213" width="24.21875" customWidth="1"/>
    <col min="4214" max="4216" width="23.21875" customWidth="1"/>
    <col min="4217" max="4217" width="22.6640625" customWidth="1"/>
    <col min="4218" max="4218" width="26.88671875" customWidth="1"/>
    <col min="4219" max="4219" width="25.21875" customWidth="1"/>
    <col min="4220" max="4220" width="22.6640625" customWidth="1"/>
    <col min="4221" max="4221" width="26.88671875" customWidth="1"/>
    <col min="4222" max="4222" width="25.21875" customWidth="1"/>
    <col min="4223" max="4223" width="21.6640625" customWidth="1"/>
    <col min="4224" max="4224" width="25.88671875" customWidth="1"/>
    <col min="4225" max="4225" width="24.21875" customWidth="1"/>
    <col min="4226" max="4228" width="23.21875" customWidth="1"/>
    <col min="4229" max="4229" width="22.6640625" customWidth="1"/>
    <col min="4230" max="4230" width="26.88671875" customWidth="1"/>
    <col min="4231" max="4231" width="25.21875" customWidth="1"/>
    <col min="4232" max="4232" width="22.6640625" customWidth="1"/>
    <col min="4233" max="4233" width="26.88671875" customWidth="1"/>
    <col min="4234" max="4234" width="25.21875" customWidth="1"/>
    <col min="4235" max="4235" width="21.6640625" customWidth="1"/>
    <col min="4236" max="4236" width="25.88671875" customWidth="1"/>
    <col min="4237" max="4237" width="24.21875" customWidth="1"/>
    <col min="4238" max="4238" width="22.6640625" customWidth="1"/>
    <col min="4239" max="4239" width="26.88671875" customWidth="1"/>
    <col min="4240" max="4240" width="25.21875" customWidth="1"/>
    <col min="4241" max="4243" width="23.21875" customWidth="1"/>
    <col min="4244" max="4244" width="22.6640625" customWidth="1"/>
    <col min="4245" max="4245" width="26.88671875" customWidth="1"/>
    <col min="4246" max="4246" width="25.21875" customWidth="1"/>
    <col min="4247" max="4247" width="22.6640625" customWidth="1"/>
    <col min="4248" max="4248" width="26.88671875" customWidth="1"/>
    <col min="4249" max="4249" width="25.21875" customWidth="1"/>
    <col min="4250" max="4250" width="21.6640625" customWidth="1"/>
    <col min="4251" max="4251" width="25.88671875" customWidth="1"/>
    <col min="4252" max="4252" width="24.21875" customWidth="1"/>
    <col min="4253" max="4255" width="23.21875" customWidth="1"/>
    <col min="4256" max="4256" width="22.6640625" customWidth="1"/>
    <col min="4257" max="4257" width="26.88671875" customWidth="1"/>
    <col min="4258" max="4258" width="25.21875" customWidth="1"/>
    <col min="4259" max="4259" width="22.6640625" customWidth="1"/>
    <col min="4260" max="4260" width="26.88671875" customWidth="1"/>
    <col min="4261" max="4261" width="25.21875" customWidth="1"/>
    <col min="4262" max="4262" width="21.6640625" customWidth="1"/>
    <col min="4263" max="4263" width="25.88671875" customWidth="1"/>
    <col min="4264" max="4264" width="24.21875" customWidth="1"/>
    <col min="4265" max="4267" width="23.21875" customWidth="1"/>
    <col min="4268" max="4268" width="22.6640625" customWidth="1"/>
    <col min="4269" max="4269" width="26.88671875" customWidth="1"/>
    <col min="4270" max="4270" width="25.21875" customWidth="1"/>
    <col min="4271" max="4271" width="22.6640625" customWidth="1"/>
    <col min="4272" max="4272" width="26.88671875" customWidth="1"/>
    <col min="4273" max="4273" width="25.21875" customWidth="1"/>
    <col min="4274" max="4274" width="21.6640625" customWidth="1"/>
    <col min="4275" max="4275" width="25.88671875" customWidth="1"/>
    <col min="4276" max="4276" width="24.21875" customWidth="1"/>
    <col min="4277" max="4277" width="22.6640625" customWidth="1"/>
    <col min="4278" max="4278" width="26.88671875" customWidth="1"/>
    <col min="4279" max="4279" width="25.21875" bestFit="1" customWidth="1"/>
    <col min="4280" max="4280" width="23.21875" customWidth="1"/>
    <col min="4281" max="4281" width="23.21875" bestFit="1" customWidth="1"/>
    <col min="4282" max="4282" width="23.21875" customWidth="1"/>
    <col min="4283" max="4283" width="22.6640625" bestFit="1" customWidth="1"/>
    <col min="4284" max="4284" width="26.88671875" bestFit="1" customWidth="1"/>
    <col min="4285" max="4285" width="25.21875" bestFit="1" customWidth="1"/>
    <col min="4286" max="4286" width="21.6640625" customWidth="1"/>
    <col min="4287" max="4287" width="25.88671875" bestFit="1" customWidth="1"/>
    <col min="4288" max="4288" width="24.21875" bestFit="1" customWidth="1"/>
    <col min="4289" max="4289" width="21.6640625" bestFit="1" customWidth="1"/>
    <col min="4290" max="4290" width="25.88671875" bestFit="1" customWidth="1"/>
    <col min="4291" max="4291" width="24.21875" bestFit="1" customWidth="1"/>
    <col min="4292" max="4292" width="23.21875" customWidth="1"/>
    <col min="4293" max="4293" width="23.21875" bestFit="1" customWidth="1"/>
    <col min="4294" max="4294" width="23.21875" customWidth="1"/>
    <col min="4295" max="4295" width="22.6640625" bestFit="1" customWidth="1"/>
    <col min="4296" max="4296" width="26.88671875" bestFit="1" customWidth="1"/>
    <col min="4297" max="4297" width="25.21875" bestFit="1" customWidth="1"/>
    <col min="4298" max="4298" width="22.6640625" customWidth="1"/>
    <col min="4299" max="4299" width="26.88671875" bestFit="1" customWidth="1"/>
    <col min="4300" max="4300" width="25.21875" customWidth="1"/>
    <col min="4301" max="4301" width="21.6640625" bestFit="1" customWidth="1"/>
    <col min="4302" max="4302" width="25.88671875" bestFit="1" customWidth="1"/>
    <col min="4303" max="4303" width="24.21875" bestFit="1" customWidth="1"/>
    <col min="4304" max="4304" width="23.21875" customWidth="1"/>
    <col min="4305" max="4305" width="23.21875" bestFit="1" customWidth="1"/>
    <col min="4306" max="4306" width="23.21875" customWidth="1"/>
    <col min="4307" max="4307" width="21.6640625" bestFit="1" customWidth="1"/>
    <col min="4308" max="4308" width="25.88671875" bestFit="1" customWidth="1"/>
    <col min="4309" max="4309" width="24.21875" bestFit="1" customWidth="1"/>
    <col min="4310" max="4310" width="21.6640625" customWidth="1"/>
    <col min="4311" max="4311" width="25.88671875" bestFit="1" customWidth="1"/>
    <col min="4312" max="4312" width="24.21875" customWidth="1"/>
    <col min="4313" max="4313" width="21.6640625" customWidth="1"/>
    <col min="4314" max="4314" width="25.88671875" customWidth="1"/>
    <col min="4315" max="4315" width="24.21875" bestFit="1" customWidth="1"/>
    <col min="4316" max="4316" width="22.6640625" customWidth="1"/>
    <col min="4317" max="4317" width="26.88671875" bestFit="1" customWidth="1"/>
    <col min="4318" max="4318" width="25.21875" customWidth="1"/>
    <col min="4319" max="4321" width="23.21875" bestFit="1" customWidth="1"/>
    <col min="4322" max="4322" width="22.6640625" customWidth="1"/>
    <col min="4323" max="4323" width="26.88671875" bestFit="1" customWidth="1"/>
    <col min="4324" max="4324" width="25.21875" customWidth="1"/>
    <col min="4325" max="4325" width="22.6640625" bestFit="1" customWidth="1"/>
    <col min="4326" max="4326" width="26.88671875" bestFit="1" customWidth="1"/>
    <col min="4327" max="4327" width="25.21875" bestFit="1" customWidth="1"/>
    <col min="4328" max="4328" width="21.6640625" customWidth="1"/>
    <col min="4329" max="4329" width="25.88671875" bestFit="1" customWidth="1"/>
    <col min="4330" max="4330" width="24.21875" bestFit="1" customWidth="1"/>
    <col min="4331" max="4331" width="23.21875" bestFit="1" customWidth="1"/>
    <col min="4332" max="4332" width="23.21875" customWidth="1"/>
    <col min="4333" max="4333" width="23.21875" bestFit="1" customWidth="1"/>
    <col min="4334" max="4334" width="22.6640625" customWidth="1"/>
    <col min="4335" max="4335" width="26.88671875" bestFit="1" customWidth="1"/>
    <col min="4336" max="4336" width="25.21875" customWidth="1"/>
    <col min="4337" max="4337" width="22.6640625" bestFit="1" customWidth="1"/>
    <col min="4338" max="4338" width="26.88671875" bestFit="1" customWidth="1"/>
    <col min="4339" max="4339" width="25.21875" bestFit="1" customWidth="1"/>
    <col min="4340" max="4340" width="21.6640625" customWidth="1"/>
    <col min="4341" max="4341" width="25.88671875" bestFit="1" customWidth="1"/>
    <col min="4342" max="4342" width="24.21875" customWidth="1"/>
    <col min="4343" max="4343" width="23.21875" bestFit="1" customWidth="1"/>
    <col min="4344" max="4344" width="23.21875" customWidth="1"/>
    <col min="4345" max="4345" width="23.21875" bestFit="1" customWidth="1"/>
    <col min="4346" max="4346" width="21.6640625" customWidth="1"/>
    <col min="4347" max="4347" width="25.88671875" bestFit="1" customWidth="1"/>
    <col min="4348" max="4348" width="24.21875" customWidth="1"/>
    <col min="4349" max="4349" width="22.6640625" bestFit="1" customWidth="1"/>
    <col min="4350" max="4350" width="26.88671875" bestFit="1" customWidth="1"/>
    <col min="4351" max="4351" width="25.21875" bestFit="1" customWidth="1"/>
    <col min="4352" max="4352" width="21.6640625" customWidth="1"/>
    <col min="4353" max="4353" width="25.88671875" bestFit="1" customWidth="1"/>
    <col min="4354" max="4354" width="24.21875" bestFit="1" customWidth="1"/>
    <col min="4355" max="4355" width="23.21875" bestFit="1" customWidth="1"/>
    <col min="4356" max="4356" width="23.21875" customWidth="1"/>
    <col min="4357" max="4357" width="23.21875" bestFit="1" customWidth="1"/>
    <col min="4358" max="4358" width="22.6640625" customWidth="1"/>
    <col min="4359" max="4359" width="26.88671875" bestFit="1" customWidth="1"/>
    <col min="4360" max="4360" width="25.21875" customWidth="1"/>
    <col min="4361" max="4361" width="22.6640625" bestFit="1" customWidth="1"/>
    <col min="4362" max="4362" width="26.88671875" bestFit="1" customWidth="1"/>
    <col min="4363" max="4363" width="25.21875" bestFit="1" customWidth="1"/>
    <col min="4364" max="4364" width="21.6640625" customWidth="1"/>
    <col min="4365" max="4365" width="25.88671875" bestFit="1" customWidth="1"/>
    <col min="4366" max="4366" width="24.21875" customWidth="1"/>
    <col min="4367" max="4367" width="23.21875" bestFit="1" customWidth="1"/>
    <col min="4368" max="4368" width="23.21875" customWidth="1"/>
    <col min="4369" max="4369" width="23.21875" bestFit="1" customWidth="1"/>
    <col min="4370" max="4370" width="22.6640625" customWidth="1"/>
    <col min="4371" max="4371" width="26.88671875" bestFit="1" customWidth="1"/>
    <col min="4372" max="4372" width="25.21875" bestFit="1" customWidth="1"/>
    <col min="4373" max="4373" width="22.6640625" bestFit="1" customWidth="1"/>
    <col min="4374" max="4374" width="26.88671875" bestFit="1" customWidth="1"/>
    <col min="4375" max="4375" width="25.21875" bestFit="1" customWidth="1"/>
    <col min="4376" max="4376" width="21.6640625" customWidth="1"/>
    <col min="4377" max="4377" width="25.88671875" bestFit="1" customWidth="1"/>
    <col min="4378" max="4378" width="24.21875" customWidth="1"/>
    <col min="4379" max="4381" width="23.21875" bestFit="1" customWidth="1"/>
    <col min="4382" max="4382" width="21.6640625" customWidth="1"/>
    <col min="4383" max="4383" width="25.88671875" bestFit="1" customWidth="1"/>
    <col min="4384" max="4384" width="24.21875" customWidth="1"/>
    <col min="4385" max="4385" width="21.6640625" bestFit="1" customWidth="1"/>
    <col min="4386" max="4386" width="25.88671875" bestFit="1" customWidth="1"/>
    <col min="4387" max="4387" width="24.21875" bestFit="1" customWidth="1"/>
    <col min="4388" max="4388" width="21.6640625" customWidth="1"/>
    <col min="4389" max="4389" width="25.88671875" bestFit="1" customWidth="1"/>
    <col min="4390" max="4390" width="24.21875" bestFit="1" customWidth="1"/>
    <col min="4391" max="4391" width="23.21875" bestFit="1" customWidth="1"/>
    <col min="4392" max="4392" width="23.21875" customWidth="1"/>
    <col min="4393" max="4393" width="23.21875" bestFit="1" customWidth="1"/>
    <col min="4394" max="4394" width="22.6640625" customWidth="1"/>
    <col min="4395" max="4395" width="26.88671875" bestFit="1" customWidth="1"/>
    <col min="4396" max="4396" width="25.21875" customWidth="1"/>
    <col min="4397" max="4397" width="21.6640625" bestFit="1" customWidth="1"/>
    <col min="4398" max="4398" width="25.88671875" bestFit="1" customWidth="1"/>
    <col min="4399" max="4399" width="24.21875" bestFit="1" customWidth="1"/>
    <col min="4400" max="4400" width="21.6640625" customWidth="1"/>
    <col min="4401" max="4401" width="25.88671875" bestFit="1" customWidth="1"/>
    <col min="4402" max="4402" width="24.21875" customWidth="1"/>
    <col min="4403" max="4403" width="22.6640625" bestFit="1" customWidth="1"/>
    <col min="4404" max="4404" width="26.88671875" bestFit="1" customWidth="1"/>
    <col min="4405" max="4405" width="25.21875" bestFit="1" customWidth="1"/>
    <col min="4406" max="4407" width="23.21875" bestFit="1" customWidth="1"/>
    <col min="4408" max="4408" width="23.21875" customWidth="1"/>
    <col min="4409" max="4409" width="21.6640625" customWidth="1"/>
    <col min="4410" max="4410" width="25.88671875" customWidth="1"/>
    <col min="4411" max="4411" width="24.21875" bestFit="1" customWidth="1"/>
    <col min="4412" max="4412" width="22.6640625" customWidth="1"/>
    <col min="4413" max="4413" width="26.88671875" bestFit="1" customWidth="1"/>
    <col min="4414" max="4414" width="25.21875" bestFit="1" customWidth="1"/>
    <col min="4415" max="4415" width="21.6640625" customWidth="1"/>
    <col min="4416" max="4416" width="25.88671875" customWidth="1"/>
    <col min="4417" max="4417" width="24.21875" bestFit="1" customWidth="1"/>
    <col min="4418" max="4418" width="23.21875" customWidth="1"/>
    <col min="4419" max="4419" width="23.21875" bestFit="1" customWidth="1"/>
    <col min="4420" max="4420" width="23.21875" customWidth="1"/>
    <col min="4421" max="4421" width="22.6640625" bestFit="1" customWidth="1"/>
    <col min="4422" max="4422" width="26.88671875" bestFit="1" customWidth="1"/>
    <col min="4423" max="4423" width="25.21875" bestFit="1" customWidth="1"/>
    <col min="4424" max="4424" width="22.6640625" customWidth="1"/>
    <col min="4425" max="4425" width="26.88671875" bestFit="1" customWidth="1"/>
    <col min="4426" max="4426" width="25.21875" customWidth="1"/>
    <col min="4427" max="4427" width="21.6640625" customWidth="1"/>
    <col min="4428" max="4428" width="25.88671875" customWidth="1"/>
    <col min="4429" max="4429" width="24.21875" bestFit="1" customWidth="1"/>
    <col min="4430" max="4430" width="23.21875" customWidth="1"/>
    <col min="4431" max="4432" width="23.21875" bestFit="1" customWidth="1"/>
    <col min="4433" max="4433" width="22.6640625" bestFit="1" customWidth="1"/>
    <col min="4434" max="4434" width="26.88671875" bestFit="1" customWidth="1"/>
    <col min="4435" max="4435" width="25.21875" bestFit="1" customWidth="1"/>
    <col min="4436" max="4436" width="22.6640625" customWidth="1"/>
    <col min="4437" max="4437" width="26.88671875" bestFit="1" customWidth="1"/>
    <col min="4438" max="4438" width="25.21875" customWidth="1"/>
    <col min="4439" max="4439" width="21.6640625" bestFit="1" customWidth="1"/>
    <col min="4440" max="4440" width="25.88671875" bestFit="1" customWidth="1"/>
    <col min="4441" max="4441" width="24.21875" bestFit="1" customWidth="1"/>
    <col min="4442" max="4442" width="23.21875" customWidth="1"/>
    <col min="4443" max="4443" width="23.21875" bestFit="1" customWidth="1"/>
    <col min="4444" max="4444" width="23.21875" customWidth="1"/>
    <col min="4445" max="4445" width="22.6640625" bestFit="1" customWidth="1"/>
    <col min="4446" max="4446" width="26.88671875" bestFit="1" customWidth="1"/>
    <col min="4447" max="4447" width="25.21875" bestFit="1" customWidth="1"/>
    <col min="4448" max="4448" width="21.6640625" customWidth="1"/>
    <col min="4449" max="4449" width="25.88671875" bestFit="1" customWidth="1"/>
    <col min="4450" max="4450" width="24.21875" bestFit="1" customWidth="1"/>
    <col min="4451" max="4451" width="21.6640625" customWidth="1"/>
    <col min="4452" max="4452" width="25.88671875" customWidth="1"/>
    <col min="4453" max="4453" width="24.21875" bestFit="1" customWidth="1"/>
    <col min="4454" max="4454" width="23.21875" customWidth="1"/>
    <col min="4455" max="4456" width="23.21875" bestFit="1" customWidth="1"/>
    <col min="4457" max="4457" width="21.6640625" bestFit="1" customWidth="1"/>
    <col min="4458" max="4458" width="25.88671875" bestFit="1" customWidth="1"/>
    <col min="4459" max="4459" width="24.21875" bestFit="1" customWidth="1"/>
    <col min="4460" max="4460" width="21.6640625" customWidth="1"/>
    <col min="4461" max="4461" width="25.88671875" bestFit="1" customWidth="1"/>
    <col min="4462" max="4462" width="24.21875" customWidth="1"/>
    <col min="4463" max="4463" width="21.6640625" bestFit="1" customWidth="1"/>
    <col min="4464" max="4464" width="25.88671875" bestFit="1" customWidth="1"/>
    <col min="4465" max="4465" width="24.21875" bestFit="1" customWidth="1"/>
    <col min="4466" max="4466" width="22.6640625" customWidth="1"/>
    <col min="4467" max="4467" width="26.88671875" bestFit="1" customWidth="1"/>
    <col min="4468" max="4468" width="25.21875" customWidth="1"/>
    <col min="4469" max="4469" width="23.21875" bestFit="1" customWidth="1"/>
    <col min="4470" max="4470" width="23.21875" customWidth="1"/>
    <col min="4471" max="4471" width="23.21875" bestFit="1" customWidth="1"/>
    <col min="4472" max="4472" width="21.6640625" customWidth="1"/>
    <col min="4473" max="4473" width="25.88671875" bestFit="1" customWidth="1"/>
    <col min="4474" max="4474" width="24.21875" customWidth="1"/>
    <col min="4475" max="4475" width="22.6640625" bestFit="1" customWidth="1"/>
    <col min="4476" max="4476" width="26.88671875" bestFit="1" customWidth="1"/>
    <col min="4477" max="4477" width="25.21875" bestFit="1" customWidth="1"/>
    <col min="4478" max="4478" width="21.6640625" customWidth="1"/>
    <col min="4479" max="4479" width="25.88671875" bestFit="1" customWidth="1"/>
    <col min="4480" max="4480" width="24.21875" bestFit="1" customWidth="1"/>
    <col min="4481" max="4481" width="23.21875" bestFit="1" customWidth="1"/>
    <col min="4482" max="4482" width="23.21875" customWidth="1"/>
    <col min="4483" max="4483" width="23.21875" bestFit="1" customWidth="1"/>
    <col min="4484" max="4484" width="22.6640625" customWidth="1"/>
    <col min="4485" max="4485" width="26.88671875" bestFit="1" customWidth="1"/>
    <col min="4486" max="4486" width="25.21875" customWidth="1"/>
    <col min="4487" max="4487" width="22.6640625" bestFit="1" customWidth="1"/>
    <col min="4488" max="4488" width="26.88671875" bestFit="1" customWidth="1"/>
    <col min="4489" max="4489" width="25.21875" bestFit="1" customWidth="1"/>
    <col min="4490" max="4490" width="21.6640625" customWidth="1"/>
    <col min="4491" max="4491" width="25.88671875" bestFit="1" customWidth="1"/>
    <col min="4492" max="4492" width="24.21875" customWidth="1"/>
    <col min="4493" max="4493" width="23.21875" bestFit="1" customWidth="1"/>
    <col min="4494" max="4494" width="23.21875" customWidth="1"/>
    <col min="4495" max="4495" width="23.21875" bestFit="1" customWidth="1"/>
    <col min="4496" max="4496" width="22.6640625" customWidth="1"/>
    <col min="4497" max="4497" width="26.88671875" bestFit="1" customWidth="1"/>
    <col min="4498" max="4498" width="25.21875" bestFit="1" customWidth="1"/>
    <col min="4499" max="4499" width="21.6640625" bestFit="1" customWidth="1"/>
    <col min="4500" max="4500" width="25.88671875" bestFit="1" customWidth="1"/>
    <col min="4501" max="4501" width="24.21875" bestFit="1" customWidth="1"/>
    <col min="4502" max="4502" width="21.6640625" customWidth="1"/>
    <col min="4503" max="4503" width="25.88671875" bestFit="1" customWidth="1"/>
    <col min="4504" max="4504" width="24.21875" customWidth="1"/>
    <col min="4505" max="4507" width="23.21875" bestFit="1" customWidth="1"/>
    <col min="4508" max="4508" width="22.6640625" customWidth="1"/>
    <col min="4509" max="4509" width="26.88671875" bestFit="1" customWidth="1"/>
    <col min="4510" max="4510" width="25.21875" customWidth="1"/>
    <col min="4511" max="4511" width="21.6640625" bestFit="1" customWidth="1"/>
    <col min="4512" max="4512" width="25.88671875" bestFit="1" customWidth="1"/>
    <col min="4513" max="4513" width="24.21875" bestFit="1" customWidth="1"/>
    <col min="4514" max="4514" width="21.6640625" customWidth="1"/>
    <col min="4515" max="4515" width="25.88671875" bestFit="1" customWidth="1"/>
    <col min="4516" max="4516" width="24.21875" bestFit="1" customWidth="1"/>
    <col min="4517" max="4517" width="22.6640625" bestFit="1" customWidth="1"/>
    <col min="4518" max="4518" width="26.88671875" bestFit="1" customWidth="1"/>
    <col min="4519" max="4519" width="25.21875" bestFit="1" customWidth="1"/>
    <col min="4520" max="4520" width="23.21875" customWidth="1"/>
    <col min="4521" max="4521" width="23.21875" bestFit="1" customWidth="1"/>
    <col min="4522" max="4522" width="23.21875" customWidth="1"/>
    <col min="4523" max="4523" width="21.6640625" bestFit="1" customWidth="1"/>
    <col min="4524" max="4524" width="25.88671875" bestFit="1" customWidth="1"/>
    <col min="4525" max="4525" width="24.21875" bestFit="1" customWidth="1"/>
    <col min="4526" max="4526" width="22.6640625" customWidth="1"/>
    <col min="4527" max="4527" width="26.88671875" bestFit="1" customWidth="1"/>
    <col min="4528" max="4528" width="25.21875" customWidth="1"/>
    <col min="4529" max="4529" width="21.6640625" bestFit="1" customWidth="1"/>
    <col min="4530" max="4530" width="25.88671875" bestFit="1" customWidth="1"/>
    <col min="4531" max="4531" width="24.21875" bestFit="1" customWidth="1"/>
    <col min="4532" max="4532" width="22.6640625" customWidth="1"/>
    <col min="4533" max="4533" width="26.88671875" bestFit="1" customWidth="1"/>
    <col min="4534" max="4534" width="25.21875" customWidth="1"/>
    <col min="4535" max="4535" width="23.21875" bestFit="1" customWidth="1"/>
    <col min="4536" max="4536" width="23.21875" customWidth="1"/>
    <col min="4537" max="4537" width="23.21875" bestFit="1" customWidth="1"/>
    <col min="4538" max="4538" width="21.6640625" customWidth="1"/>
    <col min="4539" max="4539" width="25.88671875" bestFit="1" customWidth="1"/>
    <col min="4540" max="4540" width="24.21875" bestFit="1" customWidth="1"/>
    <col min="4541" max="4541" width="22.6640625" bestFit="1" customWidth="1"/>
    <col min="4542" max="4542" width="26.88671875" bestFit="1" customWidth="1"/>
    <col min="4543" max="4543" width="25.21875" bestFit="1" customWidth="1"/>
    <col min="4544" max="4544" width="21.6640625" customWidth="1"/>
    <col min="4545" max="4545" width="25.88671875" bestFit="1" customWidth="1"/>
    <col min="4546" max="4546" width="24.21875" customWidth="1"/>
    <col min="4547" max="4549" width="23.21875" bestFit="1" customWidth="1"/>
    <col min="4550" max="4550" width="21.6640625" customWidth="1"/>
    <col min="4551" max="4551" width="25.88671875" bestFit="1" customWidth="1"/>
    <col min="4552" max="4552" width="24.21875" customWidth="1"/>
    <col min="4553" max="4553" width="22.6640625" bestFit="1" customWidth="1"/>
    <col min="4554" max="4554" width="26.88671875" bestFit="1" customWidth="1"/>
    <col min="4555" max="4555" width="25.21875" bestFit="1" customWidth="1"/>
    <col min="4556" max="4556" width="21.6640625" customWidth="1"/>
    <col min="4557" max="4557" width="25.88671875" bestFit="1" customWidth="1"/>
    <col min="4558" max="4558" width="24.21875" customWidth="1"/>
    <col min="4559" max="4559" width="23.21875" bestFit="1" customWidth="1"/>
    <col min="4560" max="4560" width="23.21875" customWidth="1"/>
    <col min="4561" max="4561" width="23.21875" bestFit="1" customWidth="1"/>
    <col min="4562" max="4562" width="21.6640625" customWidth="1"/>
    <col min="4563" max="4563" width="25.88671875" bestFit="1" customWidth="1"/>
    <col min="4564" max="4564" width="24.21875" bestFit="1" customWidth="1"/>
    <col min="4565" max="4565" width="22.6640625" bestFit="1" customWidth="1"/>
    <col min="4566" max="4566" width="26.88671875" bestFit="1" customWidth="1"/>
    <col min="4567" max="4567" width="25.21875" bestFit="1" customWidth="1"/>
    <col min="4568" max="4568" width="21.6640625" customWidth="1"/>
    <col min="4569" max="4569" width="25.88671875" bestFit="1" customWidth="1"/>
    <col min="4570" max="4570" width="24.21875" customWidth="1"/>
    <col min="4571" max="4571" width="23.21875" bestFit="1" customWidth="1"/>
    <col min="4572" max="4572" width="23.21875" customWidth="1"/>
    <col min="4573" max="4573" width="23.21875" bestFit="1" customWidth="1"/>
    <col min="4574" max="4574" width="22.6640625" customWidth="1"/>
    <col min="4575" max="4575" width="26.88671875" bestFit="1" customWidth="1"/>
    <col min="4576" max="4576" width="25.21875" customWidth="1"/>
    <col min="4577" max="4577" width="22.6640625" bestFit="1" customWidth="1"/>
    <col min="4578" max="4578" width="26.88671875" bestFit="1" customWidth="1"/>
    <col min="4579" max="4579" width="25.21875" bestFit="1" customWidth="1"/>
    <col min="4580" max="4580" width="21.6640625" customWidth="1"/>
    <col min="4581" max="4581" width="25.88671875" bestFit="1" customWidth="1"/>
    <col min="4582" max="4582" width="24.21875" bestFit="1" customWidth="1"/>
    <col min="4583" max="4583" width="23.21875" bestFit="1" customWidth="1"/>
    <col min="4584" max="4584" width="23.21875" customWidth="1"/>
    <col min="4585" max="4585" width="23.21875" bestFit="1" customWidth="1"/>
    <col min="4586" max="4586" width="22.6640625" customWidth="1"/>
    <col min="4587" max="4587" width="26.88671875" bestFit="1" customWidth="1"/>
    <col min="4588" max="4588" width="25.21875" customWidth="1"/>
    <col min="4589" max="4589" width="22.6640625" bestFit="1" customWidth="1"/>
    <col min="4590" max="4590" width="26.88671875" bestFit="1" customWidth="1"/>
    <col min="4591" max="4591" width="25.21875" bestFit="1" customWidth="1"/>
    <col min="4592" max="4592" width="21.6640625" customWidth="1"/>
    <col min="4593" max="4593" width="25.88671875" bestFit="1" customWidth="1"/>
    <col min="4594" max="4594" width="24.21875" customWidth="1"/>
    <col min="4595" max="4595" width="22.6640625" bestFit="1" customWidth="1"/>
    <col min="4596" max="4596" width="26.88671875" bestFit="1" customWidth="1"/>
    <col min="4597" max="4597" width="25.21875" bestFit="1" customWidth="1"/>
    <col min="4598" max="4599" width="23.21875" bestFit="1" customWidth="1"/>
    <col min="4600" max="4600" width="23.21875" customWidth="1"/>
    <col min="4601" max="4601" width="22.6640625" bestFit="1" customWidth="1"/>
    <col min="4602" max="4602" width="26.88671875" bestFit="1" customWidth="1"/>
    <col min="4603" max="4603" width="25.21875" bestFit="1" customWidth="1"/>
    <col min="4604" max="4604" width="21.6640625" customWidth="1"/>
    <col min="4605" max="4605" width="25.88671875" bestFit="1" customWidth="1"/>
    <col min="4606" max="4606" width="24.21875" customWidth="1"/>
    <col min="4607" max="4607" width="21.6640625" bestFit="1" customWidth="1"/>
    <col min="4608" max="4608" width="25.88671875" bestFit="1" customWidth="1"/>
    <col min="4609" max="4609" width="24.21875" bestFit="1" customWidth="1"/>
    <col min="4610" max="4610" width="23.21875" customWidth="1"/>
    <col min="4611" max="4611" width="23.21875" bestFit="1" customWidth="1"/>
    <col min="4612" max="4612" width="23.21875" customWidth="1"/>
    <col min="4613" max="4613" width="21.6640625" bestFit="1" customWidth="1"/>
    <col min="4614" max="4614" width="25.88671875" bestFit="1" customWidth="1"/>
    <col min="4615" max="4615" width="24.21875" bestFit="1" customWidth="1"/>
    <col min="4616" max="4616" width="22.6640625" customWidth="1"/>
    <col min="4617" max="4617" width="26.88671875" bestFit="1" customWidth="1"/>
    <col min="4618" max="4618" width="25.21875" customWidth="1"/>
    <col min="4619" max="4619" width="21.6640625" customWidth="1"/>
    <col min="4620" max="4620" width="25.88671875" customWidth="1"/>
    <col min="4621" max="4621" width="24.21875" bestFit="1" customWidth="1"/>
    <col min="4622" max="4622" width="23.21875" customWidth="1"/>
    <col min="4623" max="4623" width="23.21875" bestFit="1" customWidth="1"/>
    <col min="4624" max="4624" width="23.21875" customWidth="1"/>
    <col min="4625" max="4625" width="21.6640625" bestFit="1" customWidth="1"/>
    <col min="4626" max="4626" width="25.88671875" bestFit="1" customWidth="1"/>
    <col min="4627" max="4627" width="24.21875" bestFit="1" customWidth="1"/>
    <col min="4628" max="4628" width="22.6640625" customWidth="1"/>
    <col min="4629" max="4629" width="26.88671875" bestFit="1" customWidth="1"/>
    <col min="4630" max="4630" width="25.21875" customWidth="1"/>
    <col min="4631" max="4631" width="21.6640625" bestFit="1" customWidth="1"/>
    <col min="4632" max="4632" width="25.88671875" bestFit="1" customWidth="1"/>
    <col min="4633" max="4633" width="24.21875" bestFit="1" customWidth="1"/>
    <col min="4634" max="4635" width="23.21875" bestFit="1" customWidth="1"/>
    <col min="4636" max="4636" width="23.21875" customWidth="1"/>
    <col min="4637" max="4637" width="21.6640625" customWidth="1"/>
    <col min="4638" max="4638" width="25.88671875" customWidth="1"/>
    <col min="4639" max="4639" width="24.21875" bestFit="1" customWidth="1"/>
    <col min="4640" max="4640" width="22.6640625" customWidth="1"/>
    <col min="4641" max="4641" width="26.88671875" bestFit="1" customWidth="1"/>
    <col min="4642" max="4642" width="25.21875" bestFit="1" customWidth="1"/>
    <col min="4643" max="4643" width="21.6640625" customWidth="1"/>
    <col min="4644" max="4644" width="25.88671875" customWidth="1"/>
    <col min="4645" max="4645" width="24.21875" bestFit="1" customWidth="1"/>
    <col min="4646" max="4646" width="22.6640625" customWidth="1"/>
    <col min="4647" max="4647" width="26.88671875" bestFit="1" customWidth="1"/>
    <col min="4648" max="4648" width="25.21875" customWidth="1"/>
    <col min="4649" max="4649" width="23.21875" bestFit="1" customWidth="1"/>
    <col min="4650" max="4650" width="23.21875" customWidth="1"/>
    <col min="4651" max="4651" width="23.21875" bestFit="1" customWidth="1"/>
    <col min="4652" max="4652" width="22.6640625" customWidth="1"/>
    <col min="4653" max="4653" width="26.88671875" bestFit="1" customWidth="1"/>
    <col min="4654" max="4654" width="25.21875" customWidth="1"/>
    <col min="4655" max="4655" width="22.6640625" bestFit="1" customWidth="1"/>
    <col min="4656" max="4656" width="26.88671875" bestFit="1" customWidth="1"/>
    <col min="4657" max="4657" width="25.21875" bestFit="1" customWidth="1"/>
    <col min="4658" max="4658" width="21.6640625" customWidth="1"/>
    <col min="4659" max="4659" width="25.88671875" bestFit="1" customWidth="1"/>
    <col min="4660" max="4660" width="24.21875" bestFit="1" customWidth="1"/>
    <col min="4661" max="4661" width="23.21875" bestFit="1" customWidth="1"/>
    <col min="4662" max="4662" width="23.21875" customWidth="1"/>
    <col min="4663" max="4663" width="23.21875" bestFit="1" customWidth="1"/>
    <col min="4664" max="4664" width="21.6640625" customWidth="1"/>
    <col min="4665" max="4665" width="25.88671875" bestFit="1" customWidth="1"/>
    <col min="4666" max="4666" width="24.21875" customWidth="1"/>
    <col min="4667" max="4667" width="22.6640625" bestFit="1" customWidth="1"/>
    <col min="4668" max="4668" width="26.88671875" bestFit="1" customWidth="1"/>
    <col min="4669" max="4669" width="25.21875" bestFit="1" customWidth="1"/>
    <col min="4670" max="4670" width="21.6640625" customWidth="1"/>
    <col min="4671" max="4671" width="25.88671875" bestFit="1" customWidth="1"/>
    <col min="4672" max="4672" width="24.21875" customWidth="1"/>
    <col min="4673" max="4673" width="22.6640625" bestFit="1" customWidth="1"/>
    <col min="4674" max="4674" width="26.88671875" bestFit="1" customWidth="1"/>
    <col min="4675" max="4675" width="25.21875" bestFit="1" customWidth="1"/>
    <col min="4676" max="4677" width="23.21875" bestFit="1" customWidth="1"/>
    <col min="4678" max="4678" width="23.21875" customWidth="1"/>
    <col min="4679" max="4679" width="22.6640625" bestFit="1" customWidth="1"/>
    <col min="4680" max="4680" width="26.88671875" bestFit="1" customWidth="1"/>
    <col min="4681" max="4681" width="25.21875" bestFit="1" customWidth="1"/>
    <col min="4682" max="4682" width="21.6640625" customWidth="1"/>
    <col min="4683" max="4683" width="25.88671875" bestFit="1" customWidth="1"/>
    <col min="4684" max="4684" width="24.21875" bestFit="1" customWidth="1"/>
    <col min="4685" max="4685" width="21.6640625" bestFit="1" customWidth="1"/>
    <col min="4686" max="4686" width="25.88671875" bestFit="1" customWidth="1"/>
    <col min="4687" max="4687" width="24.21875" bestFit="1" customWidth="1"/>
    <col min="4688" max="4688" width="22.6640625" customWidth="1"/>
    <col min="4689" max="4689" width="26.88671875" bestFit="1" customWidth="1"/>
    <col min="4690" max="4690" width="25.21875" customWidth="1"/>
    <col min="4691" max="4691" width="23.21875" bestFit="1" customWidth="1"/>
    <col min="4692" max="4692" width="23.21875" customWidth="1"/>
    <col min="4693" max="4693" width="23.21875" bestFit="1" customWidth="1"/>
    <col min="4694" max="4694" width="21.6640625" customWidth="1"/>
    <col min="4695" max="4695" width="25.88671875" bestFit="1" customWidth="1"/>
    <col min="4696" max="4696" width="24.21875" customWidth="1"/>
    <col min="4697" max="4697" width="21.6640625" customWidth="1"/>
    <col min="4698" max="4698" width="25.88671875" customWidth="1"/>
    <col min="4699" max="4699" width="24.21875" bestFit="1" customWidth="1"/>
    <col min="4700" max="4700" width="21.6640625" customWidth="1"/>
    <col min="4701" max="4701" width="25.88671875" bestFit="1" customWidth="1"/>
    <col min="4702" max="4702" width="24.21875" bestFit="1" customWidth="1"/>
    <col min="4703" max="4703" width="23.21875" bestFit="1" customWidth="1"/>
    <col min="4704" max="4704" width="23.21875" customWidth="1"/>
    <col min="4705" max="4705" width="23.21875" bestFit="1" customWidth="1"/>
    <col min="4706" max="4706" width="21.6640625" customWidth="1"/>
    <col min="4707" max="4707" width="25.88671875" bestFit="1" customWidth="1"/>
    <col min="4708" max="4708" width="24.21875" customWidth="1"/>
    <col min="4709" max="4709" width="22.6640625" bestFit="1" customWidth="1"/>
    <col min="4710" max="4710" width="26.88671875" bestFit="1" customWidth="1"/>
    <col min="4711" max="4711" width="25.21875" bestFit="1" customWidth="1"/>
    <col min="4712" max="4712" width="21.6640625" customWidth="1"/>
    <col min="4713" max="4713" width="25.88671875" bestFit="1" customWidth="1"/>
    <col min="4714" max="4714" width="24.21875" customWidth="1"/>
    <col min="4715" max="4715" width="23.21875" bestFit="1" customWidth="1"/>
    <col min="4716" max="4716" width="23.21875" customWidth="1"/>
    <col min="4717" max="4717" width="23.21875" bestFit="1" customWidth="1"/>
    <col min="4718" max="4718" width="22.6640625" customWidth="1"/>
    <col min="4719" max="4719" width="26.88671875" bestFit="1" customWidth="1"/>
    <col min="4720" max="4720" width="25.21875" customWidth="1"/>
    <col min="4721" max="4721" width="22.6640625" bestFit="1" customWidth="1"/>
    <col min="4722" max="4722" width="26.88671875" bestFit="1" customWidth="1"/>
    <col min="4723" max="4723" width="25.21875" bestFit="1" customWidth="1"/>
    <col min="4724" max="4724" width="21.6640625" customWidth="1"/>
    <col min="4725" max="4725" width="25.88671875" bestFit="1" customWidth="1"/>
    <col min="4726" max="4726" width="24.21875" bestFit="1" customWidth="1"/>
    <col min="4727" max="4727" width="23.21875" bestFit="1" customWidth="1"/>
    <col min="4728" max="4728" width="23.21875" customWidth="1"/>
    <col min="4729" max="4729" width="23.21875" bestFit="1" customWidth="1"/>
    <col min="4730" max="4730" width="21.6640625" customWidth="1"/>
    <col min="4731" max="4731" width="25.88671875" bestFit="1" customWidth="1"/>
    <col min="4732" max="4732" width="24.21875" customWidth="1"/>
    <col min="4733" max="4733" width="22.6640625" bestFit="1" customWidth="1"/>
    <col min="4734" max="4734" width="26.88671875" bestFit="1" customWidth="1"/>
    <col min="4735" max="4735" width="25.21875" bestFit="1" customWidth="1"/>
    <col min="4736" max="4736" width="21.6640625" customWidth="1"/>
    <col min="4737" max="4737" width="25.88671875" bestFit="1" customWidth="1"/>
    <col min="4738" max="4738" width="24.21875" customWidth="1"/>
    <col min="4739" max="4739" width="23.21875" bestFit="1" customWidth="1"/>
    <col min="4740" max="4740" width="23.21875" customWidth="1"/>
    <col min="4741" max="4741" width="23.21875" bestFit="1" customWidth="1"/>
    <col min="4742" max="4742" width="22.6640625" customWidth="1"/>
    <col min="4743" max="4743" width="26.88671875" bestFit="1" customWidth="1"/>
    <col min="4744" max="4744" width="25.21875" customWidth="1"/>
    <col min="4745" max="4745" width="21.6640625" customWidth="1"/>
    <col min="4746" max="4746" width="25.88671875" customWidth="1"/>
    <col min="4747" max="4747" width="24.21875" bestFit="1" customWidth="1"/>
    <col min="4748" max="4748" width="21.6640625" customWidth="1"/>
    <col min="4749" max="4749" width="25.88671875" bestFit="1" customWidth="1"/>
    <col min="4750" max="4750" width="24.21875" bestFit="1" customWidth="1"/>
    <col min="4751" max="4751" width="22.6640625" bestFit="1" customWidth="1"/>
    <col min="4752" max="4752" width="26.88671875" bestFit="1" customWidth="1"/>
    <col min="4753" max="4753" width="25.21875" bestFit="1" customWidth="1"/>
    <col min="4754" max="4754" width="23.21875" customWidth="1"/>
    <col min="4755" max="4755" width="23.21875" bestFit="1" customWidth="1"/>
    <col min="4756" max="4756" width="23.21875" customWidth="1"/>
    <col min="4757" max="4757" width="21.6640625" customWidth="1"/>
    <col min="4758" max="4758" width="25.88671875" customWidth="1"/>
    <col min="4759" max="4759" width="24.21875" bestFit="1" customWidth="1"/>
    <col min="4760" max="4760" width="22.6640625" customWidth="1"/>
    <col min="4761" max="4761" width="26.88671875" bestFit="1" customWidth="1"/>
    <col min="4762" max="4762" width="25.21875" customWidth="1"/>
    <col min="4763" max="4763" width="21.6640625" customWidth="1"/>
    <col min="4764" max="4764" width="25.88671875" customWidth="1"/>
    <col min="4765" max="4765" width="24.21875" bestFit="1" customWidth="1"/>
    <col min="4766" max="4766" width="23.21875" customWidth="1"/>
    <col min="4767" max="4768" width="23.21875" bestFit="1" customWidth="1"/>
    <col min="4769" max="4769" width="22.6640625" bestFit="1" customWidth="1"/>
    <col min="4770" max="4770" width="26.88671875" bestFit="1" customWidth="1"/>
    <col min="4771" max="4771" width="25.21875" bestFit="1" customWidth="1"/>
    <col min="4772" max="4772" width="22.6640625" customWidth="1"/>
    <col min="4773" max="4773" width="26.88671875" bestFit="1" customWidth="1"/>
    <col min="4774" max="4774" width="25.21875" customWidth="1"/>
    <col min="4775" max="4775" width="21.6640625" bestFit="1" customWidth="1"/>
    <col min="4776" max="4776" width="25.88671875" bestFit="1" customWidth="1"/>
    <col min="4777" max="4777" width="24.21875" bestFit="1" customWidth="1"/>
    <col min="4778" max="4778" width="22.6640625" customWidth="1"/>
    <col min="4779" max="4779" width="26.88671875" bestFit="1" customWidth="1"/>
    <col min="4780" max="4780" width="25.21875" customWidth="1"/>
    <col min="4781" max="4781" width="23.21875" bestFit="1" customWidth="1"/>
    <col min="4782" max="4782" width="23.21875" customWidth="1"/>
    <col min="4783" max="4783" width="23.21875" bestFit="1" customWidth="1"/>
    <col min="4784" max="4784" width="21.6640625" customWidth="1"/>
    <col min="4785" max="4785" width="25.88671875" bestFit="1" customWidth="1"/>
    <col min="4786" max="4786" width="24.21875" customWidth="1"/>
    <col min="4787" max="4787" width="22.6640625" bestFit="1" customWidth="1"/>
    <col min="4788" max="4788" width="26.88671875" bestFit="1" customWidth="1"/>
    <col min="4789" max="4789" width="25.21875" bestFit="1" customWidth="1"/>
    <col min="4790" max="4790" width="21.6640625" customWidth="1"/>
    <col min="4791" max="4791" width="25.88671875" bestFit="1" customWidth="1"/>
    <col min="4792" max="4792" width="24.21875" bestFit="1" customWidth="1"/>
    <col min="4793" max="4793" width="23.21875" bestFit="1" customWidth="1"/>
    <col min="4794" max="4794" width="23.21875" customWidth="1"/>
    <col min="4795" max="4795" width="23.21875" bestFit="1" customWidth="1"/>
    <col min="4796" max="4796" width="21.6640625" customWidth="1"/>
    <col min="4797" max="4797" width="25.88671875" bestFit="1" customWidth="1"/>
    <col min="4798" max="4798" width="24.21875" customWidth="1"/>
    <col min="4799" max="4799" width="21.6640625" bestFit="1" customWidth="1"/>
    <col min="4800" max="4800" width="25.88671875" bestFit="1" customWidth="1"/>
    <col min="4801" max="4801" width="24.21875" bestFit="1" customWidth="1"/>
    <col min="4802" max="4802" width="21.6640625" customWidth="1"/>
    <col min="4803" max="4803" width="25.88671875" bestFit="1" customWidth="1"/>
    <col min="4804" max="4804" width="24.21875" customWidth="1"/>
    <col min="4805" max="4805" width="23.21875" bestFit="1" customWidth="1"/>
    <col min="4806" max="4806" width="23.21875" customWidth="1"/>
    <col min="4807" max="4807" width="23.21875" bestFit="1" customWidth="1"/>
    <col min="4808" max="4808" width="22.6640625" customWidth="1"/>
    <col min="4809" max="4809" width="26.88671875" bestFit="1" customWidth="1"/>
    <col min="4810" max="4810" width="25.21875" bestFit="1" customWidth="1"/>
    <col min="4811" max="4811" width="22.6640625" bestFit="1" customWidth="1"/>
    <col min="4812" max="4812" width="26.88671875" bestFit="1" customWidth="1"/>
    <col min="4813" max="4813" width="25.21875" bestFit="1" customWidth="1"/>
    <col min="4814" max="4814" width="21.6640625" customWidth="1"/>
    <col min="4815" max="4815" width="25.88671875" bestFit="1" customWidth="1"/>
    <col min="4816" max="4816" width="24.21875" customWidth="1"/>
    <col min="4817" max="4819" width="23.21875" bestFit="1" customWidth="1"/>
    <col min="4820" max="4820" width="22.6640625" customWidth="1"/>
    <col min="4821" max="4821" width="26.88671875" bestFit="1" customWidth="1"/>
    <col min="4822" max="4822" width="25.21875" customWidth="1"/>
    <col min="4823" max="4823" width="22.6640625" bestFit="1" customWidth="1"/>
    <col min="4824" max="4824" width="26.88671875" bestFit="1" customWidth="1"/>
    <col min="4825" max="4825" width="25.21875" bestFit="1" customWidth="1"/>
    <col min="4826" max="4826" width="21.6640625" customWidth="1"/>
    <col min="4827" max="4827" width="25.88671875" bestFit="1" customWidth="1"/>
    <col min="4828" max="4828" width="24.21875" bestFit="1" customWidth="1"/>
    <col min="4829" max="4829" width="22.6640625" bestFit="1" customWidth="1"/>
    <col min="4830" max="4830" width="26.88671875" bestFit="1" customWidth="1"/>
    <col min="4831" max="4831" width="25.21875" bestFit="1" customWidth="1"/>
    <col min="4832" max="4832" width="23.21875" customWidth="1"/>
    <col min="4833" max="4833" width="23.21875" bestFit="1" customWidth="1"/>
    <col min="4834" max="4834" width="23.21875" customWidth="1"/>
    <col min="4835" max="4835" width="21.6640625" customWidth="1"/>
    <col min="4836" max="4836" width="25.88671875" customWidth="1"/>
    <col min="4837" max="4837" width="24.21875" bestFit="1" customWidth="1"/>
    <col min="4838" max="4838" width="21.6640625" customWidth="1"/>
    <col min="4839" max="4839" width="25.88671875" bestFit="1" customWidth="1"/>
    <col min="4840" max="4840" width="24.21875" customWidth="1"/>
    <col min="4841" max="4841" width="21.6640625" customWidth="1"/>
    <col min="4842" max="4842" width="25.88671875" customWidth="1"/>
    <col min="4843" max="4843" width="24.21875" bestFit="1" customWidth="1"/>
    <col min="4844" max="4844" width="23.21875" customWidth="1"/>
    <col min="4845" max="4845" width="23.21875" bestFit="1" customWidth="1"/>
    <col min="4846" max="4846" width="23.21875" customWidth="1"/>
    <col min="4847" max="4847" width="21.6640625" bestFit="1" customWidth="1"/>
    <col min="4848" max="4848" width="25.88671875" bestFit="1" customWidth="1"/>
    <col min="4849" max="4849" width="24.21875" bestFit="1" customWidth="1"/>
    <col min="4850" max="4850" width="21.6640625" customWidth="1"/>
    <col min="4851" max="4851" width="25.88671875" bestFit="1" customWidth="1"/>
    <col min="4852" max="4852" width="24.21875" customWidth="1"/>
    <col min="4853" max="4853" width="21.6640625" bestFit="1" customWidth="1"/>
    <col min="4854" max="4854" width="25.88671875" bestFit="1" customWidth="1"/>
    <col min="4855" max="4855" width="24.21875" bestFit="1" customWidth="1"/>
    <col min="4856" max="4857" width="23.21875" bestFit="1" customWidth="1"/>
    <col min="4858" max="4858" width="23.21875" customWidth="1"/>
    <col min="4859" max="4859" width="21.6640625" customWidth="1"/>
    <col min="4860" max="4860" width="25.88671875" customWidth="1"/>
    <col min="4861" max="4861" width="24.21875" bestFit="1" customWidth="1"/>
    <col min="4862" max="4862" width="22.6640625" customWidth="1"/>
    <col min="4863" max="4863" width="26.88671875" bestFit="1" customWidth="1"/>
    <col min="4864" max="4864" width="25.21875" bestFit="1" customWidth="1"/>
    <col min="4865" max="4865" width="21.6640625" customWidth="1"/>
    <col min="4866" max="4866" width="25.88671875" customWidth="1"/>
    <col min="4867" max="4867" width="24.21875" bestFit="1" customWidth="1"/>
    <col min="4868" max="4868" width="22.6640625" customWidth="1"/>
    <col min="4869" max="4869" width="26.88671875" bestFit="1" customWidth="1"/>
    <col min="4870" max="4870" width="25.21875" customWidth="1"/>
    <col min="4871" max="4873" width="23.21875" bestFit="1" customWidth="1"/>
    <col min="4874" max="4874" width="22.6640625" customWidth="1"/>
    <col min="4875" max="4875" width="26.88671875" bestFit="1" customWidth="1"/>
    <col min="4876" max="4876" width="25.21875" customWidth="1"/>
    <col min="4877" max="4877" width="21.6640625" bestFit="1" customWidth="1"/>
    <col min="4878" max="4878" width="25.88671875" bestFit="1" customWidth="1"/>
    <col min="4879" max="4879" width="24.21875" bestFit="1" customWidth="1"/>
    <col min="4880" max="4880" width="21.6640625" customWidth="1"/>
    <col min="4881" max="4881" width="25.88671875" bestFit="1" customWidth="1"/>
    <col min="4882" max="4882" width="24.21875" customWidth="1"/>
    <col min="4883" max="4883" width="23.21875" bestFit="1" customWidth="1"/>
    <col min="4884" max="4884" width="23.21875" customWidth="1"/>
    <col min="4885" max="4885" width="23.21875" bestFit="1" customWidth="1"/>
    <col min="4886" max="4886" width="22.6640625" customWidth="1"/>
    <col min="4887" max="4887" width="26.88671875" bestFit="1" customWidth="1"/>
    <col min="4888" max="4888" width="25.21875" customWidth="1"/>
    <col min="4889" max="4889" width="22.6640625" bestFit="1" customWidth="1"/>
    <col min="4890" max="4890" width="26.88671875" bestFit="1" customWidth="1"/>
    <col min="4891" max="4891" width="25.21875" bestFit="1" customWidth="1"/>
    <col min="4892" max="4892" width="21.6640625" customWidth="1"/>
    <col min="4893" max="4893" width="25.88671875" bestFit="1" customWidth="1"/>
    <col min="4894" max="4894" width="24.21875" customWidth="1"/>
    <col min="4895" max="4895" width="23.21875" bestFit="1" customWidth="1"/>
    <col min="4896" max="4896" width="23.21875" customWidth="1"/>
    <col min="4897" max="4897" width="23.21875" bestFit="1" customWidth="1"/>
    <col min="4898" max="4898" width="22.6640625" customWidth="1"/>
    <col min="4899" max="4899" width="26.88671875" bestFit="1" customWidth="1"/>
    <col min="4900" max="4900" width="25.21875" customWidth="1"/>
    <col min="4901" max="4901" width="22.6640625" bestFit="1" customWidth="1"/>
    <col min="4902" max="4902" width="26.88671875" bestFit="1" customWidth="1"/>
    <col min="4903" max="4903" width="25.21875" bestFit="1" customWidth="1"/>
    <col min="4904" max="4904" width="21.6640625" customWidth="1"/>
    <col min="4905" max="4905" width="25.88671875" bestFit="1" customWidth="1"/>
    <col min="4906" max="4906" width="24.21875" customWidth="1"/>
    <col min="4907" max="4909" width="23.21875" bestFit="1" customWidth="1"/>
    <col min="4910" max="4910" width="21.6640625" customWidth="1"/>
    <col min="4911" max="4911" width="25.88671875" bestFit="1" customWidth="1"/>
    <col min="4912" max="4912" width="24.21875" customWidth="1"/>
    <col min="4913" max="4913" width="21.6640625" bestFit="1" customWidth="1"/>
    <col min="4914" max="4914" width="25.88671875" bestFit="1" customWidth="1"/>
    <col min="4915" max="4915" width="24.21875" bestFit="1" customWidth="1"/>
    <col min="4916" max="4916" width="21.6640625" customWidth="1"/>
    <col min="4917" max="4917" width="25.88671875" bestFit="1" customWidth="1"/>
    <col min="4918" max="4918" width="24.21875" customWidth="1"/>
    <col min="4919" max="4919" width="23.21875" bestFit="1" customWidth="1"/>
    <col min="4920" max="4920" width="23.21875" customWidth="1"/>
    <col min="4921" max="4921" width="23.21875" bestFit="1" customWidth="1"/>
    <col min="4922" max="4922" width="21.6640625" customWidth="1"/>
    <col min="4923" max="4923" width="25.88671875" bestFit="1" customWidth="1"/>
    <col min="4924" max="4924" width="24.21875" bestFit="1" customWidth="1"/>
    <col min="4925" max="4925" width="22.6640625" bestFit="1" customWidth="1"/>
    <col min="4926" max="4926" width="26.88671875" bestFit="1" customWidth="1"/>
    <col min="4927" max="4927" width="25.21875" bestFit="1" customWidth="1"/>
    <col min="4928" max="4928" width="21.6640625" customWidth="1"/>
    <col min="4929" max="4929" width="25.88671875" bestFit="1" customWidth="1"/>
    <col min="4930" max="4930" width="24.21875" customWidth="1"/>
    <col min="4931" max="4931" width="22.6640625" bestFit="1" customWidth="1"/>
    <col min="4932" max="4932" width="26.88671875" bestFit="1" customWidth="1"/>
    <col min="4933" max="4933" width="25.21875" bestFit="1" customWidth="1"/>
    <col min="4934" max="4935" width="23.21875" bestFit="1" customWidth="1"/>
    <col min="4936" max="4936" width="23.21875" customWidth="1"/>
    <col min="4937" max="4937" width="22.6640625" bestFit="1" customWidth="1"/>
    <col min="4938" max="4938" width="26.88671875" bestFit="1" customWidth="1"/>
    <col min="4939" max="4939" width="25.21875" bestFit="1" customWidth="1"/>
    <col min="4940" max="4940" width="22.6640625" customWidth="1"/>
    <col min="4941" max="4941" width="26.88671875" bestFit="1" customWidth="1"/>
    <col min="4942" max="4942" width="25.21875" bestFit="1" customWidth="1"/>
    <col min="4943" max="4943" width="21.6640625" customWidth="1"/>
    <col min="4944" max="4944" width="25.88671875" customWidth="1"/>
    <col min="4945" max="4945" width="24.21875" bestFit="1" customWidth="1"/>
    <col min="4946" max="4946" width="23.21875" customWidth="1"/>
    <col min="4947" max="4947" width="23.21875" bestFit="1" customWidth="1"/>
    <col min="4948" max="4948" width="23.21875" customWidth="1"/>
    <col min="4949" max="4949" width="22.6640625" bestFit="1" customWidth="1"/>
    <col min="4950" max="4950" width="26.88671875" bestFit="1" customWidth="1"/>
    <col min="4951" max="4951" width="25.21875" bestFit="1" customWidth="1"/>
    <col min="4952" max="4952" width="21.6640625" customWidth="1"/>
    <col min="4953" max="4953" width="25.88671875" bestFit="1" customWidth="1"/>
    <col min="4954" max="4954" width="24.21875" customWidth="1"/>
    <col min="4955" max="4955" width="21.6640625" bestFit="1" customWidth="1"/>
    <col min="4956" max="4956" width="25.88671875" bestFit="1" customWidth="1"/>
    <col min="4957" max="4957" width="24.21875" bestFit="1" customWidth="1"/>
    <col min="4958" max="4959" width="23.21875" bestFit="1" customWidth="1"/>
    <col min="4960" max="4960" width="23.21875" customWidth="1"/>
    <col min="4961" max="4961" width="21.6640625" customWidth="1"/>
    <col min="4962" max="4962" width="25.88671875" customWidth="1"/>
    <col min="4963" max="4963" width="24.21875" bestFit="1" customWidth="1"/>
    <col min="4964" max="4964" width="21.6640625" customWidth="1"/>
    <col min="4965" max="4965" width="25.88671875" bestFit="1" customWidth="1"/>
    <col min="4966" max="4966" width="24.21875" bestFit="1" customWidth="1"/>
    <col min="4967" max="4967" width="21.6640625" customWidth="1"/>
    <col min="4968" max="4968" width="25.88671875" customWidth="1"/>
    <col min="4969" max="4969" width="24.21875" bestFit="1" customWidth="1"/>
    <col min="4970" max="4970" width="23.21875" customWidth="1"/>
    <col min="4971" max="4971" width="23.21875" bestFit="1" customWidth="1"/>
    <col min="4972" max="4972" width="23.21875" customWidth="1"/>
    <col min="4973" max="4973" width="22.6640625" bestFit="1" customWidth="1"/>
    <col min="4974" max="4974" width="26.88671875" bestFit="1" customWidth="1"/>
    <col min="4975" max="4975" width="25.21875" bestFit="1" customWidth="1"/>
    <col min="4976" max="4976" width="22.6640625" customWidth="1"/>
    <col min="4977" max="4977" width="26.88671875" bestFit="1" customWidth="1"/>
    <col min="4978" max="4978" width="25.21875" customWidth="1"/>
    <col min="4979" max="4979" width="21.6640625" customWidth="1"/>
    <col min="4980" max="4980" width="25.88671875" customWidth="1"/>
    <col min="4981" max="4981" width="24.21875" bestFit="1" customWidth="1"/>
    <col min="4982" max="4982" width="22.6640625" customWidth="1"/>
    <col min="4983" max="4983" width="26.88671875" bestFit="1" customWidth="1"/>
    <col min="4984" max="4984" width="25.21875" customWidth="1"/>
    <col min="4985" max="4987" width="23.21875" bestFit="1" customWidth="1"/>
    <col min="4988" max="4988" width="22.6640625" customWidth="1"/>
    <col min="4989" max="4989" width="26.88671875" bestFit="1" customWidth="1"/>
    <col min="4990" max="4990" width="25.21875" customWidth="1"/>
    <col min="4991" max="4991" width="22.6640625" bestFit="1" customWidth="1"/>
    <col min="4992" max="4992" width="26.88671875" bestFit="1" customWidth="1"/>
    <col min="4993" max="4993" width="25.21875" bestFit="1" customWidth="1"/>
    <col min="4994" max="4994" width="21.6640625" customWidth="1"/>
    <col min="4995" max="4995" width="25.88671875" bestFit="1" customWidth="1"/>
    <col min="4996" max="4996" width="24.21875" customWidth="1"/>
    <col min="4997" max="4997" width="23.21875" bestFit="1" customWidth="1"/>
    <col min="4998" max="4998" width="23.21875" customWidth="1"/>
    <col min="4999" max="4999" width="23.21875" bestFit="1" customWidth="1"/>
    <col min="5000" max="5000" width="22.6640625" customWidth="1"/>
    <col min="5001" max="5001" width="26.88671875" bestFit="1" customWidth="1"/>
    <col min="5002" max="5002" width="25.21875" bestFit="1" customWidth="1"/>
    <col min="5003" max="5003" width="22.6640625" bestFit="1" customWidth="1"/>
    <col min="5004" max="5004" width="26.88671875" bestFit="1" customWidth="1"/>
    <col min="5005" max="5005" width="25.21875" bestFit="1" customWidth="1"/>
    <col min="5006" max="5006" width="21.6640625" customWidth="1"/>
    <col min="5007" max="5007" width="25.88671875" bestFit="1" customWidth="1"/>
    <col min="5008" max="5008" width="24.21875" customWidth="1"/>
    <col min="5009" max="5009" width="23.21875" bestFit="1" customWidth="1"/>
    <col min="5010" max="5010" width="23.21875" customWidth="1"/>
    <col min="5011" max="5011" width="23.21875" bestFit="1" customWidth="1"/>
    <col min="5012" max="5012" width="21.6640625" customWidth="1"/>
    <col min="5013" max="5013" width="25.88671875" bestFit="1" customWidth="1"/>
    <col min="5014" max="5014" width="24.21875" customWidth="1"/>
    <col min="5015" max="5015" width="22.6640625" bestFit="1" customWidth="1"/>
    <col min="5016" max="5016" width="26.88671875" bestFit="1" customWidth="1"/>
    <col min="5017" max="5017" width="25.21875" bestFit="1" customWidth="1"/>
    <col min="5018" max="5018" width="21.6640625" customWidth="1"/>
    <col min="5019" max="5019" width="25.88671875" bestFit="1" customWidth="1"/>
    <col min="5020" max="5020" width="24.21875" bestFit="1" customWidth="1"/>
    <col min="5021" max="5021" width="23.21875" bestFit="1" customWidth="1"/>
    <col min="5022" max="5022" width="23.21875" customWidth="1"/>
    <col min="5023" max="5023" width="23.21875" bestFit="1" customWidth="1"/>
    <col min="5024" max="5024" width="22.6640625" customWidth="1"/>
    <col min="5025" max="5025" width="26.88671875" bestFit="1" customWidth="1"/>
    <col min="5026" max="5026" width="25.21875" customWidth="1"/>
    <col min="5027" max="5027" width="21.6640625" bestFit="1" customWidth="1"/>
    <col min="5028" max="5028" width="25.88671875" bestFit="1" customWidth="1"/>
    <col min="5029" max="5029" width="24.21875" bestFit="1" customWidth="1"/>
    <col min="5030" max="5030" width="21.6640625" customWidth="1"/>
    <col min="5031" max="5031" width="25.88671875" bestFit="1" customWidth="1"/>
    <col min="5032" max="5032" width="24.21875" customWidth="1"/>
    <col min="5033" max="5033" width="23.21875" bestFit="1" customWidth="1"/>
    <col min="5034" max="5034" width="23.21875" customWidth="1"/>
    <col min="5035" max="5035" width="23.21875" bestFit="1" customWidth="1"/>
    <col min="5036" max="5036" width="22.6640625" customWidth="1"/>
    <col min="5037" max="5037" width="26.88671875" bestFit="1" customWidth="1"/>
    <col min="5038" max="5038" width="25.21875" bestFit="1" customWidth="1"/>
    <col min="5039" max="5039" width="22.6640625" bestFit="1" customWidth="1"/>
    <col min="5040" max="5040" width="26.88671875" bestFit="1" customWidth="1"/>
    <col min="5041" max="5041" width="25.21875" bestFit="1" customWidth="1"/>
    <col min="5042" max="5042" width="21.6640625" customWidth="1"/>
    <col min="5043" max="5043" width="25.88671875" bestFit="1" customWidth="1"/>
    <col min="5044" max="5044" width="24.21875" customWidth="1"/>
    <col min="5045" max="5045" width="22.6640625" bestFit="1" customWidth="1"/>
    <col min="5046" max="5046" width="26.88671875" bestFit="1" customWidth="1"/>
    <col min="5047" max="5047" width="25.21875" bestFit="1" customWidth="1"/>
    <col min="5048" max="5048" width="23.21875" customWidth="1"/>
    <col min="5049" max="5049" width="23.21875" bestFit="1" customWidth="1"/>
    <col min="5050" max="5050" width="23.21875" customWidth="1"/>
    <col min="5051" max="5051" width="22.6640625" bestFit="1" customWidth="1"/>
    <col min="5052" max="5052" width="26.88671875" bestFit="1" customWidth="1"/>
    <col min="5053" max="5053" width="25.21875" bestFit="1" customWidth="1"/>
    <col min="5054" max="5054" width="22.6640625" customWidth="1"/>
    <col min="5055" max="5055" width="26.88671875" bestFit="1" customWidth="1"/>
    <col min="5056" max="5056" width="25.21875" bestFit="1" customWidth="1"/>
    <col min="5057" max="5057" width="21.6640625" customWidth="1"/>
    <col min="5058" max="5058" width="25.88671875" customWidth="1"/>
    <col min="5059" max="5059" width="24.21875" bestFit="1" customWidth="1"/>
    <col min="5060" max="5060" width="23.21875" customWidth="1"/>
    <col min="5061" max="5061" width="23.21875" bestFit="1" customWidth="1"/>
    <col min="5062" max="5062" width="23.21875" customWidth="1"/>
    <col min="5063" max="5063" width="22.6640625" bestFit="1" customWidth="1"/>
    <col min="5064" max="5064" width="26.88671875" bestFit="1" customWidth="1"/>
    <col min="5065" max="5065" width="25.21875" bestFit="1" customWidth="1"/>
    <col min="5066" max="5066" width="21.6640625" customWidth="1"/>
    <col min="5067" max="5067" width="25.88671875" bestFit="1" customWidth="1"/>
    <col min="5068" max="5068" width="24.21875" customWidth="1"/>
    <col min="5069" max="5069" width="21.6640625" bestFit="1" customWidth="1"/>
    <col min="5070" max="5070" width="25.88671875" bestFit="1" customWidth="1"/>
    <col min="5071" max="5071" width="24.21875" bestFit="1" customWidth="1"/>
    <col min="5072" max="5073" width="23.21875" bestFit="1" customWidth="1"/>
    <col min="5074" max="5074" width="23.21875" customWidth="1"/>
    <col min="5075" max="5075" width="22.6640625" bestFit="1" customWidth="1"/>
    <col min="5076" max="5076" width="26.88671875" bestFit="1" customWidth="1"/>
    <col min="5077" max="5077" width="25.21875" bestFit="1" customWidth="1"/>
    <col min="5078" max="5078" width="22.6640625" customWidth="1"/>
    <col min="5079" max="5079" width="26.88671875" bestFit="1" customWidth="1"/>
    <col min="5080" max="5080" width="25.21875" customWidth="1"/>
    <col min="5081" max="5081" width="21.6640625" bestFit="1" customWidth="1"/>
    <col min="5082" max="5082" width="25.88671875" bestFit="1" customWidth="1"/>
    <col min="5083" max="5083" width="24.21875" bestFit="1" customWidth="1"/>
    <col min="5084" max="5084" width="22.6640625" customWidth="1"/>
    <col min="5085" max="5085" width="26.88671875" bestFit="1" customWidth="1"/>
    <col min="5086" max="5086" width="25.21875" customWidth="1"/>
    <col min="5087" max="5087" width="23.21875" bestFit="1" customWidth="1"/>
    <col min="5088" max="5088" width="23.21875" customWidth="1"/>
    <col min="5089" max="5089" width="23.21875" bestFit="1" customWidth="1"/>
    <col min="5090" max="5090" width="22.6640625" customWidth="1"/>
    <col min="5091" max="5091" width="26.88671875" bestFit="1" customWidth="1"/>
    <col min="5092" max="5092" width="25.21875" customWidth="1"/>
    <col min="5093" max="5093" width="22.6640625" bestFit="1" customWidth="1"/>
    <col min="5094" max="5094" width="26.88671875" bestFit="1" customWidth="1"/>
    <col min="5095" max="5095" width="25.21875" bestFit="1" customWidth="1"/>
    <col min="5096" max="5096" width="21.6640625" customWidth="1"/>
    <col min="5097" max="5097" width="25.88671875" bestFit="1" customWidth="1"/>
    <col min="5098" max="5098" width="24.21875" bestFit="1" customWidth="1"/>
    <col min="5099" max="5099" width="23.21875" bestFit="1" customWidth="1"/>
    <col min="5100" max="5100" width="23.21875" customWidth="1"/>
    <col min="5101" max="5101" width="23.21875" bestFit="1" customWidth="1"/>
    <col min="5102" max="5102" width="22.6640625" customWidth="1"/>
    <col min="5103" max="5103" width="26.88671875" bestFit="1" customWidth="1"/>
    <col min="5104" max="5104" width="25.21875" customWidth="1"/>
    <col min="5105" max="5105" width="21.6640625" customWidth="1"/>
    <col min="5106" max="5106" width="25.88671875" customWidth="1"/>
    <col min="5107" max="5107" width="24.21875" bestFit="1" customWidth="1"/>
    <col min="5108" max="5108" width="21.6640625" customWidth="1"/>
    <col min="5109" max="5109" width="25.88671875" bestFit="1" customWidth="1"/>
    <col min="5110" max="5110" width="24.21875" customWidth="1"/>
    <col min="5111" max="5111" width="23.21875" bestFit="1" customWidth="1"/>
    <col min="5112" max="5112" width="23.21875" customWidth="1"/>
    <col min="5113" max="5113" width="23.21875" bestFit="1" customWidth="1"/>
    <col min="5114" max="5114" width="22.6640625" customWidth="1"/>
    <col min="5115" max="5115" width="26.88671875" bestFit="1" customWidth="1"/>
    <col min="5116" max="5116" width="25.21875" bestFit="1" customWidth="1"/>
    <col min="5117" max="5117" width="22.6640625" bestFit="1" customWidth="1"/>
    <col min="5118" max="5118" width="26.88671875" bestFit="1" customWidth="1"/>
    <col min="5119" max="5119" width="25.21875" bestFit="1" customWidth="1"/>
    <col min="5120" max="5120" width="21.6640625" customWidth="1"/>
    <col min="5121" max="5121" width="25.88671875" bestFit="1" customWidth="1"/>
    <col min="5122" max="5122" width="24.21875" customWidth="1"/>
    <col min="5123" max="5125" width="23.21875" bestFit="1" customWidth="1"/>
    <col min="5126" max="5126" width="22.6640625" customWidth="1"/>
    <col min="5127" max="5127" width="26.88671875" bestFit="1" customWidth="1"/>
    <col min="5128" max="5128" width="25.21875" customWidth="1"/>
    <col min="5129" max="5129" width="22.6640625" bestFit="1" customWidth="1"/>
    <col min="5130" max="5130" width="26.88671875" bestFit="1" customWidth="1"/>
    <col min="5131" max="5131" width="25.21875" bestFit="1" customWidth="1"/>
    <col min="5132" max="5132" width="21.6640625" customWidth="1"/>
    <col min="5133" max="5133" width="25.88671875" bestFit="1" customWidth="1"/>
    <col min="5134" max="5134" width="24.21875" bestFit="1" customWidth="1"/>
    <col min="5135" max="5135" width="23.21875" bestFit="1" customWidth="1"/>
    <col min="5136" max="5136" width="23.21875" customWidth="1"/>
    <col min="5137" max="5137" width="23.21875" bestFit="1" customWidth="1"/>
    <col min="5138" max="5138" width="22.6640625" customWidth="1"/>
    <col min="5139" max="5139" width="26.88671875" bestFit="1" customWidth="1"/>
    <col min="5140" max="5140" width="25.21875" customWidth="1"/>
    <col min="5141" max="5141" width="22.6640625" bestFit="1" customWidth="1"/>
    <col min="5142" max="5142" width="26.88671875" bestFit="1" customWidth="1"/>
    <col min="5143" max="5143" width="25.21875" bestFit="1" customWidth="1"/>
    <col min="5144" max="5144" width="21.6640625" customWidth="1"/>
    <col min="5145" max="5145" width="25.88671875" bestFit="1" customWidth="1"/>
    <col min="5146" max="5146" width="24.21875" customWidth="1"/>
    <col min="5147" max="5147" width="22.6640625" bestFit="1" customWidth="1"/>
    <col min="5148" max="5148" width="26.88671875" bestFit="1" customWidth="1"/>
    <col min="5149" max="5149" width="25.21875" bestFit="1" customWidth="1"/>
    <col min="5150" max="5151" width="23.21875" bestFit="1" customWidth="1"/>
    <col min="5152" max="5152" width="23.21875" customWidth="1"/>
    <col min="5153" max="5153" width="22.6640625" bestFit="1" customWidth="1"/>
    <col min="5154" max="5154" width="26.88671875" bestFit="1" customWidth="1"/>
    <col min="5155" max="5155" width="25.21875" bestFit="1" customWidth="1"/>
    <col min="5156" max="5156" width="22.6640625" customWidth="1"/>
    <col min="5157" max="5157" width="26.88671875" bestFit="1" customWidth="1"/>
    <col min="5158" max="5158" width="25.21875" bestFit="1" customWidth="1"/>
    <col min="5159" max="5159" width="21.6640625" customWidth="1"/>
    <col min="5160" max="5160" width="25.88671875" customWidth="1"/>
    <col min="5161" max="5161" width="24.21875" bestFit="1" customWidth="1"/>
    <col min="5162" max="5162" width="23.21875" customWidth="1"/>
    <col min="5163" max="5163" width="23.21875" bestFit="1" customWidth="1"/>
    <col min="5164" max="5164" width="23.21875" customWidth="1"/>
    <col min="5165" max="5165" width="22.6640625" bestFit="1" customWidth="1"/>
    <col min="5166" max="5166" width="26.88671875" bestFit="1" customWidth="1"/>
    <col min="5167" max="5167" width="25.21875" bestFit="1" customWidth="1"/>
    <col min="5168" max="5168" width="22.6640625" customWidth="1"/>
    <col min="5169" max="5169" width="26.88671875" bestFit="1" customWidth="1"/>
    <col min="5170" max="5170" width="25.21875" customWidth="1"/>
    <col min="5171" max="5171" width="21.6640625" bestFit="1" customWidth="1"/>
    <col min="5172" max="5172" width="25.88671875" bestFit="1" customWidth="1"/>
    <col min="5173" max="5173" width="24.21875" bestFit="1" customWidth="1"/>
    <col min="5174" max="5175" width="23.21875" bestFit="1" customWidth="1"/>
    <col min="5176" max="5176" width="23.21875" customWidth="1"/>
    <col min="5177" max="5177" width="21.6640625" bestFit="1" customWidth="1"/>
    <col min="5178" max="5178" width="25.88671875" bestFit="1" customWidth="1"/>
    <col min="5179" max="5179" width="24.21875" bestFit="1" customWidth="1"/>
    <col min="5180" max="5180" width="22.6640625" customWidth="1"/>
    <col min="5181" max="5181" width="26.88671875" bestFit="1" customWidth="1"/>
    <col min="5182" max="5182" width="25.21875" customWidth="1"/>
    <col min="5183" max="5183" width="21.6640625" bestFit="1" customWidth="1"/>
    <col min="5184" max="5184" width="25.88671875" bestFit="1" customWidth="1"/>
    <col min="5185" max="5185" width="24.21875" bestFit="1" customWidth="1"/>
    <col min="5186" max="5186" width="22.6640625" customWidth="1"/>
    <col min="5187" max="5187" width="26.88671875" bestFit="1" customWidth="1"/>
    <col min="5188" max="5188" width="25.21875" customWidth="1"/>
    <col min="5189" max="5189" width="23.21875" bestFit="1" customWidth="1"/>
    <col min="5190" max="5190" width="23.21875" customWidth="1"/>
    <col min="5191" max="5191" width="23.21875" bestFit="1" customWidth="1"/>
    <col min="5192" max="5192" width="21.6640625" customWidth="1"/>
    <col min="5193" max="5193" width="25.88671875" bestFit="1" customWidth="1"/>
    <col min="5194" max="5194" width="24.21875" customWidth="1"/>
    <col min="5195" max="5195" width="22.6640625" bestFit="1" customWidth="1"/>
    <col min="5196" max="5196" width="26.88671875" bestFit="1" customWidth="1"/>
    <col min="5197" max="5197" width="25.21875" bestFit="1" customWidth="1"/>
    <col min="5198" max="5198" width="21.6640625" customWidth="1"/>
    <col min="5199" max="5199" width="25.88671875" bestFit="1" customWidth="1"/>
    <col min="5200" max="5200" width="24.21875" bestFit="1" customWidth="1"/>
    <col min="5201" max="5201" width="23.21875" bestFit="1" customWidth="1"/>
    <col min="5202" max="5202" width="23.21875" customWidth="1"/>
    <col min="5203" max="5203" width="23.21875" bestFit="1" customWidth="1"/>
    <col min="5204" max="5204" width="22.6640625" customWidth="1"/>
    <col min="5205" max="5205" width="26.88671875" bestFit="1" customWidth="1"/>
    <col min="5206" max="5206" width="25.21875" customWidth="1"/>
    <col min="5207" max="5207" width="21.6640625" customWidth="1"/>
    <col min="5208" max="5208" width="25.88671875" customWidth="1"/>
    <col min="5209" max="5209" width="24.21875" bestFit="1" customWidth="1"/>
    <col min="5210" max="5210" width="21.6640625" customWidth="1"/>
    <col min="5211" max="5211" width="25.88671875" bestFit="1" customWidth="1"/>
    <col min="5212" max="5212" width="24.21875" customWidth="1"/>
    <col min="5213" max="5213" width="23.21875" bestFit="1" customWidth="1"/>
    <col min="5214" max="5214" width="23.21875" customWidth="1"/>
    <col min="5215" max="5215" width="23.21875" bestFit="1" customWidth="1"/>
    <col min="5216" max="5216" width="21.6640625" customWidth="1"/>
    <col min="5217" max="5217" width="25.88671875" bestFit="1" customWidth="1"/>
    <col min="5218" max="5218" width="24.21875" customWidth="1"/>
    <col min="5219" max="5219" width="21.6640625" bestFit="1" customWidth="1"/>
    <col min="5220" max="5220" width="25.88671875" bestFit="1" customWidth="1"/>
    <col min="5221" max="5221" width="24.21875" bestFit="1" customWidth="1"/>
    <col min="5222" max="5222" width="21.6640625" customWidth="1"/>
    <col min="5223" max="5223" width="25.88671875" bestFit="1" customWidth="1"/>
    <col min="5224" max="5224" width="24.21875" customWidth="1"/>
    <col min="5225" max="5225" width="23.21875" bestFit="1" customWidth="1"/>
    <col min="5226" max="5226" width="23.21875" customWidth="1"/>
    <col min="5227" max="5227" width="23.21875" bestFit="1" customWidth="1"/>
    <col min="5228" max="5228" width="22.6640625" customWidth="1"/>
    <col min="5229" max="5229" width="26.88671875" bestFit="1" customWidth="1"/>
    <col min="5230" max="5230" width="25.21875" customWidth="1"/>
    <col min="5231" max="5231" width="22.6640625" bestFit="1" customWidth="1"/>
    <col min="5232" max="5232" width="26.88671875" bestFit="1" customWidth="1"/>
    <col min="5233" max="5233" width="25.21875" bestFit="1" customWidth="1"/>
    <col min="5234" max="5234" width="21.6640625" customWidth="1"/>
    <col min="5235" max="5235" width="25.88671875" bestFit="1" customWidth="1"/>
    <col min="5236" max="5236" width="24.21875" bestFit="1" customWidth="1"/>
    <col min="5237" max="5237" width="23.21875" bestFit="1" customWidth="1"/>
    <col min="5238" max="5238" width="23.21875" customWidth="1"/>
    <col min="5239" max="5239" width="23.21875" bestFit="1" customWidth="1"/>
    <col min="5240" max="5240" width="22.6640625" customWidth="1"/>
    <col min="5241" max="5241" width="26.88671875" bestFit="1" customWidth="1"/>
    <col min="5242" max="5242" width="25.21875" customWidth="1"/>
    <col min="5243" max="5243" width="21.6640625" bestFit="1" customWidth="1"/>
    <col min="5244" max="5244" width="25.88671875" bestFit="1" customWidth="1"/>
    <col min="5245" max="5245" width="24.21875" bestFit="1" customWidth="1"/>
    <col min="5246" max="5246" width="21.6640625" customWidth="1"/>
    <col min="5247" max="5247" width="25.88671875" bestFit="1" customWidth="1"/>
    <col min="5248" max="5248" width="24.21875" customWidth="1"/>
    <col min="5249" max="5249" width="22.6640625" bestFit="1" customWidth="1"/>
    <col min="5250" max="5250" width="26.88671875" bestFit="1" customWidth="1"/>
    <col min="5251" max="5251" width="25.21875" bestFit="1" customWidth="1"/>
    <col min="5252" max="5252" width="23.21875" customWidth="1"/>
    <col min="5253" max="5254" width="23.21875" bestFit="1" customWidth="1"/>
    <col min="5255" max="5255" width="21.6640625" customWidth="1"/>
    <col min="5256" max="5256" width="25.88671875" customWidth="1"/>
    <col min="5257" max="5257" width="24.21875" bestFit="1" customWidth="1"/>
    <col min="5258" max="5258" width="22.6640625" customWidth="1"/>
    <col min="5259" max="5259" width="26.88671875" bestFit="1" customWidth="1"/>
    <col min="5260" max="5260" width="25.21875" customWidth="1"/>
    <col min="5261" max="5261" width="21.6640625" bestFit="1" customWidth="1"/>
    <col min="5262" max="5262" width="25.88671875" bestFit="1" customWidth="1"/>
    <col min="5263" max="5263" width="24.21875" bestFit="1" customWidth="1"/>
    <col min="5264" max="5264" width="23.21875" customWidth="1"/>
    <col min="5265" max="5265" width="23.21875" bestFit="1" customWidth="1"/>
    <col min="5266" max="5266" width="23.21875" customWidth="1"/>
    <col min="5267" max="5267" width="21.6640625" bestFit="1" customWidth="1"/>
    <col min="5268" max="5268" width="25.88671875" bestFit="1" customWidth="1"/>
    <col min="5269" max="5269" width="24.21875" bestFit="1" customWidth="1"/>
    <col min="5270" max="5270" width="22.6640625" customWidth="1"/>
    <col min="5271" max="5271" width="26.88671875" bestFit="1" customWidth="1"/>
    <col min="5272" max="5272" width="25.21875" customWidth="1"/>
    <col min="5273" max="5273" width="21.6640625" customWidth="1"/>
    <col min="5274" max="5274" width="25.88671875" customWidth="1"/>
    <col min="5275" max="5275" width="24.21875" bestFit="1" customWidth="1"/>
    <col min="5276" max="5276" width="22.6640625" customWidth="1"/>
    <col min="5277" max="5277" width="26.88671875" bestFit="1" customWidth="1"/>
    <col min="5278" max="5278" width="25.21875" customWidth="1"/>
    <col min="5279" max="5281" width="23.21875" bestFit="1" customWidth="1"/>
    <col min="5282" max="5282" width="22.6640625" customWidth="1"/>
    <col min="5283" max="5283" width="26.88671875" bestFit="1" customWidth="1"/>
    <col min="5284" max="5284" width="25.21875" customWidth="1"/>
    <col min="5285" max="5285" width="21.6640625" bestFit="1" customWidth="1"/>
    <col min="5286" max="5286" width="25.88671875" bestFit="1" customWidth="1"/>
    <col min="5287" max="5287" width="24.21875" bestFit="1" customWidth="1"/>
    <col min="5288" max="5288" width="21.6640625" customWidth="1"/>
    <col min="5289" max="5289" width="25.88671875" bestFit="1" customWidth="1"/>
    <col min="5290" max="5290" width="24.21875" customWidth="1"/>
    <col min="5291" max="5291" width="22.6640625" bestFit="1" customWidth="1"/>
    <col min="5292" max="5292" width="26.88671875" bestFit="1" customWidth="1"/>
    <col min="5293" max="5293" width="25.21875" bestFit="1" customWidth="1"/>
    <col min="5294" max="5294" width="23.21875" customWidth="1"/>
    <col min="5295" max="5296" width="23.21875" bestFit="1" customWidth="1"/>
    <col min="5297" max="5297" width="21.6640625" bestFit="1" customWidth="1"/>
    <col min="5298" max="5298" width="25.88671875" bestFit="1" customWidth="1"/>
    <col min="5299" max="5299" width="24.21875" bestFit="1" customWidth="1"/>
    <col min="5300" max="5300" width="22.6640625" customWidth="1"/>
    <col min="5301" max="5301" width="26.88671875" bestFit="1" customWidth="1"/>
    <col min="5302" max="5302" width="25.21875" customWidth="1"/>
    <col min="5303" max="5303" width="21.6640625" bestFit="1" customWidth="1"/>
    <col min="5304" max="5304" width="25.88671875" bestFit="1" customWidth="1"/>
    <col min="5305" max="5305" width="24.21875" bestFit="1" customWidth="1"/>
    <col min="5306" max="5306" width="23.21875" customWidth="1"/>
    <col min="5307" max="5307" width="23.21875" bestFit="1" customWidth="1"/>
    <col min="5308" max="5308" width="23.21875" customWidth="1"/>
    <col min="5309" max="5309" width="22.6640625" bestFit="1" customWidth="1"/>
    <col min="5310" max="5310" width="26.88671875" bestFit="1" customWidth="1"/>
    <col min="5311" max="5311" width="25.21875" bestFit="1" customWidth="1"/>
    <col min="5312" max="5312" width="22.6640625" customWidth="1"/>
    <col min="5313" max="5313" width="26.88671875" bestFit="1" customWidth="1"/>
    <col min="5314" max="5314" width="25.21875" customWidth="1"/>
    <col min="5315" max="5315" width="21.6640625" customWidth="1"/>
    <col min="5316" max="5316" width="25.88671875" customWidth="1"/>
    <col min="5317" max="5317" width="24.21875" bestFit="1" customWidth="1"/>
    <col min="5318" max="5318" width="22.6640625" customWidth="1"/>
    <col min="5319" max="5319" width="26.88671875" bestFit="1" customWidth="1"/>
    <col min="5320" max="5320" width="25.21875" bestFit="1" customWidth="1"/>
    <col min="5321" max="5321" width="23.21875" bestFit="1" customWidth="1"/>
    <col min="5322" max="5322" width="23.21875" customWidth="1"/>
    <col min="5323" max="5323" width="23.21875" bestFit="1" customWidth="1"/>
    <col min="5324" max="5324" width="21.6640625" customWidth="1"/>
    <col min="5325" max="5325" width="25.88671875" bestFit="1" customWidth="1"/>
    <col min="5326" max="5326" width="24.21875" customWidth="1"/>
    <col min="5327" max="5327" width="21.6640625" bestFit="1" customWidth="1"/>
    <col min="5328" max="5328" width="25.88671875" bestFit="1" customWidth="1"/>
    <col min="5329" max="5329" width="24.21875" bestFit="1" customWidth="1"/>
    <col min="5330" max="5330" width="21.6640625" customWidth="1"/>
    <col min="5331" max="5331" width="25.88671875" bestFit="1" customWidth="1"/>
    <col min="5332" max="5332" width="24.21875" customWidth="1"/>
    <col min="5333" max="5333" width="23.21875" bestFit="1" customWidth="1"/>
    <col min="5334" max="5334" width="23.21875" customWidth="1"/>
    <col min="5335" max="5335" width="23.21875" bestFit="1" customWidth="1"/>
    <col min="5336" max="5336" width="21.6640625" customWidth="1"/>
    <col min="5337" max="5337" width="25.88671875" bestFit="1" customWidth="1"/>
    <col min="5338" max="5338" width="24.21875" customWidth="1"/>
    <col min="5339" max="5339" width="22.6640625" bestFit="1" customWidth="1"/>
    <col min="5340" max="5340" width="26.88671875" bestFit="1" customWidth="1"/>
    <col min="5341" max="5341" width="25.21875" bestFit="1" customWidth="1"/>
    <col min="5342" max="5342" width="21.6640625" customWidth="1"/>
    <col min="5343" max="5343" width="25.88671875" bestFit="1" customWidth="1"/>
    <col min="5344" max="5344" width="24.21875" customWidth="1"/>
    <col min="5345" max="5347" width="23.21875" bestFit="1" customWidth="1"/>
    <col min="5348" max="5348" width="21.6640625" customWidth="1"/>
    <col min="5349" max="5349" width="25.88671875" bestFit="1" customWidth="1"/>
    <col min="5350" max="5350" width="24.21875" customWidth="1"/>
    <col min="5351" max="5351" width="22.6640625" bestFit="1" customWidth="1"/>
    <col min="5352" max="5352" width="26.88671875" bestFit="1" customWidth="1"/>
    <col min="5353" max="5353" width="25.21875" bestFit="1" customWidth="1"/>
    <col min="5354" max="5354" width="21.6640625" customWidth="1"/>
    <col min="5355" max="5355" width="25.88671875" bestFit="1" customWidth="1"/>
    <col min="5356" max="5356" width="24.21875" customWidth="1"/>
    <col min="5357" max="5357" width="23.21875" bestFit="1" customWidth="1"/>
    <col min="5358" max="5358" width="23.21875" customWidth="1"/>
    <col min="5359" max="5359" width="23.21875" bestFit="1" customWidth="1"/>
    <col min="5360" max="5360" width="22.6640625" customWidth="1"/>
    <col min="5361" max="5361" width="26.88671875" bestFit="1" customWidth="1"/>
    <col min="5362" max="5362" width="25.21875" bestFit="1" customWidth="1"/>
    <col min="5363" max="5363" width="22.6640625" bestFit="1" customWidth="1"/>
    <col min="5364" max="5364" width="26.88671875" bestFit="1" customWidth="1"/>
    <col min="5365" max="5365" width="25.21875" bestFit="1" customWidth="1"/>
    <col min="5366" max="5366" width="21.6640625" customWidth="1"/>
    <col min="5367" max="5367" width="25.88671875" bestFit="1" customWidth="1"/>
    <col min="5368" max="5368" width="24.21875" customWidth="1"/>
    <col min="5369" max="5369" width="22.6640625" bestFit="1" customWidth="1"/>
    <col min="5370" max="5370" width="26.88671875" bestFit="1" customWidth="1"/>
    <col min="5371" max="5371" width="25.21875" bestFit="1" customWidth="1"/>
    <col min="5372" max="5373" width="23.21875" bestFit="1" customWidth="1"/>
    <col min="5374" max="5374" width="23.21875" customWidth="1"/>
    <col min="5375" max="5375" width="22.6640625" bestFit="1" customWidth="1"/>
    <col min="5376" max="5376" width="26.88671875" bestFit="1" customWidth="1"/>
    <col min="5377" max="5377" width="25.21875" bestFit="1" customWidth="1"/>
    <col min="5378" max="5378" width="22.6640625" customWidth="1"/>
    <col min="5379" max="5379" width="26.88671875" bestFit="1" customWidth="1"/>
    <col min="5380" max="5380" width="25.21875" bestFit="1" customWidth="1"/>
    <col min="5381" max="5381" width="21.6640625" bestFit="1" customWidth="1"/>
    <col min="5382" max="5382" width="25.88671875" bestFit="1" customWidth="1"/>
    <col min="5383" max="5383" width="24.21875" bestFit="1" customWidth="1"/>
    <col min="5384" max="5384" width="23.21875" customWidth="1"/>
    <col min="5385" max="5385" width="23.21875" bestFit="1" customWidth="1"/>
    <col min="5386" max="5386" width="23.21875" customWidth="1"/>
    <col min="5387" max="5387" width="22.6640625" bestFit="1" customWidth="1"/>
    <col min="5388" max="5388" width="26.88671875" bestFit="1" customWidth="1"/>
    <col min="5389" max="5389" width="25.21875" bestFit="1" customWidth="1"/>
    <col min="5390" max="5390" width="22.6640625" customWidth="1"/>
    <col min="5391" max="5391" width="26.88671875" bestFit="1" customWidth="1"/>
    <col min="5392" max="5392" width="25.21875" customWidth="1"/>
    <col min="5393" max="5393" width="21.6640625" bestFit="1" customWidth="1"/>
    <col min="5394" max="5394" width="25.88671875" bestFit="1" customWidth="1"/>
    <col min="5395" max="5395" width="24.21875" bestFit="1" customWidth="1"/>
    <col min="5396" max="5396" width="22.6640625" customWidth="1"/>
    <col min="5397" max="5397" width="26.88671875" bestFit="1" customWidth="1"/>
    <col min="5398" max="5398" width="25.21875" bestFit="1" customWidth="1"/>
    <col min="5399" max="5399" width="23.21875" bestFit="1" customWidth="1"/>
    <col min="5400" max="5400" width="23.21875" customWidth="1"/>
    <col min="5401" max="5401" width="23.21875" bestFit="1" customWidth="1"/>
    <col min="5402" max="5402" width="22.6640625" customWidth="1"/>
    <col min="5403" max="5403" width="26.88671875" bestFit="1" customWidth="1"/>
    <col min="5404" max="5404" width="25.21875" customWidth="1"/>
    <col min="5405" max="5405" width="21.6640625" bestFit="1" customWidth="1"/>
    <col min="5406" max="5406" width="25.88671875" bestFit="1" customWidth="1"/>
    <col min="5407" max="5407" width="24.21875" bestFit="1" customWidth="1"/>
    <col min="5408" max="5408" width="21.6640625" customWidth="1"/>
    <col min="5409" max="5409" width="25.88671875" bestFit="1" customWidth="1"/>
    <col min="5410" max="5410" width="24.21875" customWidth="1"/>
    <col min="5411" max="5411" width="23.21875" bestFit="1" customWidth="1"/>
    <col min="5412" max="5412" width="23.21875" customWidth="1"/>
    <col min="5413" max="5413" width="23.21875" bestFit="1" customWidth="1"/>
    <col min="5414" max="5414" width="22.6640625" customWidth="1"/>
    <col min="5415" max="5415" width="26.88671875" bestFit="1" customWidth="1"/>
    <col min="5416" max="5416" width="25.21875" bestFit="1" customWidth="1"/>
    <col min="5417" max="5417" width="22.6640625" bestFit="1" customWidth="1"/>
    <col min="5418" max="5418" width="26.88671875" bestFit="1" customWidth="1"/>
    <col min="5419" max="5419" width="25.21875" bestFit="1" customWidth="1"/>
    <col min="5420" max="5420" width="21.6640625" customWidth="1"/>
    <col min="5421" max="5421" width="25.88671875" bestFit="1" customWidth="1"/>
    <col min="5422" max="5422" width="24.21875" customWidth="1"/>
    <col min="5423" max="5423" width="22.6640625" bestFit="1" customWidth="1"/>
    <col min="5424" max="5424" width="26.88671875" bestFit="1" customWidth="1"/>
    <col min="5425" max="5425" width="25.21875" bestFit="1" customWidth="1"/>
    <col min="5426" max="5426" width="23.21875" customWidth="1"/>
    <col min="5427" max="5427" width="23.21875" bestFit="1" customWidth="1"/>
    <col min="5428" max="5428" width="23.21875" customWidth="1"/>
    <col min="5429" max="5429" width="22.6640625" bestFit="1" customWidth="1"/>
    <col min="5430" max="5430" width="26.88671875" bestFit="1" customWidth="1"/>
    <col min="5431" max="5431" width="25.21875" bestFit="1" customWidth="1"/>
    <col min="5432" max="5432" width="22.6640625" customWidth="1"/>
    <col min="5433" max="5433" width="26.88671875" bestFit="1" customWidth="1"/>
    <col min="5434" max="5434" width="25.21875" customWidth="1"/>
    <col min="5435" max="5435" width="21.6640625" customWidth="1"/>
    <col min="5436" max="5436" width="25.88671875" customWidth="1"/>
    <col min="5437" max="5437" width="24.21875" bestFit="1" customWidth="1"/>
    <col min="5438" max="5438" width="22.6640625" customWidth="1"/>
    <col min="5439" max="5439" width="26.88671875" bestFit="1" customWidth="1"/>
    <col min="5440" max="5440" width="25.21875" customWidth="1"/>
    <col min="5441" max="5441" width="23.21875" bestFit="1" customWidth="1"/>
    <col min="5442" max="5442" width="23.21875" customWidth="1"/>
    <col min="5443" max="5443" width="23.21875" bestFit="1" customWidth="1"/>
    <col min="5444" max="5444" width="22.6640625" customWidth="1"/>
    <col min="5445" max="5445" width="26.88671875" bestFit="1" customWidth="1"/>
    <col min="5446" max="5446" width="25.21875" bestFit="1" customWidth="1"/>
    <col min="5447" max="5447" width="22.6640625" bestFit="1" customWidth="1"/>
    <col min="5448" max="5448" width="26.88671875" bestFit="1" customWidth="1"/>
    <col min="5449" max="5449" width="25.21875" bestFit="1" customWidth="1"/>
    <col min="5450" max="5450" width="21.6640625" customWidth="1"/>
    <col min="5451" max="5451" width="25.88671875" bestFit="1" customWidth="1"/>
    <col min="5452" max="5452" width="24.21875" customWidth="1"/>
    <col min="5453" max="5455" width="23.21875" bestFit="1" customWidth="1"/>
    <col min="5456" max="5456" width="22.6640625" customWidth="1"/>
    <col min="5457" max="5457" width="26.88671875" bestFit="1" customWidth="1"/>
    <col min="5458" max="5458" width="25.21875" customWidth="1"/>
    <col min="5459" max="5459" width="22.6640625" bestFit="1" customWidth="1"/>
    <col min="5460" max="5460" width="26.88671875" bestFit="1" customWidth="1"/>
    <col min="5461" max="5461" width="25.21875" bestFit="1" customWidth="1"/>
    <col min="5462" max="5462" width="21.6640625" customWidth="1"/>
    <col min="5463" max="5463" width="25.88671875" bestFit="1" customWidth="1"/>
    <col min="5464" max="5464" width="24.21875" customWidth="1"/>
    <col min="5465" max="5465" width="23.21875" bestFit="1" customWidth="1"/>
    <col min="5466" max="5466" width="23.21875" customWidth="1"/>
    <col min="5467" max="5467" width="23.21875" bestFit="1" customWidth="1"/>
    <col min="5468" max="5468" width="21.6640625" customWidth="1"/>
    <col min="5469" max="5469" width="25.88671875" bestFit="1" customWidth="1"/>
    <col min="5470" max="5470" width="24.21875" customWidth="1"/>
    <col min="5471" max="5471" width="22.6640625" bestFit="1" customWidth="1"/>
    <col min="5472" max="5472" width="26.88671875" bestFit="1" customWidth="1"/>
    <col min="5473" max="5473" width="25.21875" bestFit="1" customWidth="1"/>
    <col min="5474" max="5474" width="21.6640625" customWidth="1"/>
    <col min="5475" max="5475" width="25.88671875" bestFit="1" customWidth="1"/>
    <col min="5476" max="5476" width="24.21875" customWidth="1"/>
    <col min="5477" max="5477" width="23.21875" bestFit="1" customWidth="1"/>
    <col min="5478" max="5478" width="23.21875" customWidth="1"/>
    <col min="5479" max="5479" width="23.21875" bestFit="1" customWidth="1"/>
    <col min="5480" max="5480" width="21.6640625" customWidth="1"/>
    <col min="5481" max="5481" width="25.88671875" bestFit="1" customWidth="1"/>
    <col min="5482" max="5482" width="24.21875" customWidth="1"/>
    <col min="5483" max="5483" width="22.6640625" bestFit="1" customWidth="1"/>
    <col min="5484" max="5484" width="26.88671875" bestFit="1" customWidth="1"/>
    <col min="5485" max="5485" width="25.21875" bestFit="1" customWidth="1"/>
    <col min="5486" max="5486" width="21.6640625" customWidth="1"/>
    <col min="5487" max="5487" width="25.88671875" bestFit="1" customWidth="1"/>
    <col min="5488" max="5488" width="24.21875" bestFit="1" customWidth="1"/>
    <col min="5489" max="5489" width="23.21875" bestFit="1" customWidth="1"/>
    <col min="5490" max="5490" width="23.21875" customWidth="1"/>
    <col min="5491" max="5491" width="23.21875" bestFit="1" customWidth="1"/>
    <col min="5492" max="5492" width="22.6640625" customWidth="1"/>
    <col min="5493" max="5493" width="26.88671875" bestFit="1" customWidth="1"/>
    <col min="5494" max="5494" width="25.21875" customWidth="1"/>
    <col min="5495" max="5495" width="22.6640625" bestFit="1" customWidth="1"/>
    <col min="5496" max="5496" width="26.88671875" bestFit="1" customWidth="1"/>
    <col min="5497" max="5497" width="25.21875" bestFit="1" customWidth="1"/>
    <col min="5498" max="5498" width="21.6640625" customWidth="1"/>
    <col min="5499" max="5499" width="25.88671875" bestFit="1" customWidth="1"/>
    <col min="5500" max="5500" width="24.21875" customWidth="1"/>
    <col min="5501" max="5501" width="22.6640625" bestFit="1" customWidth="1"/>
    <col min="5502" max="5502" width="26.88671875" bestFit="1" customWidth="1"/>
    <col min="5503" max="5503" width="25.21875" bestFit="1" customWidth="1"/>
    <col min="5504" max="5505" width="23.21875" bestFit="1" customWidth="1"/>
    <col min="5506" max="5506" width="23.21875" customWidth="1"/>
    <col min="5507" max="5507" width="22.6640625" bestFit="1" customWidth="1"/>
    <col min="5508" max="5508" width="26.88671875" bestFit="1" customWidth="1"/>
    <col min="5509" max="5509" width="25.21875" bestFit="1" customWidth="1"/>
    <col min="5510" max="5510" width="21.6640625" customWidth="1"/>
    <col min="5511" max="5511" width="25.88671875" bestFit="1" customWidth="1"/>
    <col min="5512" max="5512" width="24.21875" customWidth="1"/>
    <col min="5513" max="5513" width="21.6640625" bestFit="1" customWidth="1"/>
    <col min="5514" max="5514" width="25.88671875" bestFit="1" customWidth="1"/>
    <col min="5515" max="5515" width="24.21875" bestFit="1" customWidth="1"/>
    <col min="5516" max="5516" width="23.21875" customWidth="1"/>
    <col min="5517" max="5517" width="23.21875" bestFit="1" customWidth="1"/>
    <col min="5518" max="5518" width="23.21875" customWidth="1"/>
    <col min="5519" max="5519" width="21.6640625" bestFit="1" customWidth="1"/>
    <col min="5520" max="5520" width="25.88671875" bestFit="1" customWidth="1"/>
    <col min="5521" max="5521" width="24.21875" bestFit="1" customWidth="1"/>
    <col min="5522" max="5522" width="22.6640625" customWidth="1"/>
    <col min="5523" max="5523" width="26.88671875" bestFit="1" customWidth="1"/>
    <col min="5524" max="5524" width="25.21875" customWidth="1"/>
    <col min="5525" max="5525" width="21.6640625" customWidth="1"/>
    <col min="5526" max="5526" width="25.88671875" customWidth="1"/>
    <col min="5527" max="5527" width="24.21875" bestFit="1" customWidth="1"/>
    <col min="5528" max="5528" width="23.21875" customWidth="1"/>
    <col min="5529" max="5529" width="23.21875" bestFit="1" customWidth="1"/>
    <col min="5530" max="5530" width="23.21875" customWidth="1"/>
    <col min="5531" max="5531" width="22.6640625" bestFit="1" customWidth="1"/>
    <col min="5532" max="5532" width="26.88671875" bestFit="1" customWidth="1"/>
    <col min="5533" max="5533" width="25.21875" bestFit="1" customWidth="1"/>
    <col min="5534" max="5534" width="22.6640625" customWidth="1"/>
    <col min="5535" max="5535" width="26.88671875" bestFit="1" customWidth="1"/>
    <col min="5536" max="5536" width="25.21875" customWidth="1"/>
    <col min="5537" max="5537" width="21.6640625" bestFit="1" customWidth="1"/>
    <col min="5538" max="5538" width="25.88671875" bestFit="1" customWidth="1"/>
    <col min="5539" max="5539" width="24.21875" bestFit="1" customWidth="1"/>
    <col min="5540" max="5541" width="23.21875" bestFit="1" customWidth="1"/>
    <col min="5542" max="5542" width="23.21875" customWidth="1"/>
    <col min="5543" max="5543" width="22.6640625" bestFit="1" customWidth="1"/>
    <col min="5544" max="5544" width="26.88671875" bestFit="1" customWidth="1"/>
    <col min="5545" max="5545" width="25.21875" bestFit="1" customWidth="1"/>
    <col min="5546" max="5546" width="22.6640625" customWidth="1"/>
    <col min="5547" max="5547" width="26.88671875" bestFit="1" customWidth="1"/>
    <col min="5548" max="5548" width="25.21875" bestFit="1" customWidth="1"/>
    <col min="5549" max="5549" width="22.6640625" bestFit="1" customWidth="1"/>
    <col min="5550" max="5550" width="26.88671875" bestFit="1" customWidth="1"/>
    <col min="5551" max="5551" width="25.21875" bestFit="1" customWidth="1"/>
    <col min="5552" max="5552" width="22.6640625" customWidth="1"/>
    <col min="5553" max="5553" width="26.88671875" bestFit="1" customWidth="1"/>
    <col min="5554" max="5554" width="25.21875" customWidth="1"/>
    <col min="5555" max="5557" width="23.21875" bestFit="1" customWidth="1"/>
    <col min="5558" max="5558" width="21.6640625" customWidth="1"/>
    <col min="5559" max="5559" width="25.88671875" bestFit="1" customWidth="1"/>
    <col min="5560" max="5560" width="24.21875" customWidth="1"/>
    <col min="5561" max="5561" width="22.6640625" bestFit="1" customWidth="1"/>
    <col min="5562" max="5562" width="26.88671875" bestFit="1" customWidth="1"/>
    <col min="5563" max="5563" width="25.21875" bestFit="1" customWidth="1"/>
    <col min="5564" max="5564" width="21.6640625" customWidth="1"/>
    <col min="5565" max="5565" width="25.88671875" bestFit="1" customWidth="1"/>
    <col min="5566" max="5566" width="24.21875" customWidth="1"/>
    <col min="5567" max="5567" width="23.21875" bestFit="1" customWidth="1"/>
    <col min="5568" max="5568" width="23.21875" customWidth="1"/>
    <col min="5569" max="5569" width="23.21875" bestFit="1" customWidth="1"/>
    <col min="5570" max="5570" width="22.6640625" customWidth="1"/>
    <col min="5571" max="5571" width="26.88671875" bestFit="1" customWidth="1"/>
    <col min="5572" max="5572" width="25.21875" bestFit="1" customWidth="1"/>
    <col min="5573" max="5573" width="22.6640625" bestFit="1" customWidth="1"/>
    <col min="5574" max="5574" width="26.88671875" bestFit="1" customWidth="1"/>
    <col min="5575" max="5575" width="25.21875" bestFit="1" customWidth="1"/>
    <col min="5576" max="5576" width="21.6640625" customWidth="1"/>
    <col min="5577" max="5577" width="25.88671875" bestFit="1" customWidth="1"/>
    <col min="5578" max="5578" width="24.21875" customWidth="1"/>
    <col min="5579" max="5579" width="23.21875" bestFit="1" customWidth="1"/>
    <col min="5580" max="5580" width="23.21875" customWidth="1"/>
    <col min="5581" max="5581" width="23.21875" bestFit="1" customWidth="1"/>
    <col min="5582" max="5582" width="22.6640625" customWidth="1"/>
    <col min="5583" max="5583" width="26.88671875" bestFit="1" customWidth="1"/>
    <col min="5584" max="5584" width="25.21875" customWidth="1"/>
    <col min="5585" max="5585" width="22.6640625" bestFit="1" customWidth="1"/>
    <col min="5586" max="5586" width="26.88671875" bestFit="1" customWidth="1"/>
    <col min="5587" max="5587" width="25.21875" bestFit="1" customWidth="1"/>
    <col min="5588" max="5588" width="21.6640625" customWidth="1"/>
    <col min="5589" max="5589" width="25.88671875" bestFit="1" customWidth="1"/>
    <col min="5590" max="5590" width="24.21875" bestFit="1" customWidth="1"/>
    <col min="5591" max="5591" width="22.6640625" bestFit="1" customWidth="1"/>
    <col min="5592" max="5592" width="26.88671875" bestFit="1" customWidth="1"/>
    <col min="5593" max="5593" width="25.21875" bestFit="1" customWidth="1"/>
    <col min="5594" max="5594" width="23.21875" customWidth="1"/>
    <col min="5595" max="5596" width="23.21875" bestFit="1" customWidth="1"/>
    <col min="5597" max="5597" width="21.6640625" customWidth="1"/>
    <col min="5598" max="5598" width="25.88671875" customWidth="1"/>
    <col min="5599" max="5599" width="24.21875" bestFit="1" customWidth="1"/>
    <col min="5600" max="5600" width="22.6640625" customWidth="1"/>
    <col min="5601" max="5601" width="26.88671875" bestFit="1" customWidth="1"/>
    <col min="5602" max="5602" width="25.21875" customWidth="1"/>
    <col min="5603" max="5603" width="21.6640625" bestFit="1" customWidth="1"/>
    <col min="5604" max="5604" width="25.88671875" bestFit="1" customWidth="1"/>
    <col min="5605" max="5605" width="24.21875" bestFit="1" customWidth="1"/>
    <col min="5606" max="5606" width="23.21875" customWidth="1"/>
    <col min="5607" max="5607" width="23.21875" bestFit="1" customWidth="1"/>
    <col min="5608" max="5608" width="23.21875" customWidth="1"/>
    <col min="5609" max="5609" width="22.6640625" bestFit="1" customWidth="1"/>
    <col min="5610" max="5610" width="26.88671875" bestFit="1" customWidth="1"/>
    <col min="5611" max="5611" width="25.21875" bestFit="1" customWidth="1"/>
    <col min="5612" max="5612" width="22.6640625" customWidth="1"/>
    <col min="5613" max="5613" width="26.88671875" bestFit="1" customWidth="1"/>
    <col min="5614" max="5614" width="25.21875" bestFit="1" customWidth="1"/>
    <col min="5615" max="5615" width="21.6640625" bestFit="1" customWidth="1"/>
    <col min="5616" max="5616" width="25.88671875" bestFit="1" customWidth="1"/>
    <col min="5617" max="5617" width="24.21875" bestFit="1" customWidth="1"/>
    <col min="5618" max="5618" width="23.21875" customWidth="1"/>
    <col min="5619" max="5619" width="23.21875" bestFit="1" customWidth="1"/>
    <col min="5620" max="5620" width="23.21875" customWidth="1"/>
    <col min="5621" max="5621" width="22.6640625" bestFit="1" customWidth="1"/>
    <col min="5622" max="5622" width="26.88671875" bestFit="1" customWidth="1"/>
    <col min="5623" max="5623" width="25.21875" bestFit="1" customWidth="1"/>
    <col min="5624" max="5624" width="21.6640625" customWidth="1"/>
    <col min="5625" max="5625" width="25.88671875" bestFit="1" customWidth="1"/>
    <col min="5626" max="5626" width="24.21875" customWidth="1"/>
    <col min="5627" max="5627" width="21.6640625" bestFit="1" customWidth="1"/>
    <col min="5628" max="5628" width="25.88671875" bestFit="1" customWidth="1"/>
    <col min="5629" max="5629" width="24.21875" bestFit="1" customWidth="1"/>
    <col min="5630" max="5631" width="23.21875" bestFit="1" customWidth="1"/>
    <col min="5632" max="5632" width="23.21875" customWidth="1"/>
    <col min="5633" max="5633" width="22.6640625" bestFit="1" customWidth="1"/>
    <col min="5634" max="5634" width="26.88671875" bestFit="1" customWidth="1"/>
    <col min="5635" max="5635" width="25.21875" bestFit="1" customWidth="1"/>
    <col min="5636" max="5636" width="22.6640625" customWidth="1"/>
    <col min="5637" max="5637" width="26.88671875" bestFit="1" customWidth="1"/>
    <col min="5638" max="5638" width="25.21875" bestFit="1" customWidth="1"/>
    <col min="5639" max="5639" width="21.6640625" customWidth="1"/>
    <col min="5640" max="5640" width="25.88671875" customWidth="1"/>
    <col min="5641" max="5641" width="24.21875" bestFit="1" customWidth="1"/>
    <col min="5642" max="5642" width="23.21875" customWidth="1"/>
    <col min="5643" max="5643" width="23.21875" bestFit="1" customWidth="1"/>
    <col min="5644" max="5644" width="23.21875" customWidth="1"/>
    <col min="5645" max="5645" width="22.6640625" bestFit="1" customWidth="1"/>
    <col min="5646" max="5646" width="26.88671875" bestFit="1" customWidth="1"/>
    <col min="5647" max="5647" width="25.21875" bestFit="1" customWidth="1"/>
    <col min="5648" max="5648" width="22.6640625" customWidth="1"/>
    <col min="5649" max="5649" width="26.88671875" bestFit="1" customWidth="1"/>
    <col min="5650" max="5650" width="25.21875" customWidth="1"/>
    <col min="5651" max="5651" width="21.6640625" customWidth="1"/>
    <col min="5652" max="5652" width="25.88671875" customWidth="1"/>
    <col min="5653" max="5653" width="24.21875" bestFit="1" customWidth="1"/>
    <col min="5654" max="5654" width="23.21875" customWidth="1"/>
    <col min="5655" max="5656" width="23.21875" bestFit="1" customWidth="1"/>
    <col min="5657" max="5657" width="22.6640625" bestFit="1" customWidth="1"/>
    <col min="5658" max="5658" width="26.88671875" bestFit="1" customWidth="1"/>
    <col min="5659" max="5659" width="25.21875" bestFit="1" customWidth="1"/>
    <col min="5660" max="5660" width="22.6640625" customWidth="1"/>
    <col min="5661" max="5661" width="26.88671875" bestFit="1" customWidth="1"/>
    <col min="5662" max="5662" width="25.21875" customWidth="1"/>
    <col min="5663" max="5663" width="21.6640625" bestFit="1" customWidth="1"/>
    <col min="5664" max="5664" width="25.88671875" bestFit="1" customWidth="1"/>
    <col min="5665" max="5665" width="24.21875" bestFit="1" customWidth="1"/>
    <col min="5666" max="5666" width="22.6640625" customWidth="1"/>
    <col min="5667" max="5667" width="26.88671875" bestFit="1" customWidth="1"/>
    <col min="5668" max="5668" width="25.21875" customWidth="1"/>
    <col min="5669" max="5669" width="23.21875" bestFit="1" customWidth="1"/>
    <col min="5670" max="5670" width="23.21875" customWidth="1"/>
    <col min="5671" max="5671" width="23.21875" bestFit="1" customWidth="1"/>
    <col min="5672" max="5672" width="21.6640625" customWidth="1"/>
    <col min="5673" max="5673" width="25.88671875" bestFit="1" customWidth="1"/>
    <col min="5674" max="5674" width="24.21875" bestFit="1" customWidth="1"/>
    <col min="5675" max="5675" width="22.6640625" bestFit="1" customWidth="1"/>
    <col min="5676" max="5676" width="26.88671875" bestFit="1" customWidth="1"/>
    <col min="5677" max="5677" width="25.21875" bestFit="1" customWidth="1"/>
    <col min="5678" max="5678" width="21.6640625" customWidth="1"/>
    <col min="5679" max="5679" width="25.88671875" bestFit="1" customWidth="1"/>
    <col min="5680" max="5680" width="24.21875" customWidth="1"/>
    <col min="5681" max="5681" width="23.21875" bestFit="1" customWidth="1"/>
    <col min="5682" max="5682" width="23.21875" customWidth="1"/>
    <col min="5683" max="5683" width="23.21875" bestFit="1" customWidth="1"/>
    <col min="5684" max="5684" width="21.6640625" customWidth="1"/>
    <col min="5685" max="5685" width="25.88671875" bestFit="1" customWidth="1"/>
    <col min="5686" max="5686" width="24.21875" customWidth="1"/>
    <col min="5687" max="5687" width="22.6640625" bestFit="1" customWidth="1"/>
    <col min="5688" max="5688" width="26.88671875" bestFit="1" customWidth="1"/>
    <col min="5689" max="5689" width="25.21875" bestFit="1" customWidth="1"/>
    <col min="5690" max="5690" width="21.6640625" customWidth="1"/>
    <col min="5691" max="5691" width="25.88671875" bestFit="1" customWidth="1"/>
    <col min="5692" max="5692" width="24.21875" bestFit="1" customWidth="1"/>
    <col min="5693" max="5693" width="23.21875" bestFit="1" customWidth="1"/>
    <col min="5694" max="5694" width="23.21875" customWidth="1"/>
    <col min="5695" max="5695" width="23.21875" bestFit="1" customWidth="1"/>
    <col min="5696" max="5696" width="22.6640625" customWidth="1"/>
    <col min="5697" max="5697" width="26.88671875" bestFit="1" customWidth="1"/>
    <col min="5698" max="5698" width="25.21875" customWidth="1"/>
    <col min="5699" max="5699" width="22.6640625" bestFit="1" customWidth="1"/>
    <col min="5700" max="5700" width="26.88671875" bestFit="1" customWidth="1"/>
    <col min="5701" max="5701" width="25.21875" bestFit="1" customWidth="1"/>
    <col min="5702" max="5702" width="21.6640625" customWidth="1"/>
    <col min="5703" max="5703" width="25.88671875" bestFit="1" customWidth="1"/>
    <col min="5704" max="5704" width="24.21875" customWidth="1"/>
    <col min="5705" max="5705" width="23.21875" bestFit="1" customWidth="1"/>
    <col min="5706" max="5706" width="23.21875" customWidth="1"/>
    <col min="5707" max="5707" width="23.21875" bestFit="1" customWidth="1"/>
    <col min="5708" max="5708" width="22.6640625" customWidth="1"/>
    <col min="5709" max="5709" width="26.88671875" bestFit="1" customWidth="1"/>
    <col min="5710" max="5710" width="25.21875" bestFit="1" customWidth="1"/>
    <col min="5711" max="5711" width="22.6640625" bestFit="1" customWidth="1"/>
    <col min="5712" max="5712" width="26.88671875" bestFit="1" customWidth="1"/>
    <col min="5713" max="5713" width="25.21875" bestFit="1" customWidth="1"/>
    <col min="5714" max="5714" width="21.6640625" customWidth="1"/>
    <col min="5715" max="5715" width="25.88671875" bestFit="1" customWidth="1"/>
    <col min="5716" max="5716" width="24.21875" customWidth="1"/>
    <col min="5717" max="5719" width="23.21875" bestFit="1" customWidth="1"/>
    <col min="5720" max="5720" width="22.6640625" customWidth="1"/>
    <col min="5721" max="5721" width="26.88671875" bestFit="1" customWidth="1"/>
    <col min="5722" max="5722" width="25.21875" customWidth="1"/>
    <col min="5723" max="5723" width="21.6640625" bestFit="1" customWidth="1"/>
    <col min="5724" max="5724" width="25.88671875" bestFit="1" customWidth="1"/>
    <col min="5725" max="5725" width="24.21875" bestFit="1" customWidth="1"/>
    <col min="5726" max="5726" width="21.6640625" customWidth="1"/>
    <col min="5727" max="5727" width="25.88671875" bestFit="1" customWidth="1"/>
    <col min="5728" max="5728" width="24.21875" customWidth="1"/>
    <col min="5729" max="5729" width="22.6640625" bestFit="1" customWidth="1"/>
    <col min="5730" max="5730" width="26.88671875" bestFit="1" customWidth="1"/>
    <col min="5731" max="5731" width="25.21875" bestFit="1" customWidth="1"/>
    <col min="5732" max="5732" width="23.21875" customWidth="1"/>
    <col min="5733" max="5734" width="23.21875" bestFit="1" customWidth="1"/>
    <col min="5735" max="5735" width="22.6640625" bestFit="1" customWidth="1"/>
    <col min="5736" max="5736" width="26.88671875" bestFit="1" customWidth="1"/>
    <col min="5737" max="5737" width="25.21875" bestFit="1" customWidth="1"/>
    <col min="5738" max="5738" width="22.6640625" customWidth="1"/>
    <col min="5739" max="5739" width="26.88671875" bestFit="1" customWidth="1"/>
    <col min="5740" max="5740" width="25.21875" customWidth="1"/>
    <col min="5741" max="5741" width="21.6640625" bestFit="1" customWidth="1"/>
    <col min="5742" max="5742" width="25.88671875" bestFit="1" customWidth="1"/>
    <col min="5743" max="5743" width="24.21875" bestFit="1" customWidth="1"/>
    <col min="5744" max="5744" width="22.6640625" customWidth="1"/>
    <col min="5745" max="5745" width="26.88671875" bestFit="1" customWidth="1"/>
    <col min="5746" max="5746" width="25.21875" customWidth="1"/>
    <col min="5747" max="5747" width="23.21875" bestFit="1" customWidth="1"/>
    <col min="5748" max="5748" width="23.21875" customWidth="1"/>
    <col min="5749" max="5749" width="23.21875" bestFit="1" customWidth="1"/>
    <col min="5750" max="5750" width="22.6640625" customWidth="1"/>
    <col min="5751" max="5751" width="26.88671875" bestFit="1" customWidth="1"/>
    <col min="5752" max="5752" width="25.21875" customWidth="1"/>
    <col min="5753" max="5753" width="22.6640625" bestFit="1" customWidth="1"/>
    <col min="5754" max="5754" width="26.88671875" bestFit="1" customWidth="1"/>
    <col min="5755" max="5755" width="25.21875" bestFit="1" customWidth="1"/>
    <col min="5756" max="5756" width="21.6640625" customWidth="1"/>
    <col min="5757" max="5757" width="25.88671875" bestFit="1" customWidth="1"/>
    <col min="5758" max="5758" width="24.21875" bestFit="1" customWidth="1"/>
    <col min="5759" max="5759" width="23.21875" bestFit="1" customWidth="1"/>
    <col min="5760" max="5760" width="23.21875" customWidth="1"/>
    <col min="5761" max="5761" width="23.21875" bestFit="1" customWidth="1"/>
    <col min="5762" max="5762" width="21.6640625" customWidth="1"/>
    <col min="5763" max="5763" width="25.88671875" bestFit="1" customWidth="1"/>
    <col min="5764" max="5764" width="24.21875" customWidth="1"/>
    <col min="5765" max="5765" width="22.6640625" bestFit="1" customWidth="1"/>
    <col min="5766" max="5766" width="26.88671875" bestFit="1" customWidth="1"/>
    <col min="5767" max="5767" width="25.21875" bestFit="1" customWidth="1"/>
    <col min="5768" max="5768" width="21.6640625" customWidth="1"/>
    <col min="5769" max="5769" width="25.88671875" bestFit="1" customWidth="1"/>
    <col min="5770" max="5770" width="24.21875" customWidth="1"/>
    <col min="5771" max="5771" width="22.6640625" bestFit="1" customWidth="1"/>
    <col min="5772" max="5772" width="26.88671875" bestFit="1" customWidth="1"/>
    <col min="5773" max="5773" width="25.21875" bestFit="1" customWidth="1"/>
    <col min="5774" max="5774" width="23.21875" customWidth="1"/>
    <col min="5775" max="5776" width="23.21875" bestFit="1" customWidth="1"/>
    <col min="5777" max="5777" width="21.6640625" customWidth="1"/>
    <col min="5778" max="5778" width="25.88671875" customWidth="1"/>
    <col min="5779" max="5779" width="24.21875" bestFit="1" customWidth="1"/>
    <col min="5780" max="5780" width="21.6640625" customWidth="1"/>
    <col min="5781" max="5781" width="25.88671875" bestFit="1" customWidth="1"/>
    <col min="5782" max="5782" width="24.21875" customWidth="1"/>
    <col min="5783" max="5783" width="21.6640625" bestFit="1" customWidth="1"/>
    <col min="5784" max="5784" width="25.88671875" bestFit="1" customWidth="1"/>
    <col min="5785" max="5785" width="24.21875" bestFit="1" customWidth="1"/>
    <col min="5786" max="5786" width="23.21875" customWidth="1"/>
    <col min="5787" max="5787" width="23.21875" bestFit="1" customWidth="1"/>
    <col min="5788" max="5788" width="23.21875" customWidth="1"/>
    <col min="5789" max="5789" width="22.6640625" bestFit="1" customWidth="1"/>
    <col min="5790" max="5790" width="26.88671875" bestFit="1" customWidth="1"/>
    <col min="5791" max="5791" width="25.21875" bestFit="1" customWidth="1"/>
    <col min="5792" max="5792" width="22.6640625" customWidth="1"/>
    <col min="5793" max="5793" width="26.88671875" bestFit="1" customWidth="1"/>
    <col min="5794" max="5794" width="25.21875" customWidth="1"/>
    <col min="5795" max="5795" width="21.6640625" customWidth="1"/>
    <col min="5796" max="5796" width="25.88671875" customWidth="1"/>
    <col min="5797" max="5797" width="24.21875" bestFit="1" customWidth="1"/>
    <col min="5798" max="5798" width="22.6640625" customWidth="1"/>
    <col min="5799" max="5799" width="26.88671875" bestFit="1" customWidth="1"/>
    <col min="5800" max="5800" width="25.21875" bestFit="1" customWidth="1"/>
    <col min="5801" max="5801" width="23.21875" bestFit="1" customWidth="1"/>
    <col min="5802" max="5802" width="23.21875" customWidth="1"/>
    <col min="5803" max="5803" width="23.21875" bestFit="1" customWidth="1"/>
    <col min="5804" max="5804" width="22.6640625" customWidth="1"/>
    <col min="5805" max="5805" width="26.88671875" bestFit="1" customWidth="1"/>
    <col min="5806" max="5806" width="25.21875" customWidth="1"/>
    <col min="5807" max="5807" width="22.6640625" bestFit="1" customWidth="1"/>
    <col min="5808" max="5808" width="26.88671875" bestFit="1" customWidth="1"/>
    <col min="5809" max="5809" width="25.21875" bestFit="1" customWidth="1"/>
    <col min="5810" max="5810" width="21.6640625" customWidth="1"/>
    <col min="5811" max="5811" width="25.88671875" bestFit="1" customWidth="1"/>
    <col min="5812" max="5812" width="24.21875" customWidth="1"/>
    <col min="5813" max="5813" width="23.21875" bestFit="1" customWidth="1"/>
    <col min="5814" max="5814" width="23.21875" customWidth="1"/>
    <col min="5815" max="5815" width="23.21875" bestFit="1" customWidth="1"/>
    <col min="5816" max="5816" width="22.6640625" customWidth="1"/>
    <col min="5817" max="5817" width="26.88671875" bestFit="1" customWidth="1"/>
    <col min="5818" max="5818" width="25.21875" customWidth="1"/>
    <col min="5819" max="5819" width="21.6640625" bestFit="1" customWidth="1"/>
    <col min="5820" max="5820" width="25.88671875" bestFit="1" customWidth="1"/>
    <col min="5821" max="5821" width="24.21875" bestFit="1" customWidth="1"/>
    <col min="5822" max="5822" width="23.21875" customWidth="1"/>
    <col min="5823" max="5823" width="23.21875" bestFit="1" customWidth="1"/>
    <col min="5824" max="5824" width="23.21875" customWidth="1"/>
    <col min="5825" max="5825" width="22.6640625" bestFit="1" customWidth="1"/>
    <col min="5826" max="5826" width="26.88671875" bestFit="1" customWidth="1"/>
    <col min="5827" max="5827" width="25.21875" bestFit="1" customWidth="1"/>
    <col min="5828" max="5828" width="22.6640625" customWidth="1"/>
    <col min="5829" max="5829" width="26.88671875" bestFit="1" customWidth="1"/>
    <col min="5830" max="5830" width="25.21875" customWidth="1"/>
    <col min="5831" max="5831" width="21.6640625" bestFit="1" customWidth="1"/>
    <col min="5832" max="5832" width="25.88671875" bestFit="1" customWidth="1"/>
    <col min="5833" max="5833" width="24.21875" bestFit="1" customWidth="1"/>
    <col min="5834" max="5835" width="23.21875" bestFit="1" customWidth="1"/>
    <col min="5836" max="5836" width="23.21875" customWidth="1"/>
    <col min="5837" max="5837" width="22.6640625" bestFit="1" customWidth="1"/>
    <col min="5838" max="5838" width="26.88671875" bestFit="1" customWidth="1"/>
    <col min="5839" max="5839" width="25.21875" bestFit="1" customWidth="1"/>
    <col min="5840" max="5840" width="22.6640625" customWidth="1"/>
    <col min="5841" max="5841" width="26.88671875" bestFit="1" customWidth="1"/>
    <col min="5842" max="5842" width="25.21875" customWidth="1"/>
    <col min="5843" max="5843" width="21.6640625" bestFit="1" customWidth="1"/>
    <col min="5844" max="5844" width="25.88671875" bestFit="1" customWidth="1"/>
    <col min="5845" max="5845" width="24.21875" bestFit="1" customWidth="1"/>
    <col min="5846" max="5846" width="23.21875" customWidth="1"/>
    <col min="5847" max="5847" width="23.21875" bestFit="1" customWidth="1"/>
    <col min="5848" max="5848" width="23.21875" customWidth="1"/>
    <col min="5849" max="5849" width="21.6640625" bestFit="1" customWidth="1"/>
    <col min="5850" max="5850" width="25.88671875" bestFit="1" customWidth="1"/>
    <col min="5851" max="5851" width="24.21875" bestFit="1" customWidth="1"/>
    <col min="5852" max="5852" width="22.6640625" customWidth="1"/>
    <col min="5853" max="5853" width="26.88671875" bestFit="1" customWidth="1"/>
    <col min="5854" max="5854" width="25.21875" customWidth="1"/>
    <col min="5855" max="5855" width="21.6640625" bestFit="1" customWidth="1"/>
    <col min="5856" max="5856" width="25.88671875" bestFit="1" customWidth="1"/>
    <col min="5857" max="5857" width="24.21875" bestFit="1" customWidth="1"/>
    <col min="5858" max="5858" width="23.21875" customWidth="1"/>
    <col min="5859" max="5859" width="23.21875" bestFit="1" customWidth="1"/>
    <col min="5860" max="5860" width="23.21875" customWidth="1"/>
    <col min="5861" max="5861" width="22.6640625" bestFit="1" customWidth="1"/>
    <col min="5862" max="5862" width="26.88671875" bestFit="1" customWidth="1"/>
    <col min="5863" max="5863" width="25.21875" bestFit="1" customWidth="1"/>
    <col min="5864" max="5864" width="22.6640625" customWidth="1"/>
    <col min="5865" max="5865" width="26.88671875" bestFit="1" customWidth="1"/>
    <col min="5866" max="5866" width="25.21875" customWidth="1"/>
    <col min="5867" max="5867" width="21.6640625" bestFit="1" customWidth="1"/>
    <col min="5868" max="5868" width="25.88671875" bestFit="1" customWidth="1"/>
    <col min="5869" max="5869" width="24.21875" bestFit="1" customWidth="1"/>
    <col min="5870" max="5870" width="22.6640625" customWidth="1"/>
    <col min="5871" max="5871" width="26.88671875" bestFit="1" customWidth="1"/>
    <col min="5872" max="5872" width="25.21875" customWidth="1"/>
    <col min="5873" max="5873" width="23.21875" bestFit="1" customWidth="1"/>
    <col min="5874" max="5874" width="23.21875" customWidth="1"/>
    <col min="5875" max="5875" width="23.21875" bestFit="1" customWidth="1"/>
    <col min="5876" max="5876" width="21.6640625" customWidth="1"/>
    <col min="5877" max="5877" width="25.88671875" bestFit="1" customWidth="1"/>
    <col min="5878" max="5878" width="24.21875" bestFit="1" customWidth="1"/>
    <col min="5879" max="5879" width="22.6640625" bestFit="1" customWidth="1"/>
    <col min="5880" max="5880" width="26.88671875" bestFit="1" customWidth="1"/>
    <col min="5881" max="5881" width="25.21875" bestFit="1" customWidth="1"/>
    <col min="5882" max="5882" width="21.6640625" customWidth="1"/>
    <col min="5883" max="5883" width="25.88671875" bestFit="1" customWidth="1"/>
    <col min="5884" max="5884" width="24.21875" customWidth="1"/>
    <col min="5885" max="5885" width="22.6640625" bestFit="1" customWidth="1"/>
    <col min="5886" max="5886" width="26.88671875" bestFit="1" customWidth="1"/>
    <col min="5887" max="5887" width="25.21875" bestFit="1" customWidth="1"/>
    <col min="5888" max="5888" width="23.21875" customWidth="1"/>
    <col min="5889" max="5889" width="23.21875" bestFit="1" customWidth="1"/>
    <col min="5890" max="5890" width="23.21875" customWidth="1"/>
    <col min="5891" max="5891" width="22.6640625" bestFit="1" customWidth="1"/>
    <col min="5892" max="5892" width="26.88671875" bestFit="1" customWidth="1"/>
    <col min="5893" max="5893" width="25.21875" bestFit="1" customWidth="1"/>
    <col min="5894" max="5894" width="21.6640625" customWidth="1"/>
    <col min="5895" max="5895" width="25.88671875" bestFit="1" customWidth="1"/>
    <col min="5896" max="5896" width="24.21875" customWidth="1"/>
    <col min="5897" max="5897" width="21.6640625" bestFit="1" customWidth="1"/>
    <col min="5898" max="5898" width="25.88671875" bestFit="1" customWidth="1"/>
    <col min="5899" max="5899" width="24.21875" bestFit="1" customWidth="1"/>
    <col min="5900" max="5900" width="23.21875" customWidth="1"/>
    <col min="5901" max="5901" width="23.21875" bestFit="1" customWidth="1"/>
    <col min="5902" max="5902" width="23.21875" customWidth="1"/>
    <col min="5903" max="5903" width="22.6640625" bestFit="1" customWidth="1"/>
    <col min="5904" max="5904" width="26.88671875" bestFit="1" customWidth="1"/>
    <col min="5905" max="5905" width="25.21875" bestFit="1" customWidth="1"/>
    <col min="5906" max="5906" width="21.6640625" customWidth="1"/>
    <col min="5907" max="5907" width="25.88671875" bestFit="1" customWidth="1"/>
    <col min="5908" max="5908" width="24.21875" customWidth="1"/>
    <col min="5909" max="5909" width="21.6640625" bestFit="1" customWidth="1"/>
    <col min="5910" max="5910" width="25.88671875" bestFit="1" customWidth="1"/>
    <col min="5911" max="5911" width="24.21875" bestFit="1" customWidth="1"/>
    <col min="5912" max="5913" width="23.21875" bestFit="1" customWidth="1"/>
    <col min="5914" max="5914" width="23.21875" customWidth="1"/>
    <col min="5915" max="5915" width="21.6640625" customWidth="1"/>
    <col min="5916" max="5916" width="25.88671875" customWidth="1"/>
    <col min="5917" max="5917" width="24.21875" bestFit="1" customWidth="1"/>
    <col min="5918" max="5918" width="22.6640625" customWidth="1"/>
    <col min="5919" max="5919" width="26.88671875" bestFit="1" customWidth="1"/>
    <col min="5920" max="5920" width="25.21875" bestFit="1" customWidth="1"/>
    <col min="5921" max="5921" width="21.6640625" customWidth="1"/>
    <col min="5922" max="5922" width="25.88671875" customWidth="1"/>
    <col min="5923" max="5923" width="24.21875" bestFit="1" customWidth="1"/>
    <col min="5924" max="5924" width="23.21875" customWidth="1"/>
    <col min="5925" max="5925" width="23.21875" bestFit="1" customWidth="1"/>
    <col min="5926" max="5926" width="23.21875" customWidth="1"/>
    <col min="5927" max="5927" width="21.6640625" bestFit="1" customWidth="1"/>
    <col min="5928" max="5928" width="25.88671875" bestFit="1" customWidth="1"/>
    <col min="5929" max="5929" width="24.21875" bestFit="1" customWidth="1"/>
    <col min="5930" max="5930" width="21.6640625" customWidth="1"/>
    <col min="5931" max="5931" width="25.88671875" bestFit="1" customWidth="1"/>
    <col min="5932" max="5932" width="24.21875" customWidth="1"/>
    <col min="5933" max="5933" width="21.6640625" bestFit="1" customWidth="1"/>
    <col min="5934" max="5934" width="25.88671875" bestFit="1" customWidth="1"/>
    <col min="5935" max="5935" width="24.21875" bestFit="1" customWidth="1"/>
    <col min="5936" max="5936" width="22.6640625" customWidth="1"/>
    <col min="5937" max="5937" width="26.88671875" bestFit="1" customWidth="1"/>
    <col min="5938" max="5938" width="25.21875" customWidth="1"/>
    <col min="5939" max="5939" width="23.21875" bestFit="1" customWidth="1"/>
    <col min="5940" max="5940" width="23.21875" customWidth="1"/>
    <col min="5941" max="5941" width="23.21875" bestFit="1" customWidth="1"/>
    <col min="5942" max="5942" width="22.6640625" customWidth="1"/>
    <col min="5943" max="5943" width="26.88671875" bestFit="1" customWidth="1"/>
    <col min="5944" max="5944" width="25.21875" bestFit="1" customWidth="1"/>
    <col min="5945" max="5945" width="22.6640625" bestFit="1" customWidth="1"/>
    <col min="5946" max="5946" width="26.88671875" bestFit="1" customWidth="1"/>
    <col min="5947" max="5947" width="25.21875" bestFit="1" customWidth="1"/>
    <col min="5948" max="5948" width="21.6640625" customWidth="1"/>
    <col min="5949" max="5949" width="25.88671875" bestFit="1" customWidth="1"/>
    <col min="5950" max="5950" width="24.21875" customWidth="1"/>
    <col min="5951" max="5951" width="23.21875" bestFit="1" customWidth="1"/>
    <col min="5952" max="5952" width="23.21875" customWidth="1"/>
    <col min="5953" max="5953" width="23.21875" bestFit="1" customWidth="1"/>
    <col min="5954" max="5954" width="22.6640625" customWidth="1"/>
    <col min="5955" max="5955" width="26.88671875" bestFit="1" customWidth="1"/>
    <col min="5956" max="5956" width="25.21875" customWidth="1"/>
    <col min="5957" max="5957" width="22.6640625" bestFit="1" customWidth="1"/>
    <col min="5958" max="5958" width="26.88671875" bestFit="1" customWidth="1"/>
    <col min="5959" max="5959" width="25.21875" bestFit="1" customWidth="1"/>
    <col min="5960" max="5960" width="21.6640625" customWidth="1"/>
    <col min="5961" max="5961" width="25.88671875" bestFit="1" customWidth="1"/>
    <col min="5962" max="5962" width="24.21875" bestFit="1" customWidth="1"/>
    <col min="5963" max="5963" width="22.6640625" bestFit="1" customWidth="1"/>
    <col min="5964" max="5964" width="26.88671875" bestFit="1" customWidth="1"/>
    <col min="5965" max="5965" width="25.21875" bestFit="1" customWidth="1"/>
    <col min="5966" max="5966" width="23.21875" customWidth="1"/>
    <col min="5967" max="5967" width="23.21875" bestFit="1" customWidth="1"/>
    <col min="5968" max="5968" width="23.21875" customWidth="1"/>
    <col min="5969" max="5969" width="21.6640625" customWidth="1"/>
    <col min="5970" max="5970" width="25.88671875" customWidth="1"/>
    <col min="5971" max="5971" width="24.21875" bestFit="1" customWidth="1"/>
    <col min="5972" max="5972" width="22.6640625" customWidth="1"/>
    <col min="5973" max="5973" width="26.88671875" bestFit="1" customWidth="1"/>
    <col min="5974" max="5974" width="25.21875" customWidth="1"/>
    <col min="5975" max="5975" width="23.21875" bestFit="1" customWidth="1"/>
    <col min="5976" max="5976" width="23.21875" customWidth="1"/>
    <col min="5977" max="5977" width="23.21875" bestFit="1" customWidth="1"/>
    <col min="5978" max="5978" width="21.6640625" customWidth="1"/>
    <col min="5979" max="5979" width="25.88671875" bestFit="1" customWidth="1"/>
    <col min="5980" max="5980" width="24.21875" bestFit="1" customWidth="1"/>
    <col min="5981" max="5981" width="22.6640625" bestFit="1" customWidth="1"/>
    <col min="5982" max="5982" width="26.88671875" bestFit="1" customWidth="1"/>
    <col min="5983" max="5983" width="25.21875" bestFit="1" customWidth="1"/>
    <col min="5984" max="5984" width="21.6640625" customWidth="1"/>
    <col min="5985" max="5985" width="25.88671875" bestFit="1" customWidth="1"/>
    <col min="5986" max="5986" width="24.21875" customWidth="1"/>
    <col min="5987" max="5987" width="22.6640625" bestFit="1" customWidth="1"/>
    <col min="5988" max="5988" width="26.88671875" bestFit="1" customWidth="1"/>
    <col min="5989" max="5989" width="25.21875" bestFit="1" customWidth="1"/>
    <col min="5990" max="5990" width="23.21875" customWidth="1"/>
    <col min="5991" max="5991" width="23.21875" bestFit="1" customWidth="1"/>
    <col min="5992" max="5992" width="23.21875" customWidth="1"/>
    <col min="5993" max="5993" width="22.6640625" bestFit="1" customWidth="1"/>
    <col min="5994" max="5994" width="26.88671875" bestFit="1" customWidth="1"/>
    <col min="5995" max="5995" width="25.21875" bestFit="1" customWidth="1"/>
    <col min="5996" max="5996" width="22.6640625" customWidth="1"/>
    <col min="5997" max="5997" width="26.88671875" bestFit="1" customWidth="1"/>
    <col min="5998" max="5998" width="25.21875" bestFit="1" customWidth="1"/>
    <col min="5999" max="5999" width="21.6640625" customWidth="1"/>
    <col min="6000" max="6000" width="25.88671875" customWidth="1"/>
    <col min="6001" max="6001" width="24.21875" bestFit="1" customWidth="1"/>
    <col min="6002" max="6002" width="23.21875" customWidth="1"/>
    <col min="6003" max="6003" width="23.21875" bestFit="1" customWidth="1"/>
    <col min="6004" max="6004" width="23.21875" customWidth="1"/>
    <col min="6005" max="6005" width="22.6640625" bestFit="1" customWidth="1"/>
    <col min="6006" max="6006" width="26.88671875" bestFit="1" customWidth="1"/>
    <col min="6007" max="6007" width="25.21875" bestFit="1" customWidth="1"/>
    <col min="6008" max="6008" width="22.6640625" customWidth="1"/>
    <col min="6009" max="6009" width="26.88671875" bestFit="1" customWidth="1"/>
    <col min="6010" max="6010" width="25.21875" customWidth="1"/>
    <col min="6011" max="6011" width="21.6640625" bestFit="1" customWidth="1"/>
    <col min="6012" max="6012" width="25.88671875" bestFit="1" customWidth="1"/>
    <col min="6013" max="6013" width="24.21875" bestFit="1" customWidth="1"/>
    <col min="6014" max="6015" width="23.21875" bestFit="1" customWidth="1"/>
    <col min="6016" max="6016" width="23.21875" customWidth="1"/>
    <col min="6017" max="6017" width="21.6640625" customWidth="1"/>
    <col min="6018" max="6018" width="25.88671875" customWidth="1"/>
    <col min="6019" max="6019" width="24.21875" bestFit="1" customWidth="1"/>
    <col min="6020" max="6020" width="21.6640625" customWidth="1"/>
    <col min="6021" max="6021" width="25.88671875" bestFit="1" customWidth="1"/>
    <col min="6022" max="6022" width="24.21875" bestFit="1" customWidth="1"/>
    <col min="6023" max="6023" width="21.6640625" customWidth="1"/>
    <col min="6024" max="6024" width="25.88671875" customWidth="1"/>
    <col min="6025" max="6025" width="24.21875" bestFit="1" customWidth="1"/>
    <col min="6026" max="6026" width="22.6640625" customWidth="1"/>
    <col min="6027" max="6027" width="26.88671875" bestFit="1" customWidth="1"/>
    <col min="6028" max="6028" width="25.21875" customWidth="1"/>
    <col min="6029" max="6029" width="23.21875" bestFit="1" customWidth="1"/>
    <col min="6030" max="6030" width="23.21875" customWidth="1"/>
    <col min="6031" max="6031" width="23.21875" bestFit="1" customWidth="1"/>
    <col min="6032" max="6032" width="22.6640625" customWidth="1"/>
    <col min="6033" max="6033" width="26.88671875" bestFit="1" customWidth="1"/>
    <col min="6034" max="6034" width="25.21875" customWidth="1"/>
    <col min="6035" max="6035" width="22.6640625" bestFit="1" customWidth="1"/>
    <col min="6036" max="6036" width="26.88671875" bestFit="1" customWidth="1"/>
    <col min="6037" max="6037" width="25.21875" bestFit="1" customWidth="1"/>
    <col min="6038" max="6038" width="21.6640625" customWidth="1"/>
    <col min="6039" max="6039" width="25.88671875" bestFit="1" customWidth="1"/>
    <col min="6040" max="6040" width="24.21875" bestFit="1" customWidth="1"/>
    <col min="6041" max="6041" width="23.21875" bestFit="1" customWidth="1"/>
    <col min="6042" max="6042" width="23.21875" customWidth="1"/>
    <col min="6043" max="6043" width="23.21875" bestFit="1" customWidth="1"/>
    <col min="6044" max="6044" width="21.6640625" customWidth="1"/>
    <col min="6045" max="6045" width="25.88671875" bestFit="1" customWidth="1"/>
    <col min="6046" max="6046" width="24.21875" customWidth="1"/>
    <col min="6047" max="6047" width="22.6640625" bestFit="1" customWidth="1"/>
    <col min="6048" max="6048" width="26.88671875" bestFit="1" customWidth="1"/>
    <col min="6049" max="6049" width="25.21875" bestFit="1" customWidth="1"/>
    <col min="6050" max="6050" width="21.6640625" customWidth="1"/>
    <col min="6051" max="6051" width="25.88671875" bestFit="1" customWidth="1"/>
    <col min="6052" max="6052" width="24.21875" customWidth="1"/>
    <col min="6053" max="6053" width="23.21875" bestFit="1" customWidth="1"/>
    <col min="6054" max="6054" width="23.21875" customWidth="1"/>
    <col min="6055" max="6055" width="23.21875" bestFit="1" customWidth="1"/>
    <col min="6056" max="6056" width="21.6640625" customWidth="1"/>
    <col min="6057" max="6057" width="25.88671875" bestFit="1" customWidth="1"/>
    <col min="6058" max="6058" width="24.21875" bestFit="1" customWidth="1"/>
    <col min="6059" max="6059" width="21.6640625" bestFit="1" customWidth="1"/>
    <col min="6060" max="6060" width="25.88671875" bestFit="1" customWidth="1"/>
    <col min="6061" max="6061" width="24.21875" bestFit="1" customWidth="1"/>
    <col min="6062" max="6062" width="23.21875" customWidth="1"/>
    <col min="6063" max="6063" width="23.21875" bestFit="1" customWidth="1"/>
    <col min="6064" max="6064" width="23.21875" customWidth="1"/>
    <col min="6065" max="6065" width="21.6640625" customWidth="1"/>
    <col min="6066" max="6066" width="25.88671875" customWidth="1"/>
    <col min="6067" max="6067" width="24.21875" bestFit="1" customWidth="1"/>
    <col min="6068" max="6068" width="22.6640625" customWidth="1"/>
    <col min="6069" max="6069" width="26.88671875" bestFit="1" customWidth="1"/>
    <col min="6070" max="6070" width="25.21875" customWidth="1"/>
    <col min="6071" max="6071" width="21.6640625" customWidth="1"/>
    <col min="6072" max="6072" width="25.88671875" customWidth="1"/>
    <col min="6073" max="6073" width="24.21875" bestFit="1" customWidth="1"/>
    <col min="6074" max="6074" width="23.21875" customWidth="1"/>
    <col min="6075" max="6076" width="23.21875" bestFit="1" customWidth="1"/>
    <col min="6077" max="6077" width="22.6640625" bestFit="1" customWidth="1"/>
    <col min="6078" max="6078" width="26.88671875" bestFit="1" customWidth="1"/>
    <col min="6079" max="6079" width="25.21875" bestFit="1" customWidth="1"/>
    <col min="6080" max="6080" width="22.6640625" customWidth="1"/>
    <col min="6081" max="6081" width="26.88671875" bestFit="1" customWidth="1"/>
    <col min="6082" max="6082" width="25.21875" customWidth="1"/>
    <col min="6083" max="6083" width="21.6640625" customWidth="1"/>
    <col min="6084" max="6084" width="25.88671875" customWidth="1"/>
    <col min="6085" max="6085" width="24.21875" bestFit="1" customWidth="1"/>
    <col min="6086" max="6087" width="23.21875" bestFit="1" customWidth="1"/>
    <col min="6088" max="6088" width="23.21875" customWidth="1"/>
    <col min="6089" max="6089" width="21.6640625" customWidth="1"/>
    <col min="6090" max="6090" width="25.88671875" customWidth="1"/>
    <col min="6091" max="6091" width="24.21875" bestFit="1" customWidth="1"/>
    <col min="6092" max="6092" width="22.6640625" customWidth="1"/>
    <col min="6093" max="6093" width="26.88671875" bestFit="1" customWidth="1"/>
    <col min="6094" max="6094" width="25.21875" bestFit="1" customWidth="1"/>
    <col min="6095" max="6095" width="21.6640625" customWidth="1"/>
    <col min="6096" max="6096" width="25.88671875" customWidth="1"/>
    <col min="6097" max="6097" width="24.21875" bestFit="1" customWidth="1"/>
    <col min="6098" max="6098" width="23.21875" customWidth="1"/>
    <col min="6099" max="6100" width="23.21875" bestFit="1" customWidth="1"/>
    <col min="6101" max="6101" width="22.6640625" bestFit="1" customWidth="1"/>
    <col min="6102" max="6102" width="26.88671875" bestFit="1" customWidth="1"/>
    <col min="6103" max="6103" width="25.21875" bestFit="1" customWidth="1"/>
    <col min="6104" max="6104" width="22.6640625" customWidth="1"/>
    <col min="6105" max="6105" width="26.88671875" bestFit="1" customWidth="1"/>
    <col min="6106" max="6106" width="25.21875" customWidth="1"/>
    <col min="6107" max="6107" width="23.21875" bestFit="1" customWidth="1"/>
    <col min="6108" max="6108" width="23.21875" customWidth="1"/>
    <col min="6109" max="6109" width="23.21875" bestFit="1" customWidth="1"/>
    <col min="6110" max="6110" width="22.6640625" customWidth="1"/>
    <col min="6111" max="6111" width="26.88671875" bestFit="1" customWidth="1"/>
    <col min="6112" max="6112" width="25.21875" customWidth="1"/>
    <col min="6113" max="6113" width="22.6640625" bestFit="1" customWidth="1"/>
    <col min="6114" max="6114" width="26.88671875" bestFit="1" customWidth="1"/>
    <col min="6115" max="6115" width="25.21875" bestFit="1" customWidth="1"/>
    <col min="6116" max="6116" width="21.6640625" customWidth="1"/>
    <col min="6117" max="6117" width="25.88671875" bestFit="1" customWidth="1"/>
    <col min="6118" max="6118" width="24.21875" bestFit="1" customWidth="1"/>
    <col min="6119" max="6119" width="23.21875" bestFit="1" customWidth="1"/>
    <col min="6120" max="6120" width="23.21875" customWidth="1"/>
    <col min="6121" max="6121" width="23.21875" bestFit="1" customWidth="1"/>
    <col min="6122" max="6122" width="22.6640625" customWidth="1"/>
    <col min="6123" max="6123" width="26.88671875" bestFit="1" customWidth="1"/>
    <col min="6124" max="6124" width="25.21875" customWidth="1"/>
    <col min="6125" max="6125" width="22.6640625" bestFit="1" customWidth="1"/>
    <col min="6126" max="6126" width="26.88671875" bestFit="1" customWidth="1"/>
    <col min="6127" max="6127" width="25.21875" bestFit="1" customWidth="1"/>
    <col min="6128" max="6128" width="21.6640625" customWidth="1"/>
    <col min="6129" max="6129" width="25.88671875" bestFit="1" customWidth="1"/>
    <col min="6130" max="6130" width="24.21875" customWidth="1"/>
    <col min="6131" max="6131" width="23.21875" bestFit="1" customWidth="1"/>
    <col min="6132" max="6132" width="23.21875" customWidth="1"/>
    <col min="6133" max="6133" width="23.21875" bestFit="1" customWidth="1"/>
    <col min="6134" max="6134" width="22.6640625" customWidth="1"/>
    <col min="6135" max="6135" width="26.88671875" bestFit="1" customWidth="1"/>
    <col min="6136" max="6136" width="25.21875" bestFit="1" customWidth="1"/>
    <col min="6137" max="6137" width="22.6640625" bestFit="1" customWidth="1"/>
    <col min="6138" max="6138" width="26.88671875" bestFit="1" customWidth="1"/>
    <col min="6139" max="6139" width="25.21875" bestFit="1" customWidth="1"/>
    <col min="6140" max="6140" width="21.6640625" customWidth="1"/>
    <col min="6141" max="6141" width="25.88671875" bestFit="1" customWidth="1"/>
    <col min="6142" max="6142" width="24.21875" customWidth="1"/>
    <col min="6143" max="6145" width="23.21875" bestFit="1" customWidth="1"/>
    <col min="6146" max="6146" width="22.6640625" customWidth="1"/>
    <col min="6147" max="6147" width="26.88671875" bestFit="1" customWidth="1"/>
    <col min="6148" max="6148" width="25.21875" customWidth="1"/>
    <col min="6149" max="6149" width="22.6640625" bestFit="1" customWidth="1"/>
    <col min="6150" max="6150" width="26.88671875" bestFit="1" customWidth="1"/>
    <col min="6151" max="6151" width="25.21875" bestFit="1" customWidth="1"/>
    <col min="6152" max="6152" width="21.6640625" customWidth="1"/>
    <col min="6153" max="6153" width="25.88671875" bestFit="1" customWidth="1"/>
    <col min="6154" max="6154" width="24.21875" bestFit="1" customWidth="1"/>
    <col min="6155" max="6155" width="22.6640625" bestFit="1" customWidth="1"/>
    <col min="6156" max="6156" width="26.88671875" bestFit="1" customWidth="1"/>
    <col min="6157" max="6157" width="25.21875" bestFit="1" customWidth="1"/>
    <col min="6158" max="6158" width="23.21875" customWidth="1"/>
    <col min="6159" max="6159" width="23.21875" bestFit="1" customWidth="1"/>
    <col min="6160" max="6160" width="23.21875" customWidth="1"/>
    <col min="6161" max="6161" width="22.6640625" bestFit="1" customWidth="1"/>
    <col min="6162" max="6162" width="26.88671875" bestFit="1" customWidth="1"/>
    <col min="6163" max="6163" width="25.21875" bestFit="1" customWidth="1"/>
    <col min="6164" max="6164" width="22.6640625" customWidth="1"/>
    <col min="6165" max="6165" width="26.88671875" bestFit="1" customWidth="1"/>
    <col min="6166" max="6166" width="25.21875" customWidth="1"/>
    <col min="6167" max="6167" width="21.6640625" bestFit="1" customWidth="1"/>
    <col min="6168" max="6168" width="25.88671875" bestFit="1" customWidth="1"/>
    <col min="6169" max="6169" width="24.21875" bestFit="1" customWidth="1"/>
    <col min="6170" max="6170" width="23.21875" customWidth="1"/>
    <col min="6171" max="6172" width="23.21875" bestFit="1" customWidth="1"/>
    <col min="6173" max="6173" width="22.6640625" bestFit="1" customWidth="1"/>
    <col min="6174" max="6174" width="26.88671875" bestFit="1" customWidth="1"/>
    <col min="6175" max="6175" width="25.21875" bestFit="1" customWidth="1"/>
    <col min="6176" max="6176" width="22.6640625" customWidth="1"/>
    <col min="6177" max="6177" width="26.88671875" bestFit="1" customWidth="1"/>
    <col min="6178" max="6178" width="25.21875" customWidth="1"/>
    <col min="6179" max="6179" width="21.6640625" customWidth="1"/>
    <col min="6180" max="6180" width="25.88671875" customWidth="1"/>
    <col min="6181" max="6181" width="24.21875" bestFit="1" customWidth="1"/>
    <col min="6182" max="6182" width="22.6640625" customWidth="1"/>
    <col min="6183" max="6183" width="26.88671875" bestFit="1" customWidth="1"/>
    <col min="6184" max="6184" width="25.21875" customWidth="1"/>
    <col min="6185" max="6185" width="23.21875" bestFit="1" customWidth="1"/>
    <col min="6186" max="6186" width="23.21875" customWidth="1"/>
    <col min="6187" max="6187" width="23.21875" bestFit="1" customWidth="1"/>
    <col min="6188" max="6188" width="22.6640625" customWidth="1"/>
    <col min="6189" max="6189" width="26.88671875" bestFit="1" customWidth="1"/>
    <col min="6190" max="6190" width="25.21875" bestFit="1" customWidth="1"/>
    <col min="6191" max="6191" width="21.6640625" customWidth="1"/>
    <col min="6192" max="6192" width="25.88671875" customWidth="1"/>
    <col min="6193" max="6193" width="24.21875" bestFit="1" customWidth="1"/>
    <col min="6194" max="6194" width="21.6640625" customWidth="1"/>
    <col min="6195" max="6195" width="25.88671875" bestFit="1" customWidth="1"/>
    <col min="6196" max="6196" width="24.21875" customWidth="1"/>
    <col min="6197" max="6197" width="22.6640625" bestFit="1" customWidth="1"/>
    <col min="6198" max="6198" width="26.88671875" bestFit="1" customWidth="1"/>
    <col min="6199" max="6199" width="25.21875" bestFit="1" customWidth="1"/>
    <col min="6200" max="6201" width="23.21875" bestFit="1" customWidth="1"/>
    <col min="6202" max="6202" width="23.21875" customWidth="1"/>
    <col min="6203" max="6203" width="21.6640625" customWidth="1"/>
    <col min="6204" max="6204" width="25.88671875" customWidth="1"/>
    <col min="6205" max="6205" width="24.21875" bestFit="1" customWidth="1"/>
    <col min="6206" max="6206" width="22.6640625" customWidth="1"/>
    <col min="6207" max="6207" width="26.88671875" bestFit="1" customWidth="1"/>
    <col min="6208" max="6208" width="25.21875" customWidth="1"/>
    <col min="6209" max="6209" width="21.6640625" bestFit="1" customWidth="1"/>
    <col min="6210" max="6210" width="25.88671875" bestFit="1" customWidth="1"/>
    <col min="6211" max="6211" width="24.21875" bestFit="1" customWidth="1"/>
    <col min="6212" max="6212" width="23.21875" customWidth="1"/>
    <col min="6213" max="6213" width="23.21875" bestFit="1" customWidth="1"/>
    <col min="6214" max="6214" width="23.21875" customWidth="1"/>
    <col min="6215" max="6215" width="22.6640625" bestFit="1" customWidth="1"/>
    <col min="6216" max="6216" width="26.88671875" bestFit="1" customWidth="1"/>
    <col min="6217" max="6217" width="25.21875" bestFit="1" customWidth="1"/>
    <col min="6218" max="6218" width="22.6640625" customWidth="1"/>
    <col min="6219" max="6219" width="26.88671875" bestFit="1" customWidth="1"/>
    <col min="6220" max="6220" width="25.21875" customWidth="1"/>
    <col min="6221" max="6221" width="21.6640625" customWidth="1"/>
    <col min="6222" max="6222" width="25.88671875" customWidth="1"/>
    <col min="6223" max="6223" width="24.21875" bestFit="1" customWidth="1"/>
    <col min="6224" max="6224" width="23.21875" customWidth="1"/>
    <col min="6225" max="6226" width="23.21875" bestFit="1" customWidth="1"/>
    <col min="6227" max="6227" width="21.6640625" customWidth="1"/>
    <col min="6228" max="6228" width="25.88671875" customWidth="1"/>
    <col min="6229" max="6229" width="24.21875" bestFit="1" customWidth="1"/>
    <col min="6230" max="6230" width="22.6640625" customWidth="1"/>
    <col min="6231" max="6231" width="26.88671875" bestFit="1" customWidth="1"/>
    <col min="6232" max="6232" width="25.21875" customWidth="1"/>
    <col min="6233" max="6233" width="21.6640625" customWidth="1"/>
    <col min="6234" max="6234" width="25.88671875" customWidth="1"/>
    <col min="6235" max="6235" width="24.21875" bestFit="1" customWidth="1"/>
    <col min="6236" max="6237" width="23.21875" bestFit="1" customWidth="1"/>
    <col min="6238" max="6238" width="23.21875" customWidth="1"/>
    <col min="6239" max="6239" width="22.6640625" bestFit="1" customWidth="1"/>
    <col min="6240" max="6240" width="26.88671875" bestFit="1" customWidth="1"/>
    <col min="6241" max="6241" width="25.21875" bestFit="1" customWidth="1"/>
    <col min="6242" max="6242" width="22.6640625" customWidth="1"/>
    <col min="6243" max="6243" width="26.88671875" bestFit="1" customWidth="1"/>
    <col min="6244" max="6244" width="25.21875" bestFit="1" customWidth="1"/>
    <col min="6245" max="6245" width="21.6640625" customWidth="1"/>
    <col min="6246" max="6246" width="25.88671875" customWidth="1"/>
    <col min="6247" max="6247" width="24.21875" bestFit="1" customWidth="1"/>
    <col min="6248" max="6248" width="22.6640625" customWidth="1"/>
    <col min="6249" max="6249" width="26.88671875" bestFit="1" customWidth="1"/>
    <col min="6250" max="6250" width="25.21875" customWidth="1"/>
    <col min="6251" max="6251" width="23.21875" bestFit="1" customWidth="1"/>
    <col min="6252" max="6252" width="23.21875" customWidth="1"/>
    <col min="6253" max="6253" width="23.21875" bestFit="1" customWidth="1"/>
    <col min="6254" max="6254" width="22.6640625" customWidth="1"/>
    <col min="6255" max="6255" width="26.88671875" bestFit="1" customWidth="1"/>
    <col min="6256" max="6256" width="25.21875" customWidth="1"/>
    <col min="6257" max="6257" width="22.6640625" bestFit="1" customWidth="1"/>
    <col min="6258" max="6258" width="26.88671875" bestFit="1" customWidth="1"/>
    <col min="6259" max="6259" width="25.21875" bestFit="1" customWidth="1"/>
    <col min="6260" max="6260" width="21.6640625" customWidth="1"/>
    <col min="6261" max="6261" width="25.88671875" bestFit="1" customWidth="1"/>
    <col min="6262" max="6262" width="24.21875" bestFit="1" customWidth="1"/>
    <col min="6263" max="6263" width="23.21875" bestFit="1" customWidth="1"/>
    <col min="6264" max="6264" width="23.21875" customWidth="1"/>
    <col min="6265" max="6265" width="23.21875" bestFit="1" customWidth="1"/>
    <col min="6266" max="6266" width="22.6640625" customWidth="1"/>
    <col min="6267" max="6267" width="26.88671875" bestFit="1" customWidth="1"/>
    <col min="6268" max="6268" width="25.21875" customWidth="1"/>
    <col min="6269" max="6269" width="22.6640625" bestFit="1" customWidth="1"/>
    <col min="6270" max="6270" width="26.88671875" bestFit="1" customWidth="1"/>
    <col min="6271" max="6271" width="25.21875" bestFit="1" customWidth="1"/>
    <col min="6272" max="6272" width="21.6640625" customWidth="1"/>
    <col min="6273" max="6273" width="25.88671875" bestFit="1" customWidth="1"/>
    <col min="6274" max="6274" width="24.21875" customWidth="1"/>
    <col min="6275" max="6275" width="23.21875" bestFit="1" customWidth="1"/>
    <col min="6276" max="6276" width="23.21875" customWidth="1"/>
    <col min="6277" max="6277" width="23.21875" bestFit="1" customWidth="1"/>
    <col min="6278" max="6278" width="21.6640625" customWidth="1"/>
    <col min="6279" max="6279" width="25.88671875" bestFit="1" customWidth="1"/>
    <col min="6280" max="6280" width="24.21875" customWidth="1"/>
    <col min="6281" max="6281" width="21.6640625" customWidth="1"/>
    <col min="6282" max="6282" width="25.88671875" customWidth="1"/>
    <col min="6283" max="6283" width="24.21875" bestFit="1" customWidth="1"/>
    <col min="6284" max="6284" width="21.6640625" customWidth="1"/>
    <col min="6285" max="6285" width="25.88671875" bestFit="1" customWidth="1"/>
    <col min="6286" max="6286" width="24.21875" customWidth="1"/>
    <col min="6287" max="6289" width="23.21875" bestFit="1" customWidth="1"/>
    <col min="6290" max="6290" width="22.6640625" customWidth="1"/>
    <col min="6291" max="6291" width="26.88671875" bestFit="1" customWidth="1"/>
    <col min="6292" max="6292" width="25.21875" customWidth="1"/>
    <col min="6293" max="6293" width="21.6640625" bestFit="1" customWidth="1"/>
    <col min="6294" max="6294" width="25.88671875" bestFit="1" customWidth="1"/>
    <col min="6295" max="6295" width="24.21875" bestFit="1" customWidth="1"/>
    <col min="6296" max="6296" width="21.6640625" customWidth="1"/>
    <col min="6297" max="6297" width="25.88671875" bestFit="1" customWidth="1"/>
    <col min="6298" max="6298" width="24.21875" customWidth="1"/>
    <col min="6299" max="6299" width="23.21875" bestFit="1" customWidth="1"/>
    <col min="6300" max="6300" width="23.21875" customWidth="1"/>
    <col min="6301" max="6301" width="23.21875" bestFit="1" customWidth="1"/>
    <col min="6302" max="6302" width="22.6640625" customWidth="1"/>
    <col min="6303" max="6303" width="26.88671875" bestFit="1" customWidth="1"/>
    <col min="6304" max="6304" width="25.21875" bestFit="1" customWidth="1"/>
    <col min="6305" max="6305" width="22.6640625" bestFit="1" customWidth="1"/>
    <col min="6306" max="6306" width="26.88671875" bestFit="1" customWidth="1"/>
    <col min="6307" max="6307" width="25.21875" bestFit="1" customWidth="1"/>
    <col min="6308" max="6308" width="21.6640625" customWidth="1"/>
    <col min="6309" max="6309" width="25.88671875" bestFit="1" customWidth="1"/>
    <col min="6310" max="6310" width="24.21875" customWidth="1"/>
    <col min="6311" max="6311" width="22.6640625" bestFit="1" customWidth="1"/>
    <col min="6312" max="6312" width="26.88671875" bestFit="1" customWidth="1"/>
    <col min="6313" max="6313" width="25.21875" bestFit="1" customWidth="1"/>
    <col min="6314" max="6315" width="23.21875" bestFit="1" customWidth="1"/>
    <col min="6316" max="6316" width="23.21875" customWidth="1"/>
    <col min="6317" max="6317" width="22.6640625" bestFit="1" customWidth="1"/>
    <col min="6318" max="6318" width="26.88671875" bestFit="1" customWidth="1"/>
    <col min="6319" max="6319" width="25.21875" bestFit="1" customWidth="1"/>
    <col min="6320" max="6320" width="21.6640625" customWidth="1"/>
    <col min="6321" max="6321" width="25.88671875" bestFit="1" customWidth="1"/>
    <col min="6322" max="6322" width="24.21875" bestFit="1" customWidth="1"/>
    <col min="6323" max="6323" width="21.6640625" customWidth="1"/>
    <col min="6324" max="6324" width="25.88671875" customWidth="1"/>
    <col min="6325" max="6325" width="24.21875" bestFit="1" customWidth="1"/>
    <col min="6326" max="6326" width="23.21875" customWidth="1"/>
    <col min="6327" max="6327" width="23.21875" bestFit="1" customWidth="1"/>
    <col min="6328" max="6328" width="23.21875" customWidth="1"/>
    <col min="6329" max="6329" width="21.6640625" bestFit="1" customWidth="1"/>
    <col min="6330" max="6330" width="25.88671875" bestFit="1" customWidth="1"/>
    <col min="6331" max="6331" width="24.21875" bestFit="1" customWidth="1"/>
    <col min="6332" max="6332" width="22.6640625" customWidth="1"/>
    <col min="6333" max="6333" width="26.88671875" bestFit="1" customWidth="1"/>
    <col min="6334" max="6334" width="25.21875" customWidth="1"/>
    <col min="6335" max="6335" width="21.6640625" bestFit="1" customWidth="1"/>
    <col min="6336" max="6336" width="25.88671875" bestFit="1" customWidth="1"/>
    <col min="6337" max="6337" width="24.21875" bestFit="1" customWidth="1"/>
    <col min="6338" max="6339" width="23.21875" bestFit="1" customWidth="1"/>
    <col min="6340" max="6340" width="23.21875" customWidth="1"/>
    <col min="6341" max="6341" width="22.6640625" bestFit="1" customWidth="1"/>
    <col min="6342" max="6342" width="26.88671875" bestFit="1" customWidth="1"/>
    <col min="6343" max="6343" width="25.21875" bestFit="1" customWidth="1"/>
    <col min="6344" max="6344" width="22.6640625" customWidth="1"/>
    <col min="6345" max="6345" width="26.88671875" bestFit="1" customWidth="1"/>
    <col min="6346" max="6346" width="25.21875" bestFit="1" customWidth="1"/>
    <col min="6347" max="6347" width="21.6640625" customWidth="1"/>
    <col min="6348" max="6348" width="25.88671875" customWidth="1"/>
    <col min="6349" max="6349" width="24.21875" bestFit="1" customWidth="1"/>
    <col min="6350" max="6350" width="23.21875" customWidth="1"/>
    <col min="6351" max="6351" width="23.21875" bestFit="1" customWidth="1"/>
    <col min="6352" max="6352" width="23.21875" customWidth="1"/>
    <col min="6353" max="6353" width="22.6640625" bestFit="1" customWidth="1"/>
    <col min="6354" max="6354" width="26.88671875" bestFit="1" customWidth="1"/>
    <col min="6355" max="6355" width="25.21875" bestFit="1" customWidth="1"/>
    <col min="6356" max="6356" width="22.6640625" customWidth="1"/>
    <col min="6357" max="6357" width="26.88671875" bestFit="1" customWidth="1"/>
    <col min="6358" max="6358" width="25.21875" customWidth="1"/>
    <col min="6359" max="6359" width="21.6640625" customWidth="1"/>
    <col min="6360" max="6360" width="25.88671875" customWidth="1"/>
    <col min="6361" max="6361" width="24.21875" bestFit="1" customWidth="1"/>
    <col min="6362" max="6362" width="22.6640625" customWidth="1"/>
    <col min="6363" max="6363" width="26.88671875" bestFit="1" customWidth="1"/>
    <col min="6364" max="6364" width="25.21875" bestFit="1" customWidth="1"/>
    <col min="6365" max="6365" width="23.21875" bestFit="1" customWidth="1"/>
    <col min="6366" max="6366" width="23.21875" customWidth="1"/>
    <col min="6367" max="6367" width="23.21875" bestFit="1" customWidth="1"/>
    <col min="6368" max="6368" width="21.6640625" customWidth="1"/>
    <col min="6369" max="6369" width="25.88671875" bestFit="1" customWidth="1"/>
    <col min="6370" max="6370" width="24.21875" customWidth="1"/>
    <col min="6371" max="6371" width="22.6640625" bestFit="1" customWidth="1"/>
    <col min="6372" max="6372" width="26.88671875" bestFit="1" customWidth="1"/>
    <col min="6373" max="6373" width="25.21875" bestFit="1" customWidth="1"/>
    <col min="6374" max="6374" width="21.6640625" customWidth="1"/>
    <col min="6375" max="6375" width="25.88671875" bestFit="1" customWidth="1"/>
    <col min="6376" max="6376" width="24.21875" customWidth="1"/>
    <col min="6377" max="6377" width="23.21875" bestFit="1" customWidth="1"/>
    <col min="6378" max="6378" width="23.21875" customWidth="1"/>
    <col min="6379" max="6379" width="23.21875" bestFit="1" customWidth="1"/>
    <col min="6380" max="6380" width="22.6640625" customWidth="1"/>
    <col min="6381" max="6381" width="26.88671875" bestFit="1" customWidth="1"/>
    <col min="6382" max="6382" width="25.21875" customWidth="1"/>
    <col min="6383" max="6383" width="22.6640625" bestFit="1" customWidth="1"/>
    <col min="6384" max="6384" width="26.88671875" bestFit="1" customWidth="1"/>
    <col min="6385" max="6385" width="25.21875" bestFit="1" customWidth="1"/>
    <col min="6386" max="6386" width="21.6640625" customWidth="1"/>
    <col min="6387" max="6387" width="25.88671875" bestFit="1" customWidth="1"/>
    <col min="6388" max="6388" width="24.21875" bestFit="1" customWidth="1"/>
    <col min="6389" max="6389" width="23.21875" bestFit="1" customWidth="1"/>
    <col min="6390" max="6390" width="23.21875" customWidth="1"/>
    <col min="6391" max="6391" width="23.21875" bestFit="1" customWidth="1"/>
    <col min="6392" max="6392" width="21.6640625" customWidth="1"/>
    <col min="6393" max="6393" width="25.88671875" bestFit="1" customWidth="1"/>
    <col min="6394" max="6394" width="24.21875" customWidth="1"/>
    <col min="6395" max="6395" width="22.6640625" bestFit="1" customWidth="1"/>
    <col min="6396" max="6396" width="26.88671875" bestFit="1" customWidth="1"/>
    <col min="6397" max="6397" width="25.21875" bestFit="1" customWidth="1"/>
    <col min="6398" max="6398" width="21.6640625" customWidth="1"/>
    <col min="6399" max="6399" width="25.88671875" bestFit="1" customWidth="1"/>
    <col min="6400" max="6400" width="24.21875" customWidth="1"/>
    <col min="6401" max="6401" width="23.21875" bestFit="1" customWidth="1"/>
    <col min="6402" max="6402" width="23.21875" customWidth="1"/>
    <col min="6403" max="6403" width="23.21875" bestFit="1" customWidth="1"/>
    <col min="6404" max="6404" width="22.6640625" customWidth="1"/>
    <col min="6405" max="6405" width="26.88671875" bestFit="1" customWidth="1"/>
    <col min="6406" max="6406" width="25.21875" bestFit="1" customWidth="1"/>
    <col min="6407" max="6407" width="21.6640625" bestFit="1" customWidth="1"/>
    <col min="6408" max="6408" width="25.88671875" bestFit="1" customWidth="1"/>
    <col min="6409" max="6409" width="24.21875" bestFit="1" customWidth="1"/>
    <col min="6410" max="6410" width="21.6640625" customWidth="1"/>
    <col min="6411" max="6411" width="25.88671875" bestFit="1" customWidth="1"/>
    <col min="6412" max="6412" width="24.21875" customWidth="1"/>
    <col min="6413" max="6415" width="23.21875" bestFit="1" customWidth="1"/>
    <col min="6416" max="6416" width="21.6640625" customWidth="1"/>
    <col min="6417" max="6417" width="25.88671875" bestFit="1" customWidth="1"/>
    <col min="6418" max="6418" width="24.21875" customWidth="1"/>
    <col min="6419" max="6419" width="22.6640625" bestFit="1" customWidth="1"/>
    <col min="6420" max="6420" width="26.88671875" bestFit="1" customWidth="1"/>
    <col min="6421" max="6421" width="25.21875" bestFit="1" customWidth="1"/>
    <col min="6422" max="6422" width="21.6640625" customWidth="1"/>
    <col min="6423" max="6423" width="25.88671875" bestFit="1" customWidth="1"/>
    <col min="6424" max="6424" width="24.21875" customWidth="1"/>
    <col min="6425" max="6425" width="22.6640625" bestFit="1" customWidth="1"/>
    <col min="6426" max="6426" width="26.88671875" bestFit="1" customWidth="1"/>
    <col min="6427" max="6427" width="25.21875" bestFit="1" customWidth="1"/>
    <col min="6428" max="6428" width="23.21875" customWidth="1"/>
    <col min="6429" max="6429" width="23.21875" bestFit="1" customWidth="1"/>
    <col min="6430" max="6430" width="23.21875" customWidth="1"/>
    <col min="6431" max="6431" width="21.6640625" bestFit="1" customWidth="1"/>
    <col min="6432" max="6432" width="25.88671875" bestFit="1" customWidth="1"/>
    <col min="6433" max="6433" width="24.21875" bestFit="1" customWidth="1"/>
    <col min="6434" max="6434" width="22.6640625" customWidth="1"/>
    <col min="6435" max="6435" width="26.88671875" bestFit="1" customWidth="1"/>
    <col min="6436" max="6436" width="25.21875" customWidth="1"/>
    <col min="6437" max="6437" width="21.6640625" bestFit="1" customWidth="1"/>
    <col min="6438" max="6438" width="25.88671875" bestFit="1" customWidth="1"/>
    <col min="6439" max="6439" width="24.21875" bestFit="1" customWidth="1"/>
    <col min="6440" max="6441" width="23.21875" bestFit="1" customWidth="1"/>
    <col min="6442" max="6442" width="23.21875" customWidth="1"/>
    <col min="6443" max="6443" width="21.6640625" customWidth="1"/>
    <col min="6444" max="6444" width="25.88671875" customWidth="1"/>
    <col min="6445" max="6445" width="24.21875" bestFit="1" customWidth="1"/>
    <col min="6446" max="6446" width="22.6640625" customWidth="1"/>
    <col min="6447" max="6447" width="26.88671875" bestFit="1" customWidth="1"/>
    <col min="6448" max="6448" width="25.21875" bestFit="1" customWidth="1"/>
    <col min="6449" max="6449" width="23.21875" bestFit="1" customWidth="1"/>
    <col min="6450" max="6450" width="23.21875" customWidth="1"/>
    <col min="6451" max="6451" width="23.21875" bestFit="1" customWidth="1"/>
    <col min="6452" max="6452" width="22.6640625" customWidth="1"/>
    <col min="6453" max="6453" width="26.88671875" bestFit="1" customWidth="1"/>
    <col min="6454" max="6454" width="25.21875" customWidth="1"/>
    <col min="6455" max="6455" width="22.6640625" bestFit="1" customWidth="1"/>
    <col min="6456" max="6456" width="26.88671875" bestFit="1" customWidth="1"/>
    <col min="6457" max="6457" width="25.21875" bestFit="1" customWidth="1"/>
    <col min="6458" max="6458" width="21.6640625" customWidth="1"/>
    <col min="6459" max="6459" width="25.88671875" bestFit="1" customWidth="1"/>
    <col min="6460" max="6460" width="24.21875" customWidth="1"/>
    <col min="6461" max="6461" width="23.21875" bestFit="1" customWidth="1"/>
    <col min="6462" max="6462" width="23.21875" customWidth="1"/>
    <col min="6463" max="6463" width="23.21875" bestFit="1" customWidth="1"/>
    <col min="6464" max="6464" width="22.6640625" customWidth="1"/>
    <col min="6465" max="6465" width="26.88671875" bestFit="1" customWidth="1"/>
    <col min="6466" max="6466" width="25.21875" customWidth="1"/>
    <col min="6467" max="6467" width="22.6640625" bestFit="1" customWidth="1"/>
    <col min="6468" max="6468" width="26.88671875" bestFit="1" customWidth="1"/>
    <col min="6469" max="6469" width="25.21875" bestFit="1" customWidth="1"/>
    <col min="6470" max="6470" width="21.6640625" customWidth="1"/>
    <col min="6471" max="6471" width="25.88671875" bestFit="1" customWidth="1"/>
    <col min="6472" max="6472" width="24.21875" customWidth="1"/>
    <col min="6473" max="6473" width="22.6640625" bestFit="1" customWidth="1"/>
    <col min="6474" max="6474" width="26.88671875" bestFit="1" customWidth="1"/>
    <col min="6475" max="6475" width="25.21875" bestFit="1" customWidth="1"/>
    <col min="6476" max="6476" width="23.21875" customWidth="1"/>
    <col min="6477" max="6477" width="23.21875" bestFit="1" customWidth="1"/>
    <col min="6478" max="6478" width="23.21875" customWidth="1"/>
    <col min="6479" max="6479" width="22.6640625" bestFit="1" customWidth="1"/>
    <col min="6480" max="6480" width="26.88671875" bestFit="1" customWidth="1"/>
    <col min="6481" max="6481" width="25.21875" bestFit="1" customWidth="1"/>
    <col min="6482" max="6482" width="22.6640625" customWidth="1"/>
    <col min="6483" max="6483" width="26.88671875" bestFit="1" customWidth="1"/>
    <col min="6484" max="6484" width="25.21875" customWidth="1"/>
    <col min="6485" max="6485" width="21.6640625" customWidth="1"/>
    <col min="6486" max="6486" width="25.88671875" customWidth="1"/>
    <col min="6487" max="6487" width="24.21875" bestFit="1" customWidth="1"/>
    <col min="6488" max="6488" width="22.6640625" customWidth="1"/>
    <col min="6489" max="6489" width="26.88671875" bestFit="1" customWidth="1"/>
    <col min="6490" max="6490" width="25.21875" bestFit="1" customWidth="1"/>
    <col min="6491" max="6491" width="23.21875" bestFit="1" customWidth="1"/>
    <col min="6492" max="6492" width="23.21875" customWidth="1"/>
    <col min="6493" max="6493" width="23.21875" bestFit="1" customWidth="1"/>
    <col min="6494" max="6494" width="22.6640625" customWidth="1"/>
    <col min="6495" max="6495" width="26.88671875" bestFit="1" customWidth="1"/>
    <col min="6496" max="6496" width="25.21875" customWidth="1"/>
    <col min="6497" max="6497" width="22.6640625" bestFit="1" customWidth="1"/>
    <col min="6498" max="6498" width="26.88671875" bestFit="1" customWidth="1"/>
    <col min="6499" max="6499" width="25.21875" bestFit="1" customWidth="1"/>
    <col min="6500" max="6500" width="21.6640625" customWidth="1"/>
    <col min="6501" max="6501" width="25.88671875" bestFit="1" customWidth="1"/>
    <col min="6502" max="6502" width="24.21875" customWidth="1"/>
    <col min="6503" max="6505" width="23.21875" bestFit="1" customWidth="1"/>
    <col min="6506" max="6506" width="22.6640625" customWidth="1"/>
    <col min="6507" max="6507" width="26.88671875" bestFit="1" customWidth="1"/>
    <col min="6508" max="6508" width="25.21875" customWidth="1"/>
    <col min="6509" max="6509" width="21.6640625" bestFit="1" customWidth="1"/>
    <col min="6510" max="6510" width="25.88671875" bestFit="1" customWidth="1"/>
    <col min="6511" max="6511" width="24.21875" bestFit="1" customWidth="1"/>
    <col min="6512" max="6512" width="21.6640625" customWidth="1"/>
    <col min="6513" max="6513" width="25.88671875" bestFit="1" customWidth="1"/>
    <col min="6514" max="6514" width="24.21875" customWidth="1"/>
    <col min="6515" max="6515" width="23.21875" bestFit="1" customWidth="1"/>
    <col min="6516" max="6516" width="23.21875" customWidth="1"/>
    <col min="6517" max="6517" width="23.21875" bestFit="1" customWidth="1"/>
    <col min="6518" max="6518" width="22.6640625" customWidth="1"/>
    <col min="6519" max="6519" width="26.88671875" bestFit="1" customWidth="1"/>
    <col min="6520" max="6520" width="25.21875" customWidth="1"/>
    <col min="6521" max="6521" width="21.6640625" bestFit="1" customWidth="1"/>
    <col min="6522" max="6522" width="25.88671875" bestFit="1" customWidth="1"/>
    <col min="6523" max="6523" width="24.21875" bestFit="1" customWidth="1"/>
    <col min="6524" max="6524" width="21.6640625" customWidth="1"/>
    <col min="6525" max="6525" width="25.88671875" bestFit="1" customWidth="1"/>
    <col min="6526" max="6526" width="24.21875" customWidth="1"/>
    <col min="6527" max="6527" width="23.21875" bestFit="1" customWidth="1"/>
    <col min="6528" max="6528" width="23.21875" customWidth="1"/>
    <col min="6529" max="6529" width="23.21875" bestFit="1" customWidth="1"/>
    <col min="6530" max="6530" width="22.6640625" customWidth="1"/>
    <col min="6531" max="6531" width="26.88671875" bestFit="1" customWidth="1"/>
    <col min="6532" max="6532" width="25.21875" customWidth="1"/>
    <col min="6533" max="6533" width="22.6640625" bestFit="1" customWidth="1"/>
    <col min="6534" max="6534" width="26.88671875" bestFit="1" customWidth="1"/>
    <col min="6535" max="6535" width="25.21875" bestFit="1" customWidth="1"/>
    <col min="6536" max="6536" width="21.6640625" customWidth="1"/>
    <col min="6537" max="6537" width="25.88671875" bestFit="1" customWidth="1"/>
    <col min="6538" max="6538" width="24.21875" customWidth="1"/>
    <col min="6539" max="6539" width="22.6640625" bestFit="1" customWidth="1"/>
    <col min="6540" max="6540" width="26.88671875" bestFit="1" customWidth="1"/>
    <col min="6541" max="6541" width="25.21875" bestFit="1" customWidth="1"/>
    <col min="6542" max="6542" width="23.21875" customWidth="1"/>
    <col min="6543" max="6543" width="23.21875" bestFit="1" customWidth="1"/>
    <col min="6544" max="6544" width="23.21875" customWidth="1"/>
    <col min="6545" max="6545" width="21.6640625" bestFit="1" customWidth="1"/>
    <col min="6546" max="6546" width="25.88671875" bestFit="1" customWidth="1"/>
    <col min="6547" max="6547" width="24.21875" bestFit="1" customWidth="1"/>
    <col min="6548" max="6548" width="21.6640625" customWidth="1"/>
    <col min="6549" max="6549" width="25.88671875" bestFit="1" customWidth="1"/>
    <col min="6550" max="6550" width="24.21875" customWidth="1"/>
    <col min="6551" max="6551" width="21.6640625" customWidth="1"/>
    <col min="6552" max="6552" width="25.88671875" customWidth="1"/>
    <col min="6553" max="6553" width="24.21875" bestFit="1" customWidth="1"/>
    <col min="6554" max="6554" width="23.21875" customWidth="1"/>
    <col min="6555" max="6556" width="23.21875" bestFit="1" customWidth="1"/>
    <col min="6557" max="6557" width="22.6640625" bestFit="1" customWidth="1"/>
    <col min="6558" max="6558" width="26.88671875" bestFit="1" customWidth="1"/>
    <col min="6559" max="6559" width="25.21875" bestFit="1" customWidth="1"/>
    <col min="6560" max="6560" width="22.6640625" customWidth="1"/>
    <col min="6561" max="6561" width="26.88671875" bestFit="1" customWidth="1"/>
    <col min="6562" max="6562" width="25.21875" customWidth="1"/>
    <col min="6563" max="6563" width="21.6640625" customWidth="1"/>
    <col min="6564" max="6564" width="25.88671875" customWidth="1"/>
    <col min="6565" max="6565" width="24.21875" bestFit="1" customWidth="1"/>
    <col min="6566" max="6567" width="23.21875" bestFit="1" customWidth="1"/>
    <col min="6568" max="6568" width="23.21875" customWidth="1"/>
    <col min="6569" max="6569" width="22.6640625" bestFit="1" customWidth="1"/>
    <col min="6570" max="6570" width="26.88671875" bestFit="1" customWidth="1"/>
    <col min="6571" max="6571" width="25.21875" bestFit="1" customWidth="1"/>
    <col min="6572" max="6572" width="22.6640625" customWidth="1"/>
    <col min="6573" max="6573" width="26.88671875" bestFit="1" customWidth="1"/>
    <col min="6574" max="6574" width="25.21875" bestFit="1" customWidth="1"/>
    <col min="6575" max="6575" width="21.6640625" customWidth="1"/>
    <col min="6576" max="6576" width="25.88671875" customWidth="1"/>
    <col min="6577" max="6577" width="24.21875" bestFit="1" customWidth="1"/>
    <col min="6578" max="6578" width="22.6640625" customWidth="1"/>
    <col min="6579" max="6579" width="26.88671875" bestFit="1" customWidth="1"/>
    <col min="6580" max="6580" width="25.21875" customWidth="1"/>
    <col min="6581" max="6583" width="23.21875" bestFit="1" customWidth="1"/>
    <col min="6584" max="6584" width="21.6640625" customWidth="1"/>
    <col min="6585" max="6585" width="25.88671875" bestFit="1" customWidth="1"/>
    <col min="6586" max="6586" width="24.21875" customWidth="1"/>
    <col min="6587" max="6587" width="22.6640625" bestFit="1" customWidth="1"/>
    <col min="6588" max="6588" width="26.88671875" bestFit="1" customWidth="1"/>
    <col min="6589" max="6589" width="25.21875" bestFit="1" customWidth="1"/>
    <col min="6590" max="6590" width="21.6640625" customWidth="1"/>
    <col min="6591" max="6591" width="25.88671875" bestFit="1" customWidth="1"/>
    <col min="6592" max="6592" width="24.21875" customWidth="1"/>
    <col min="6593" max="6593" width="23.21875" bestFit="1" customWidth="1"/>
    <col min="6594" max="6594" width="23.21875" customWidth="1"/>
    <col min="6595" max="6595" width="23.21875" bestFit="1" customWidth="1"/>
    <col min="6596" max="6596" width="21.6640625" customWidth="1"/>
    <col min="6597" max="6597" width="25.88671875" bestFit="1" customWidth="1"/>
    <col min="6598" max="6598" width="24.21875" customWidth="1"/>
    <col min="6599" max="6599" width="22.6640625" bestFit="1" customWidth="1"/>
    <col min="6600" max="6600" width="26.88671875" bestFit="1" customWidth="1"/>
    <col min="6601" max="6601" width="25.21875" bestFit="1" customWidth="1"/>
    <col min="6602" max="6602" width="21.6640625" customWidth="1"/>
    <col min="6603" max="6603" width="25.88671875" bestFit="1" customWidth="1"/>
    <col min="6604" max="6604" width="24.21875" bestFit="1" customWidth="1"/>
    <col min="6605" max="6605" width="23.21875" bestFit="1" customWidth="1"/>
    <col min="6606" max="6606" width="23.21875" customWidth="1"/>
    <col min="6607" max="6607" width="23.21875" bestFit="1" customWidth="1"/>
    <col min="6608" max="6608" width="21.6640625" customWidth="1"/>
    <col min="6609" max="6609" width="25.88671875" bestFit="1" customWidth="1"/>
    <col min="6610" max="6610" width="24.21875" customWidth="1"/>
    <col min="6611" max="6611" width="22.6640625" bestFit="1" customWidth="1"/>
    <col min="6612" max="6612" width="26.88671875" bestFit="1" customWidth="1"/>
    <col min="6613" max="6613" width="25.21875" bestFit="1" customWidth="1"/>
    <col min="6614" max="6614" width="21.6640625" customWidth="1"/>
    <col min="6615" max="6615" width="25.88671875" bestFit="1" customWidth="1"/>
    <col min="6616" max="6616" width="24.21875" customWidth="1"/>
    <col min="6617" max="6617" width="23.21875" bestFit="1" customWidth="1"/>
    <col min="6618" max="6618" width="23.21875" customWidth="1"/>
    <col min="6619" max="6619" width="23.21875" bestFit="1" customWidth="1"/>
    <col min="6620" max="6620" width="22.6640625" customWidth="1"/>
    <col min="6621" max="6621" width="26.88671875" bestFit="1" customWidth="1"/>
    <col min="6622" max="6622" width="25.21875" customWidth="1"/>
    <col min="6623" max="6623" width="22.6640625" bestFit="1" customWidth="1"/>
    <col min="6624" max="6624" width="26.88671875" bestFit="1" customWidth="1"/>
    <col min="6625" max="6625" width="25.21875" bestFit="1" customWidth="1"/>
    <col min="6626" max="6626" width="21.6640625" customWidth="1"/>
    <col min="6627" max="6627" width="25.88671875" bestFit="1" customWidth="1"/>
    <col min="6628" max="6628" width="24.21875" bestFit="1" customWidth="1"/>
    <col min="6629" max="6629" width="22.6640625" bestFit="1" customWidth="1"/>
    <col min="6630" max="6630" width="26.88671875" bestFit="1" customWidth="1"/>
    <col min="6631" max="6631" width="25.21875" bestFit="1" customWidth="1"/>
    <col min="6632" max="6632" width="23.21875" customWidth="1"/>
    <col min="6633" max="6633" width="23.21875" bestFit="1" customWidth="1"/>
    <col min="6634" max="6634" width="23.21875" customWidth="1"/>
    <col min="6635" max="6635" width="21.6640625" customWidth="1"/>
    <col min="6636" max="6636" width="25.88671875" customWidth="1"/>
    <col min="6637" max="6637" width="24.21875" bestFit="1" customWidth="1"/>
    <col min="6638" max="6638" width="22.6640625" customWidth="1"/>
    <col min="6639" max="6639" width="26.88671875" bestFit="1" customWidth="1"/>
    <col min="6640" max="6640" width="25.21875" customWidth="1"/>
    <col min="6641" max="6641" width="21.6640625" customWidth="1"/>
    <col min="6642" max="6642" width="25.88671875" customWidth="1"/>
    <col min="6643" max="6643" width="24.21875" bestFit="1" customWidth="1"/>
    <col min="6644" max="6644" width="23.21875" customWidth="1"/>
    <col min="6645" max="6646" width="23.21875" bestFit="1" customWidth="1"/>
    <col min="6647" max="6647" width="22.6640625" bestFit="1" customWidth="1"/>
    <col min="6648" max="6648" width="26.88671875" bestFit="1" customWidth="1"/>
    <col min="6649" max="6649" width="25.21875" bestFit="1" customWidth="1"/>
    <col min="6650" max="6650" width="21.6640625" customWidth="1"/>
    <col min="6651" max="6651" width="25.88671875" bestFit="1" customWidth="1"/>
    <col min="6652" max="6652" width="24.21875" customWidth="1"/>
    <col min="6653" max="6653" width="21.6640625" bestFit="1" customWidth="1"/>
    <col min="6654" max="6654" width="25.88671875" bestFit="1" customWidth="1"/>
    <col min="6655" max="6655" width="24.21875" bestFit="1" customWidth="1"/>
    <col min="6656" max="6656" width="23.21875" customWidth="1"/>
    <col min="6657" max="6657" width="23.21875" bestFit="1" customWidth="1"/>
    <col min="6658" max="6658" width="23.21875" customWidth="1"/>
    <col min="6659" max="6659" width="22.6640625" bestFit="1" customWidth="1"/>
    <col min="6660" max="6660" width="26.88671875" bestFit="1" customWidth="1"/>
    <col min="6661" max="6661" width="25.21875" bestFit="1" customWidth="1"/>
    <col min="6662" max="6662" width="22.6640625" customWidth="1"/>
    <col min="6663" max="6663" width="26.88671875" bestFit="1" customWidth="1"/>
    <col min="6664" max="6664" width="25.21875" customWidth="1"/>
    <col min="6665" max="6665" width="21.6640625" customWidth="1"/>
    <col min="6666" max="6666" width="25.88671875" customWidth="1"/>
    <col min="6667" max="6667" width="24.21875" bestFit="1" customWidth="1"/>
    <col min="6668" max="6668" width="22.6640625" customWidth="1"/>
    <col min="6669" max="6669" width="26.88671875" bestFit="1" customWidth="1"/>
    <col min="6670" max="6670" width="25.21875" customWidth="1"/>
    <col min="6671" max="6671" width="23.21875" bestFit="1" customWidth="1"/>
    <col min="6672" max="6672" width="23.21875" customWidth="1"/>
    <col min="6673" max="6673" width="23.21875" bestFit="1" customWidth="1"/>
    <col min="6674" max="6674" width="22.6640625" customWidth="1"/>
    <col min="6675" max="6675" width="26.88671875" bestFit="1" customWidth="1"/>
    <col min="6676" max="6676" width="25.21875" customWidth="1"/>
    <col min="6677" max="6677" width="21.6640625" bestFit="1" customWidth="1"/>
    <col min="6678" max="6678" width="25.88671875" bestFit="1" customWidth="1"/>
    <col min="6679" max="6679" width="24.21875" bestFit="1" customWidth="1"/>
    <col min="6680" max="6680" width="23.21875" customWidth="1"/>
    <col min="6681" max="6681" width="23.21875" bestFit="1" customWidth="1"/>
    <col min="6682" max="6682" width="23.21875" customWidth="1"/>
    <col min="6683" max="6683" width="21.6640625" bestFit="1" customWidth="1"/>
    <col min="6684" max="6684" width="25.88671875" bestFit="1" customWidth="1"/>
    <col min="6685" max="6685" width="24.21875" bestFit="1" customWidth="1"/>
    <col min="6686" max="6686" width="22.6640625" customWidth="1"/>
    <col min="6687" max="6687" width="26.88671875" bestFit="1" customWidth="1"/>
    <col min="6688" max="6688" width="25.21875" bestFit="1" customWidth="1"/>
    <col min="6689" max="6689" width="21.6640625" customWidth="1"/>
    <col min="6690" max="6690" width="25.88671875" customWidth="1"/>
    <col min="6691" max="6691" width="24.21875" bestFit="1" customWidth="1"/>
    <col min="6692" max="6692" width="23.21875" customWidth="1"/>
    <col min="6693" max="6693" width="23.21875" bestFit="1" customWidth="1"/>
    <col min="6694" max="6694" width="23.21875" customWidth="1"/>
    <col min="6695" max="6695" width="22.6640625" bestFit="1" customWidth="1"/>
    <col min="6696" max="6696" width="26.88671875" bestFit="1" customWidth="1"/>
    <col min="6697" max="6697" width="25.21875" bestFit="1" customWidth="1"/>
    <col min="6698" max="6698" width="22.6640625" customWidth="1"/>
    <col min="6699" max="6699" width="26.88671875" bestFit="1" customWidth="1"/>
    <col min="6700" max="6700" width="25.21875" customWidth="1"/>
    <col min="6701" max="6701" width="21.6640625" bestFit="1" customWidth="1"/>
    <col min="6702" max="6702" width="25.88671875" bestFit="1" customWidth="1"/>
    <col min="6703" max="6703" width="24.21875" bestFit="1" customWidth="1"/>
    <col min="6704" max="6705" width="23.21875" bestFit="1" customWidth="1"/>
    <col min="6706" max="6706" width="23.21875" customWidth="1"/>
    <col min="6707" max="6707" width="22.6640625" bestFit="1" customWidth="1"/>
    <col min="6708" max="6708" width="26.88671875" bestFit="1" customWidth="1"/>
    <col min="6709" max="6709" width="25.21875" bestFit="1" customWidth="1"/>
    <col min="6710" max="6710" width="22.6640625" customWidth="1"/>
    <col min="6711" max="6711" width="26.88671875" bestFit="1" customWidth="1"/>
    <col min="6712" max="6712" width="25.21875" bestFit="1" customWidth="1"/>
    <col min="6713" max="6713" width="21.6640625" bestFit="1" customWidth="1"/>
    <col min="6714" max="6714" width="25.88671875" bestFit="1" customWidth="1"/>
    <col min="6715" max="6715" width="24.21875" bestFit="1" customWidth="1"/>
    <col min="6716" max="6716" width="23.21875" customWidth="1"/>
    <col min="6717" max="6717" width="23.21875" bestFit="1" customWidth="1"/>
    <col min="6718" max="6718" width="23.21875" customWidth="1"/>
    <col min="6719" max="6719" width="22.6640625" bestFit="1" customWidth="1"/>
    <col min="6720" max="6720" width="26.88671875" bestFit="1" customWidth="1"/>
    <col min="6721" max="6721" width="25.21875" bestFit="1" customWidth="1"/>
    <col min="6722" max="6722" width="22.6640625" customWidth="1"/>
    <col min="6723" max="6723" width="26.88671875" bestFit="1" customWidth="1"/>
    <col min="6724" max="6724" width="25.21875" customWidth="1"/>
    <col min="6725" max="6725" width="21.6640625" bestFit="1" customWidth="1"/>
    <col min="6726" max="6726" width="25.88671875" bestFit="1" customWidth="1"/>
    <col min="6727" max="6727" width="24.21875" bestFit="1" customWidth="1"/>
    <col min="6728" max="6728" width="23.21875" customWidth="1"/>
    <col min="6729" max="6730" width="23.21875" bestFit="1" customWidth="1"/>
    <col min="6731" max="6731" width="21.6640625" customWidth="1"/>
    <col min="6732" max="6732" width="25.88671875" customWidth="1"/>
    <col min="6733" max="6733" width="24.21875" bestFit="1" customWidth="1"/>
    <col min="6734" max="6734" width="22.6640625" customWidth="1"/>
    <col min="6735" max="6735" width="26.88671875" bestFit="1" customWidth="1"/>
    <col min="6736" max="6736" width="25.21875" customWidth="1"/>
    <col min="6737" max="6737" width="21.6640625" bestFit="1" customWidth="1"/>
    <col min="6738" max="6738" width="25.88671875" bestFit="1" customWidth="1"/>
    <col min="6739" max="6739" width="24.21875" bestFit="1" customWidth="1"/>
    <col min="6740" max="6740" width="22.6640625" customWidth="1"/>
    <col min="6741" max="6741" width="26.88671875" bestFit="1" customWidth="1"/>
    <col min="6742" max="6742" width="25.21875" customWidth="1"/>
    <col min="6743" max="6743" width="23.21875" bestFit="1" customWidth="1"/>
    <col min="6744" max="6744" width="23.21875" customWidth="1"/>
    <col min="6745" max="6745" width="23.21875" bestFit="1" customWidth="1"/>
    <col min="6746" max="6746" width="21.6640625" customWidth="1"/>
    <col min="6747" max="6747" width="25.88671875" bestFit="1" customWidth="1"/>
    <col min="6748" max="6748" width="24.21875" customWidth="1"/>
    <col min="6749" max="6749" width="22.6640625" bestFit="1" customWidth="1"/>
    <col min="6750" max="6750" width="26.88671875" bestFit="1" customWidth="1"/>
    <col min="6751" max="6751" width="25.21875" bestFit="1" customWidth="1"/>
    <col min="6752" max="6752" width="21.6640625" customWidth="1"/>
    <col min="6753" max="6753" width="25.88671875" bestFit="1" customWidth="1"/>
    <col min="6754" max="6754" width="24.21875" customWidth="1"/>
    <col min="6755" max="6757" width="23.21875" bestFit="1" customWidth="1"/>
    <col min="6758" max="6758" width="22.6640625" customWidth="1"/>
    <col min="6759" max="6759" width="26.88671875" bestFit="1" customWidth="1"/>
    <col min="6760" max="6760" width="25.21875" customWidth="1"/>
    <col min="6761" max="6761" width="22.6640625" bestFit="1" customWidth="1"/>
    <col min="6762" max="6762" width="26.88671875" bestFit="1" customWidth="1"/>
    <col min="6763" max="6763" width="25.21875" bestFit="1" customWidth="1"/>
    <col min="6764" max="6764" width="21.6640625" customWidth="1"/>
    <col min="6765" max="6765" width="25.88671875" bestFit="1" customWidth="1"/>
    <col min="6766" max="6766" width="24.21875" customWidth="1"/>
    <col min="6767" max="6767" width="22.6640625" bestFit="1" customWidth="1"/>
    <col min="6768" max="6768" width="26.88671875" bestFit="1" customWidth="1"/>
    <col min="6769" max="6769" width="25.21875" bestFit="1" customWidth="1"/>
    <col min="6770" max="6770" width="23.21875" customWidth="1"/>
    <col min="6771" max="6772" width="23.21875" bestFit="1" customWidth="1"/>
    <col min="6773" max="6773" width="22.6640625" bestFit="1" customWidth="1"/>
    <col min="6774" max="6774" width="26.88671875" bestFit="1" customWidth="1"/>
    <col min="6775" max="6775" width="25.21875" bestFit="1" customWidth="1"/>
    <col min="6776" max="6776" width="22.6640625" customWidth="1"/>
    <col min="6777" max="6777" width="26.88671875" bestFit="1" customWidth="1"/>
    <col min="6778" max="6778" width="25.21875" customWidth="1"/>
    <col min="6779" max="6779" width="21.6640625" bestFit="1" customWidth="1"/>
    <col min="6780" max="6780" width="25.88671875" bestFit="1" customWidth="1"/>
    <col min="6781" max="6781" width="24.21875" bestFit="1" customWidth="1"/>
    <col min="6782" max="6782" width="23.21875" customWidth="1"/>
    <col min="6783" max="6783" width="23.21875" bestFit="1" customWidth="1"/>
    <col min="6784" max="6784" width="23.21875" customWidth="1"/>
    <col min="6785" max="6785" width="22.6640625" bestFit="1" customWidth="1"/>
    <col min="6786" max="6786" width="26.88671875" bestFit="1" customWidth="1"/>
    <col min="6787" max="6787" width="25.21875" bestFit="1" customWidth="1"/>
    <col min="6788" max="6788" width="22.6640625" customWidth="1"/>
    <col min="6789" max="6789" width="26.88671875" bestFit="1" customWidth="1"/>
    <col min="6790" max="6790" width="25.21875" customWidth="1"/>
    <col min="6791" max="6791" width="21.6640625" bestFit="1" customWidth="1"/>
    <col min="6792" max="6792" width="25.88671875" bestFit="1" customWidth="1"/>
    <col min="6793" max="6793" width="24.21875" bestFit="1" customWidth="1"/>
    <col min="6794" max="6794" width="23.21875" customWidth="1"/>
    <col min="6795" max="6795" width="23.21875" bestFit="1" customWidth="1"/>
    <col min="6796" max="6796" width="23.21875" customWidth="1"/>
    <col min="6797" max="6797" width="21.6640625" bestFit="1" customWidth="1"/>
    <col min="6798" max="6798" width="25.88671875" bestFit="1" customWidth="1"/>
    <col min="6799" max="6799" width="24.21875" bestFit="1" customWidth="1"/>
    <col min="6800" max="6800" width="22.6640625" customWidth="1"/>
    <col min="6801" max="6801" width="26.88671875" bestFit="1" customWidth="1"/>
    <col min="6802" max="6802" width="25.21875" customWidth="1"/>
    <col min="6803" max="6803" width="21.6640625" bestFit="1" customWidth="1"/>
    <col min="6804" max="6804" width="25.88671875" bestFit="1" customWidth="1"/>
    <col min="6805" max="6805" width="24.21875" bestFit="1" customWidth="1"/>
    <col min="6806" max="6807" width="23.21875" bestFit="1" customWidth="1"/>
    <col min="6808" max="6808" width="23.21875" customWidth="1"/>
    <col min="6809" max="6809" width="21.6640625" customWidth="1"/>
    <col min="6810" max="6810" width="25.88671875" customWidth="1"/>
    <col min="6811" max="6811" width="24.21875" bestFit="1" customWidth="1"/>
    <col min="6812" max="6812" width="22.6640625" customWidth="1"/>
    <col min="6813" max="6813" width="26.88671875" bestFit="1" customWidth="1"/>
    <col min="6814" max="6814" width="25.21875" bestFit="1" customWidth="1"/>
    <col min="6815" max="6815" width="21.6640625" customWidth="1"/>
    <col min="6816" max="6816" width="25.88671875" customWidth="1"/>
    <col min="6817" max="6817" width="24.21875" bestFit="1" customWidth="1"/>
    <col min="6818" max="6818" width="23.21875" customWidth="1"/>
    <col min="6819" max="6819" width="23.21875" bestFit="1" customWidth="1"/>
    <col min="6820" max="6820" width="23.21875" customWidth="1"/>
    <col min="6821" max="6821" width="21.6640625" bestFit="1" customWidth="1"/>
    <col min="6822" max="6822" width="25.88671875" bestFit="1" customWidth="1"/>
    <col min="6823" max="6823" width="24.21875" bestFit="1" customWidth="1"/>
    <col min="6824" max="6824" width="22.6640625" customWidth="1"/>
    <col min="6825" max="6825" width="26.88671875" bestFit="1" customWidth="1"/>
    <col min="6826" max="6826" width="25.21875" customWidth="1"/>
    <col min="6827" max="6827" width="21.6640625" bestFit="1" customWidth="1"/>
    <col min="6828" max="6828" width="25.88671875" bestFit="1" customWidth="1"/>
    <col min="6829" max="6829" width="24.21875" bestFit="1" customWidth="1"/>
    <col min="6830" max="6831" width="23.21875" bestFit="1" customWidth="1"/>
    <col min="6832" max="6832" width="23.21875" customWidth="1"/>
    <col min="6833" max="6833" width="22.6640625" bestFit="1" customWidth="1"/>
    <col min="6834" max="6834" width="26.88671875" bestFit="1" customWidth="1"/>
    <col min="6835" max="6835" width="25.21875" bestFit="1" customWidth="1"/>
    <col min="6836" max="6836" width="22.6640625" customWidth="1"/>
    <col min="6837" max="6837" width="26.88671875" bestFit="1" customWidth="1"/>
    <col min="6838" max="6838" width="25.21875" customWidth="1"/>
    <col min="6839" max="6839" width="21.6640625" bestFit="1" customWidth="1"/>
    <col min="6840" max="6840" width="25.88671875" bestFit="1" customWidth="1"/>
    <col min="6841" max="6841" width="24.21875" bestFit="1" customWidth="1"/>
    <col min="6842" max="6842" width="23.21875" customWidth="1"/>
    <col min="6843" max="6843" width="23.21875" bestFit="1" customWidth="1"/>
    <col min="6844" max="6844" width="23.21875" customWidth="1"/>
    <col min="6845" max="6845" width="22.6640625" bestFit="1" customWidth="1"/>
    <col min="6846" max="6846" width="26.88671875" bestFit="1" customWidth="1"/>
    <col min="6847" max="6847" width="25.21875" bestFit="1" customWidth="1"/>
    <col min="6848" max="6848" width="22.6640625" customWidth="1"/>
    <col min="6849" max="6849" width="26.88671875" bestFit="1" customWidth="1"/>
    <col min="6850" max="6850" width="25.21875" customWidth="1"/>
    <col min="6851" max="6851" width="21.6640625" customWidth="1"/>
    <col min="6852" max="6852" width="25.88671875" customWidth="1"/>
    <col min="6853" max="6853" width="24.21875" bestFit="1" customWidth="1"/>
    <col min="6854" max="6854" width="22.6640625" customWidth="1"/>
    <col min="6855" max="6855" width="26.88671875" bestFit="1" customWidth="1"/>
    <col min="6856" max="6856" width="25.21875" bestFit="1" customWidth="1"/>
    <col min="6857" max="6857" width="23.21875" bestFit="1" customWidth="1"/>
    <col min="6858" max="6858" width="23.21875" customWidth="1"/>
    <col min="6859" max="6859" width="23.21875" bestFit="1" customWidth="1"/>
    <col min="6860" max="6860" width="22.6640625" customWidth="1"/>
    <col min="6861" max="6861" width="26.88671875" bestFit="1" customWidth="1"/>
    <col min="6862" max="6862" width="25.21875" customWidth="1"/>
    <col min="6863" max="6863" width="21.6640625" customWidth="1"/>
    <col min="6864" max="6864" width="25.88671875" customWidth="1"/>
    <col min="6865" max="6865" width="24.21875" bestFit="1" customWidth="1"/>
    <col min="6866" max="6866" width="21.6640625" customWidth="1"/>
    <col min="6867" max="6867" width="25.88671875" bestFit="1" customWidth="1"/>
    <col min="6868" max="6868" width="24.21875" customWidth="1"/>
    <col min="6869" max="6869" width="23.21875" bestFit="1" customWidth="1"/>
    <col min="6870" max="6870" width="23.21875" customWidth="1"/>
    <col min="6871" max="6871" width="23.21875" bestFit="1" customWidth="1"/>
    <col min="6872" max="6872" width="22.6640625" customWidth="1"/>
    <col min="6873" max="6873" width="26.88671875" bestFit="1" customWidth="1"/>
    <col min="6874" max="6874" width="25.21875" bestFit="1" customWidth="1"/>
    <col min="6875" max="6875" width="21.6640625" customWidth="1"/>
    <col min="6876" max="6876" width="25.88671875" customWidth="1"/>
    <col min="6877" max="6877" width="24.21875" bestFit="1" customWidth="1"/>
    <col min="6878" max="6878" width="21.6640625" customWidth="1"/>
    <col min="6879" max="6879" width="25.88671875" bestFit="1" customWidth="1"/>
    <col min="6880" max="6880" width="24.21875" customWidth="1"/>
    <col min="6881" max="6883" width="23.21875" bestFit="1" customWidth="1"/>
    <col min="6884" max="6884" width="21.6640625" customWidth="1"/>
    <col min="6885" max="6885" width="25.88671875" bestFit="1" customWidth="1"/>
    <col min="6886" max="6886" width="24.21875" customWidth="1"/>
    <col min="6887" max="6887" width="22.6640625" bestFit="1" customWidth="1"/>
    <col min="6888" max="6888" width="26.88671875" bestFit="1" customWidth="1"/>
    <col min="6889" max="6889" width="25.21875" bestFit="1" customWidth="1"/>
    <col min="6890" max="6890" width="21.6640625" customWidth="1"/>
    <col min="6891" max="6891" width="25.88671875" bestFit="1" customWidth="1"/>
    <col min="6892" max="6892" width="24.21875" bestFit="1" customWidth="1"/>
    <col min="6893" max="6893" width="23.21875" bestFit="1" customWidth="1"/>
    <col min="6894" max="6894" width="23.21875" customWidth="1"/>
    <col min="6895" max="6895" width="23.21875" bestFit="1" customWidth="1"/>
    <col min="6896" max="6896" width="21.6640625" customWidth="1"/>
    <col min="6897" max="6897" width="25.88671875" bestFit="1" customWidth="1"/>
    <col min="6898" max="6898" width="24.21875" customWidth="1"/>
    <col min="6899" max="6899" width="22.6640625" bestFit="1" customWidth="1"/>
    <col min="6900" max="6900" width="26.88671875" bestFit="1" customWidth="1"/>
    <col min="6901" max="6901" width="25.21875" bestFit="1" customWidth="1"/>
    <col min="6902" max="6902" width="21.6640625" customWidth="1"/>
    <col min="6903" max="6903" width="25.88671875" bestFit="1" customWidth="1"/>
    <col min="6904" max="6904" width="24.21875" customWidth="1"/>
    <col min="6905" max="6905" width="22.6640625" bestFit="1" customWidth="1"/>
    <col min="6906" max="6906" width="26.88671875" bestFit="1" customWidth="1"/>
    <col min="6907" max="6907" width="25.21875" bestFit="1" customWidth="1"/>
    <col min="6908" max="6909" width="23.21875" bestFit="1" customWidth="1"/>
    <col min="6910" max="6910" width="23.21875" customWidth="1"/>
    <col min="6911" max="6911" width="21.6640625" customWidth="1"/>
    <col min="6912" max="6912" width="25.88671875" customWidth="1"/>
    <col min="6913" max="6913" width="24.21875" bestFit="1" customWidth="1"/>
    <col min="6914" max="6914" width="21.6640625" customWidth="1"/>
    <col min="6915" max="6915" width="25.88671875" bestFit="1" customWidth="1"/>
    <col min="6916" max="6916" width="24.21875" customWidth="1"/>
    <col min="6917" max="6917" width="21.6640625" bestFit="1" customWidth="1"/>
    <col min="6918" max="6918" width="25.88671875" bestFit="1" customWidth="1"/>
    <col min="6919" max="6919" width="24.21875" bestFit="1" customWidth="1"/>
    <col min="6920" max="6920" width="23.21875" customWidth="1"/>
    <col min="6921" max="6921" width="23.21875" bestFit="1" customWidth="1"/>
    <col min="6922" max="6922" width="23.21875" customWidth="1"/>
    <col min="6923" max="6923" width="22.6640625" bestFit="1" customWidth="1"/>
    <col min="6924" max="6924" width="26.88671875" bestFit="1" customWidth="1"/>
    <col min="6925" max="6925" width="25.21875" bestFit="1" customWidth="1"/>
    <col min="6926" max="6926" width="22.6640625" customWidth="1"/>
    <col min="6927" max="6927" width="26.88671875" bestFit="1" customWidth="1"/>
    <col min="6928" max="6928" width="25.21875" customWidth="1"/>
    <col min="6929" max="6929" width="22.6640625" bestFit="1" customWidth="1"/>
    <col min="6930" max="6930" width="26.88671875" bestFit="1" customWidth="1"/>
    <col min="6931" max="6931" width="25.21875" bestFit="1" customWidth="1"/>
    <col min="6932" max="6932" width="22.6640625" customWidth="1"/>
    <col min="6933" max="6933" width="26.88671875" bestFit="1" customWidth="1"/>
    <col min="6934" max="6934" width="25.21875" customWidth="1"/>
    <col min="6935" max="6937" width="23.21875" bestFit="1" customWidth="1"/>
    <col min="6938" max="6938" width="22.6640625" customWidth="1"/>
    <col min="6939" max="6939" width="26.88671875" bestFit="1" customWidth="1"/>
    <col min="6940" max="6940" width="25.21875" customWidth="1"/>
    <col min="6941" max="6941" width="22.6640625" bestFit="1" customWidth="1"/>
    <col min="6942" max="6942" width="26.88671875" bestFit="1" customWidth="1"/>
    <col min="6943" max="6943" width="25.21875" bestFit="1" customWidth="1"/>
    <col min="6944" max="6944" width="21.6640625" customWidth="1"/>
    <col min="6945" max="6945" width="25.88671875" bestFit="1" customWidth="1"/>
    <col min="6946" max="6946" width="24.21875" bestFit="1" customWidth="1"/>
    <col min="6947" max="6947" width="23.21875" bestFit="1" customWidth="1"/>
    <col min="6948" max="6948" width="23.21875" customWidth="1"/>
    <col min="6949" max="6949" width="23.21875" bestFit="1" customWidth="1"/>
    <col min="6950" max="6950" width="22.6640625" customWidth="1"/>
    <col min="6951" max="6951" width="26.88671875" bestFit="1" customWidth="1"/>
    <col min="6952" max="6952" width="25.21875" customWidth="1"/>
    <col min="6953" max="6953" width="22.6640625" bestFit="1" customWidth="1"/>
    <col min="6954" max="6954" width="26.88671875" bestFit="1" customWidth="1"/>
    <col min="6955" max="6955" width="25.21875" bestFit="1" customWidth="1"/>
    <col min="6956" max="6956" width="21.6640625" customWidth="1"/>
    <col min="6957" max="6957" width="25.88671875" bestFit="1" customWidth="1"/>
    <col min="6958" max="6958" width="24.21875" customWidth="1"/>
    <col min="6959" max="6959" width="23.21875" bestFit="1" customWidth="1"/>
    <col min="6960" max="6960" width="23.21875" customWidth="1"/>
    <col min="6961" max="6961" width="23.21875" bestFit="1" customWidth="1"/>
    <col min="6962" max="6962" width="22.6640625" customWidth="1"/>
    <col min="6963" max="6963" width="26.88671875" bestFit="1" customWidth="1"/>
    <col min="6964" max="6964" width="25.21875" customWidth="1"/>
    <col min="6965" max="6965" width="22.6640625" bestFit="1" customWidth="1"/>
    <col min="6966" max="6966" width="26.88671875" bestFit="1" customWidth="1"/>
    <col min="6967" max="6967" width="25.21875" bestFit="1" customWidth="1"/>
    <col min="6968" max="6968" width="21.6640625" customWidth="1"/>
    <col min="6969" max="6969" width="25.88671875" bestFit="1" customWidth="1"/>
    <col min="6970" max="6970" width="24.21875" bestFit="1" customWidth="1"/>
    <col min="6971" max="6971" width="22.6640625" bestFit="1" customWidth="1"/>
    <col min="6972" max="6972" width="26.88671875" bestFit="1" customWidth="1"/>
    <col min="6973" max="6973" width="25.21875" bestFit="1" customWidth="1"/>
    <col min="6974" max="6974" width="23.21875" customWidth="1"/>
    <col min="6975" max="6975" width="23.21875" bestFit="1" customWidth="1"/>
    <col min="6976" max="6976" width="23.21875" customWidth="1"/>
    <col min="6977" max="6977" width="21.6640625" customWidth="1"/>
    <col min="6978" max="6978" width="25.88671875" customWidth="1"/>
    <col min="6979" max="6979" width="24.21875" bestFit="1" customWidth="1"/>
    <col min="6980" max="6980" width="22.6640625" customWidth="1"/>
    <col min="6981" max="6981" width="26.88671875" bestFit="1" customWidth="1"/>
    <col min="6982" max="6982" width="25.21875" customWidth="1"/>
    <col min="6983" max="6983" width="21.6640625" bestFit="1" customWidth="1"/>
    <col min="6984" max="6984" width="25.88671875" bestFit="1" customWidth="1"/>
    <col min="6985" max="6985" width="24.21875" bestFit="1" customWidth="1"/>
    <col min="6986" max="6986" width="23.21875" customWidth="1"/>
    <col min="6987" max="6988" width="23.21875" bestFit="1" customWidth="1"/>
    <col min="6989" max="6989" width="22.6640625" bestFit="1" customWidth="1"/>
    <col min="6990" max="6990" width="26.88671875" bestFit="1" customWidth="1"/>
    <col min="6991" max="6991" width="25.21875" bestFit="1" customWidth="1"/>
    <col min="6992" max="6992" width="22.6640625" customWidth="1"/>
    <col min="6993" max="6993" width="26.88671875" bestFit="1" customWidth="1"/>
    <col min="6994" max="6994" width="25.21875" customWidth="1"/>
    <col min="6995" max="6995" width="21.6640625" bestFit="1" customWidth="1"/>
    <col min="6996" max="6996" width="25.88671875" bestFit="1" customWidth="1"/>
    <col min="6997" max="6997" width="24.21875" bestFit="1" customWidth="1"/>
    <col min="6998" max="6998" width="23.21875" customWidth="1"/>
    <col min="6999" max="6999" width="23.21875" bestFit="1" customWidth="1"/>
    <col min="7000" max="7000" width="23.21875" customWidth="1"/>
    <col min="7001" max="7001" width="22.6640625" bestFit="1" customWidth="1"/>
    <col min="7002" max="7002" width="26.88671875" bestFit="1" customWidth="1"/>
    <col min="7003" max="7003" width="25.21875" bestFit="1" customWidth="1"/>
    <col min="7004" max="7004" width="22.6640625" customWidth="1"/>
    <col min="7005" max="7005" width="26.88671875" bestFit="1" customWidth="1"/>
    <col min="7006" max="7006" width="25.21875" bestFit="1" customWidth="1"/>
    <col min="7007" max="7007" width="21.6640625" bestFit="1" customWidth="1"/>
    <col min="7008" max="7008" width="25.88671875" bestFit="1" customWidth="1"/>
    <col min="7009" max="7009" width="24.21875" bestFit="1" customWidth="1"/>
    <col min="7010" max="7010" width="23.21875" customWidth="1"/>
    <col min="7011" max="7011" width="23.21875" bestFit="1" customWidth="1"/>
    <col min="7012" max="7012" width="23.21875" customWidth="1"/>
    <col min="7013" max="7013" width="22.6640625" bestFit="1" customWidth="1"/>
    <col min="7014" max="7014" width="26.88671875" bestFit="1" customWidth="1"/>
    <col min="7015" max="7015" width="25.21875" bestFit="1" customWidth="1"/>
    <col min="7016" max="7016" width="22.6640625" customWidth="1"/>
    <col min="7017" max="7017" width="26.88671875" bestFit="1" customWidth="1"/>
    <col min="7018" max="7018" width="25.21875" customWidth="1"/>
    <col min="7019" max="7019" width="21.6640625" bestFit="1" customWidth="1"/>
    <col min="7020" max="7020" width="25.88671875" bestFit="1" customWidth="1"/>
    <col min="7021" max="7021" width="24.21875" bestFit="1" customWidth="1"/>
    <col min="7022" max="7023" width="23.21875" bestFit="1" customWidth="1"/>
    <col min="7024" max="7024" width="23.21875" customWidth="1"/>
    <col min="7025" max="7025" width="21.6640625" customWidth="1"/>
    <col min="7026" max="7026" width="25.88671875" customWidth="1"/>
    <col min="7027" max="7027" width="24.21875" bestFit="1" customWidth="1"/>
    <col min="7028" max="7028" width="21.6640625" customWidth="1"/>
    <col min="7029" max="7029" width="25.88671875" bestFit="1" customWidth="1"/>
    <col min="7030" max="7030" width="24.21875" bestFit="1" customWidth="1"/>
    <col min="7031" max="7031" width="21.6640625" customWidth="1"/>
    <col min="7032" max="7032" width="25.88671875" customWidth="1"/>
    <col min="7033" max="7033" width="24.21875" bestFit="1" customWidth="1"/>
    <col min="7034" max="7034" width="22.6640625" customWidth="1"/>
    <col min="7035" max="7035" width="26.88671875" bestFit="1" customWidth="1"/>
    <col min="7036" max="7036" width="25.21875" customWidth="1"/>
    <col min="7037" max="7037" width="23.21875" bestFit="1" customWidth="1"/>
    <col min="7038" max="7038" width="23.21875" customWidth="1"/>
    <col min="7039" max="7039" width="23.21875" bestFit="1" customWidth="1"/>
    <col min="7040" max="7040" width="22.6640625" customWidth="1"/>
    <col min="7041" max="7041" width="26.88671875" bestFit="1" customWidth="1"/>
    <col min="7042" max="7042" width="25.21875" customWidth="1"/>
    <col min="7043" max="7043" width="22.6640625" bestFit="1" customWidth="1"/>
    <col min="7044" max="7044" width="26.88671875" bestFit="1" customWidth="1"/>
    <col min="7045" max="7045" width="25.21875" bestFit="1" customWidth="1"/>
    <col min="7046" max="7046" width="21.6640625" customWidth="1"/>
    <col min="7047" max="7047" width="25.88671875" bestFit="1" customWidth="1"/>
    <col min="7048" max="7048" width="24.21875" bestFit="1" customWidth="1"/>
    <col min="7049" max="7049" width="23.21875" bestFit="1" customWidth="1"/>
    <col min="7050" max="7050" width="23.21875" customWidth="1"/>
    <col min="7051" max="7051" width="23.21875" bestFit="1" customWidth="1"/>
    <col min="7052" max="7052" width="22.6640625" customWidth="1"/>
    <col min="7053" max="7053" width="26.88671875" bestFit="1" customWidth="1"/>
    <col min="7054" max="7054" width="25.21875" customWidth="1"/>
    <col min="7055" max="7055" width="22.6640625" bestFit="1" customWidth="1"/>
    <col min="7056" max="7056" width="26.88671875" bestFit="1" customWidth="1"/>
    <col min="7057" max="7057" width="25.21875" bestFit="1" customWidth="1"/>
    <col min="7058" max="7058" width="21.6640625" customWidth="1"/>
    <col min="7059" max="7059" width="25.88671875" bestFit="1" customWidth="1"/>
    <col min="7060" max="7060" width="24.21875" customWidth="1"/>
    <col min="7061" max="7061" width="23.21875" bestFit="1" customWidth="1"/>
    <col min="7062" max="7062" width="23.21875" customWidth="1"/>
    <col min="7063" max="7063" width="23.21875" bestFit="1" customWidth="1"/>
    <col min="7064" max="7064" width="21.6640625" customWidth="1"/>
    <col min="7065" max="7065" width="25.88671875" bestFit="1" customWidth="1"/>
    <col min="7066" max="7066" width="24.21875" customWidth="1"/>
    <col min="7067" max="7067" width="22.6640625" bestFit="1" customWidth="1"/>
    <col min="7068" max="7068" width="26.88671875" bestFit="1" customWidth="1"/>
    <col min="7069" max="7069" width="25.21875" bestFit="1" customWidth="1"/>
    <col min="7070" max="7070" width="21.6640625" customWidth="1"/>
    <col min="7071" max="7071" width="25.88671875" bestFit="1" customWidth="1"/>
    <col min="7072" max="7072" width="24.21875" customWidth="1"/>
    <col min="7073" max="7075" width="23.21875" bestFit="1" customWidth="1"/>
    <col min="7076" max="7076" width="22.6640625" customWidth="1"/>
    <col min="7077" max="7077" width="26.88671875" bestFit="1" customWidth="1"/>
    <col min="7078" max="7078" width="25.21875" customWidth="1"/>
    <col min="7079" max="7079" width="22.6640625" bestFit="1" customWidth="1"/>
    <col min="7080" max="7080" width="26.88671875" bestFit="1" customWidth="1"/>
    <col min="7081" max="7081" width="25.21875" bestFit="1" customWidth="1"/>
    <col min="7082" max="7082" width="21.6640625" customWidth="1"/>
    <col min="7083" max="7083" width="25.88671875" bestFit="1" customWidth="1"/>
    <col min="7084" max="7084" width="24.21875" bestFit="1" customWidth="1"/>
    <col min="7085" max="7085" width="23.21875" bestFit="1" customWidth="1"/>
    <col min="7086" max="7086" width="23.21875" customWidth="1"/>
    <col min="7087" max="7087" width="23.21875" bestFit="1" customWidth="1"/>
    <col min="7088" max="7088" width="21.6640625" customWidth="1"/>
    <col min="7089" max="7089" width="25.88671875" bestFit="1" customWidth="1"/>
    <col min="7090" max="7090" width="24.21875" customWidth="1"/>
    <col min="7091" max="7091" width="21.6640625" customWidth="1"/>
    <col min="7092" max="7092" width="25.88671875" customWidth="1"/>
    <col min="7093" max="7093" width="24.21875" bestFit="1" customWidth="1"/>
    <col min="7094" max="7094" width="21.6640625" customWidth="1"/>
    <col min="7095" max="7095" width="25.88671875" bestFit="1" customWidth="1"/>
    <col min="7096" max="7096" width="24.21875" customWidth="1"/>
    <col min="7097" max="7097" width="23.21875" bestFit="1" customWidth="1"/>
    <col min="7098" max="7098" width="23.21875" customWidth="1"/>
    <col min="7099" max="7099" width="23.21875" bestFit="1" customWidth="1"/>
    <col min="7100" max="7100" width="22.6640625" customWidth="1"/>
    <col min="7101" max="7101" width="26.88671875" bestFit="1" customWidth="1"/>
    <col min="7102" max="7102" width="25.21875" bestFit="1" customWidth="1"/>
    <col min="7103" max="7103" width="22.6640625" bestFit="1" customWidth="1"/>
    <col min="7104" max="7104" width="26.88671875" bestFit="1" customWidth="1"/>
    <col min="7105" max="7105" width="25.21875" bestFit="1" customWidth="1"/>
    <col min="7106" max="7106" width="21.6640625" customWidth="1"/>
    <col min="7107" max="7107" width="25.88671875" bestFit="1" customWidth="1"/>
    <col min="7108" max="7108" width="24.21875" customWidth="1"/>
    <col min="7109" max="7109" width="23.21875" bestFit="1" customWidth="1"/>
    <col min="7110" max="7110" width="23.21875" customWidth="1"/>
    <col min="7111" max="7111" width="23.21875" bestFit="1" customWidth="1"/>
    <col min="7112" max="7112" width="21.6640625" customWidth="1"/>
    <col min="7113" max="7113" width="25.88671875" bestFit="1" customWidth="1"/>
    <col min="7114" max="7114" width="24.21875" customWidth="1"/>
    <col min="7115" max="7115" width="22.6640625" bestFit="1" customWidth="1"/>
    <col min="7116" max="7116" width="26.88671875" bestFit="1" customWidth="1"/>
    <col min="7117" max="7117" width="25.21875" bestFit="1" customWidth="1"/>
    <col min="7118" max="7118" width="21.6640625" customWidth="1"/>
    <col min="7119" max="7119" width="25.88671875" bestFit="1" customWidth="1"/>
    <col min="7120" max="7120" width="24.21875" bestFit="1" customWidth="1"/>
    <col min="7121" max="7121" width="23.21875" bestFit="1" customWidth="1"/>
    <col min="7122" max="7122" width="23.21875" customWidth="1"/>
    <col min="7123" max="7123" width="23.21875" bestFit="1" customWidth="1"/>
    <col min="7124" max="7124" width="21.6640625" customWidth="1"/>
    <col min="7125" max="7125" width="25.88671875" bestFit="1" customWidth="1"/>
    <col min="7126" max="7126" width="24.21875" customWidth="1"/>
    <col min="7127" max="7127" width="22.6640625" bestFit="1" customWidth="1"/>
    <col min="7128" max="7128" width="26.88671875" bestFit="1" customWidth="1"/>
    <col min="7129" max="7129" width="25.21875" bestFit="1" customWidth="1"/>
    <col min="7130" max="7130" width="21.6640625" customWidth="1"/>
    <col min="7131" max="7131" width="25.88671875" bestFit="1" customWidth="1"/>
    <col min="7132" max="7132" width="24.21875" customWidth="1"/>
    <col min="7133" max="7133" width="22.6640625" bestFit="1" customWidth="1"/>
    <col min="7134" max="7134" width="26.88671875" bestFit="1" customWidth="1"/>
    <col min="7135" max="7135" width="25.21875" bestFit="1" customWidth="1"/>
    <col min="7136" max="7136" width="23.21875" customWidth="1"/>
    <col min="7137" max="7138" width="23.21875" bestFit="1" customWidth="1"/>
    <col min="7139" max="7139" width="22.6640625" bestFit="1" customWidth="1"/>
    <col min="7140" max="7140" width="26.88671875" bestFit="1" customWidth="1"/>
    <col min="7141" max="7141" width="25.21875" bestFit="1" customWidth="1"/>
    <col min="7142" max="7142" width="22.6640625" customWidth="1"/>
    <col min="7143" max="7143" width="26.88671875" bestFit="1" customWidth="1"/>
    <col min="7144" max="7144" width="25.21875" customWidth="1"/>
    <col min="7145" max="7145" width="21.6640625" bestFit="1" customWidth="1"/>
    <col min="7146" max="7146" width="25.88671875" bestFit="1" customWidth="1"/>
    <col min="7147" max="7147" width="24.21875" bestFit="1" customWidth="1"/>
    <col min="7148" max="7148" width="23.21875" customWidth="1"/>
    <col min="7149" max="7149" width="23.21875" bestFit="1" customWidth="1"/>
    <col min="7150" max="7150" width="23.21875" customWidth="1"/>
    <col min="7151" max="7151" width="22.6640625" bestFit="1" customWidth="1"/>
    <col min="7152" max="7152" width="26.88671875" bestFit="1" customWidth="1"/>
    <col min="7153" max="7153" width="25.21875" bestFit="1" customWidth="1"/>
    <col min="7154" max="7154" width="22.6640625" customWidth="1"/>
    <col min="7155" max="7155" width="26.88671875" bestFit="1" customWidth="1"/>
    <col min="7156" max="7156" width="25.21875" customWidth="1"/>
    <col min="7157" max="7157" width="21.6640625" customWidth="1"/>
    <col min="7158" max="7158" width="25.88671875" customWidth="1"/>
    <col min="7159" max="7159" width="24.21875" bestFit="1" customWidth="1"/>
    <col min="7160" max="7160" width="23.21875" customWidth="1"/>
    <col min="7161" max="7161" width="23.21875" bestFit="1" customWidth="1"/>
    <col min="7162" max="7162" width="23.21875" customWidth="1"/>
    <col min="7163" max="7163" width="21.6640625" bestFit="1" customWidth="1"/>
    <col min="7164" max="7164" width="25.88671875" bestFit="1" customWidth="1"/>
    <col min="7165" max="7165" width="24.21875" bestFit="1" customWidth="1"/>
    <col min="7166" max="7166" width="22.6640625" customWidth="1"/>
    <col min="7167" max="7167" width="26.88671875" bestFit="1" customWidth="1"/>
    <col min="7168" max="7168" width="25.21875" customWidth="1"/>
    <col min="7169" max="7169" width="21.6640625" bestFit="1" customWidth="1"/>
    <col min="7170" max="7170" width="25.88671875" bestFit="1" customWidth="1"/>
    <col min="7171" max="7171" width="24.21875" bestFit="1" customWidth="1"/>
    <col min="7172" max="7173" width="23.21875" bestFit="1" customWidth="1"/>
    <col min="7174" max="7174" width="23.21875" customWidth="1"/>
    <col min="7175" max="7175" width="21.6640625" customWidth="1"/>
    <col min="7176" max="7176" width="25.88671875" customWidth="1"/>
    <col min="7177" max="7177" width="24.21875" bestFit="1" customWidth="1"/>
    <col min="7178" max="7178" width="22.6640625" customWidth="1"/>
    <col min="7179" max="7179" width="26.88671875" bestFit="1" customWidth="1"/>
    <col min="7180" max="7180" width="25.21875" bestFit="1" customWidth="1"/>
    <col min="7181" max="7181" width="21.6640625" bestFit="1" customWidth="1"/>
    <col min="7182" max="7182" width="25.88671875" bestFit="1" customWidth="1"/>
    <col min="7183" max="7183" width="24.21875" bestFit="1" customWidth="1"/>
    <col min="7184" max="7184" width="23.21875" customWidth="1"/>
    <col min="7185" max="7185" width="23.21875" bestFit="1" customWidth="1"/>
    <col min="7186" max="7186" width="23.21875" customWidth="1"/>
    <col min="7187" max="7187" width="22.6640625" bestFit="1" customWidth="1"/>
    <col min="7188" max="7188" width="26.88671875" bestFit="1" customWidth="1"/>
    <col min="7189" max="7189" width="25.21875" bestFit="1" customWidth="1"/>
    <col min="7190" max="7190" width="22.6640625" customWidth="1"/>
    <col min="7191" max="7191" width="26.88671875" bestFit="1" customWidth="1"/>
    <col min="7192" max="7192" width="25.21875" customWidth="1"/>
    <col min="7193" max="7193" width="21.6640625" customWidth="1"/>
    <col min="7194" max="7194" width="25.88671875" customWidth="1"/>
    <col min="7195" max="7195" width="24.21875" bestFit="1" customWidth="1"/>
    <col min="7196" max="7196" width="23.21875" customWidth="1"/>
    <col min="7197" max="7198" width="23.21875" bestFit="1" customWidth="1"/>
    <col min="7199" max="7199" width="22.6640625" bestFit="1" customWidth="1"/>
    <col min="7200" max="7200" width="26.88671875" bestFit="1" customWidth="1"/>
    <col min="7201" max="7201" width="25.21875" bestFit="1" customWidth="1"/>
    <col min="7202" max="7202" width="22.6640625" customWidth="1"/>
    <col min="7203" max="7203" width="26.88671875" bestFit="1" customWidth="1"/>
    <col min="7204" max="7204" width="25.21875" customWidth="1"/>
    <col min="7205" max="7205" width="22.6640625" bestFit="1" customWidth="1"/>
    <col min="7206" max="7206" width="26.88671875" bestFit="1" customWidth="1"/>
    <col min="7207" max="7207" width="25.21875" bestFit="1" customWidth="1"/>
    <col min="7208" max="7208" width="22.6640625" customWidth="1"/>
    <col min="7209" max="7209" width="26.88671875" bestFit="1" customWidth="1"/>
    <col min="7210" max="7210" width="25.21875" customWidth="1"/>
    <col min="7211" max="7211" width="23.21875" bestFit="1" customWidth="1"/>
    <col min="7212" max="7212" width="23.21875" customWidth="1"/>
    <col min="7213" max="7213" width="23.21875" bestFit="1" customWidth="1"/>
    <col min="7214" max="7214" width="21.6640625" customWidth="1"/>
    <col min="7215" max="7215" width="25.88671875" bestFit="1" customWidth="1"/>
    <col min="7216" max="7216" width="24.21875" customWidth="1"/>
    <col min="7217" max="7217" width="22.6640625" bestFit="1" customWidth="1"/>
    <col min="7218" max="7218" width="26.88671875" bestFit="1" customWidth="1"/>
    <col min="7219" max="7219" width="25.21875" bestFit="1" customWidth="1"/>
    <col min="7220" max="7220" width="21.6640625" customWidth="1"/>
    <col min="7221" max="7221" width="25.88671875" bestFit="1" customWidth="1"/>
    <col min="7222" max="7222" width="24.21875" customWidth="1"/>
    <col min="7223" max="7225" width="23.21875" bestFit="1" customWidth="1"/>
    <col min="7226" max="7226" width="22.6640625" customWidth="1"/>
    <col min="7227" max="7227" width="26.88671875" bestFit="1" customWidth="1"/>
    <col min="7228" max="7228" width="25.21875" customWidth="1"/>
    <col min="7229" max="7229" width="21.6640625" bestFit="1" customWidth="1"/>
    <col min="7230" max="7230" width="25.88671875" bestFit="1" customWidth="1"/>
    <col min="7231" max="7231" width="24.21875" bestFit="1" customWidth="1"/>
    <col min="7232" max="7232" width="21.6640625" customWidth="1"/>
    <col min="7233" max="7233" width="25.88671875" bestFit="1" customWidth="1"/>
    <col min="7234" max="7234" width="24.21875" customWidth="1"/>
    <col min="7235" max="7235" width="22.6640625" bestFit="1" customWidth="1"/>
    <col min="7236" max="7236" width="26.88671875" bestFit="1" customWidth="1"/>
    <col min="7237" max="7237" width="25.21875" bestFit="1" customWidth="1"/>
    <col min="7238" max="7238" width="23.21875" customWidth="1"/>
    <col min="7239" max="7240" width="23.21875" bestFit="1" customWidth="1"/>
    <col min="7241" max="7241" width="21.6640625" customWidth="1"/>
    <col min="7242" max="7242" width="25.88671875" customWidth="1"/>
    <col min="7243" max="7243" width="24.21875" bestFit="1" customWidth="1"/>
    <col min="7244" max="7244" width="22.6640625" customWidth="1"/>
    <col min="7245" max="7245" width="26.88671875" bestFit="1" customWidth="1"/>
    <col min="7246" max="7246" width="25.21875" customWidth="1"/>
    <col min="7247" max="7247" width="21.6640625" bestFit="1" customWidth="1"/>
    <col min="7248" max="7248" width="25.88671875" bestFit="1" customWidth="1"/>
    <col min="7249" max="7249" width="24.21875" bestFit="1" customWidth="1"/>
    <col min="7250" max="7250" width="22.6640625" customWidth="1"/>
    <col min="7251" max="7251" width="26.88671875" bestFit="1" customWidth="1"/>
    <col min="7252" max="7252" width="25.21875" customWidth="1"/>
    <col min="7253" max="7253" width="23.21875" bestFit="1" customWidth="1"/>
    <col min="7254" max="7254" width="23.21875" customWidth="1"/>
    <col min="7255" max="7255" width="23.21875" bestFit="1" customWidth="1"/>
    <col min="7256" max="7256" width="21.6640625" customWidth="1"/>
    <col min="7257" max="7257" width="25.88671875" bestFit="1" customWidth="1"/>
    <col min="7258" max="7258" width="24.21875" bestFit="1" customWidth="1"/>
    <col min="7259" max="7259" width="22.6640625" bestFit="1" customWidth="1"/>
    <col min="7260" max="7260" width="26.88671875" bestFit="1" customWidth="1"/>
    <col min="7261" max="7261" width="25.21875" bestFit="1" customWidth="1"/>
    <col min="7262" max="7262" width="21.6640625" customWidth="1"/>
    <col min="7263" max="7263" width="25.88671875" bestFit="1" customWidth="1"/>
    <col min="7264" max="7264" width="24.21875" customWidth="1"/>
    <col min="7265" max="7265" width="22.6640625" bestFit="1" customWidth="1"/>
    <col min="7266" max="7266" width="26.88671875" bestFit="1" customWidth="1"/>
    <col min="7267" max="7267" width="25.21875" bestFit="1" customWidth="1"/>
    <col min="7268" max="7268" width="23.21875" customWidth="1"/>
    <col min="7269" max="7269" width="23.21875" bestFit="1" customWidth="1"/>
    <col min="7270" max="7270" width="23.21875" customWidth="1"/>
    <col min="7271" max="7271" width="22.6640625" bestFit="1" customWidth="1"/>
    <col min="7272" max="7272" width="26.88671875" bestFit="1" customWidth="1"/>
    <col min="7273" max="7273" width="25.21875" bestFit="1" customWidth="1"/>
    <col min="7274" max="7274" width="21.6640625" customWidth="1"/>
    <col min="7275" max="7275" width="25.88671875" bestFit="1" customWidth="1"/>
    <col min="7276" max="7276" width="24.21875" customWidth="1"/>
    <col min="7277" max="7277" width="21.6640625" customWidth="1"/>
    <col min="7278" max="7278" width="25.88671875" customWidth="1"/>
    <col min="7279" max="7279" width="24.21875" bestFit="1" customWidth="1"/>
    <col min="7280" max="7280" width="23.21875" customWidth="1"/>
    <col min="7281" max="7282" width="23.21875" bestFit="1" customWidth="1"/>
    <col min="7283" max="7283" width="22.6640625" bestFit="1" customWidth="1"/>
    <col min="7284" max="7284" width="26.88671875" bestFit="1" customWidth="1"/>
    <col min="7285" max="7285" width="25.21875" bestFit="1" customWidth="1"/>
    <col min="7286" max="7286" width="22.6640625" customWidth="1"/>
    <col min="7287" max="7287" width="26.88671875" bestFit="1" customWidth="1"/>
    <col min="7288" max="7288" width="25.21875" customWidth="1"/>
    <col min="7289" max="7289" width="21.6640625" bestFit="1" customWidth="1"/>
    <col min="7290" max="7290" width="25.88671875" bestFit="1" customWidth="1"/>
    <col min="7291" max="7291" width="24.21875" bestFit="1" customWidth="1"/>
    <col min="7292" max="7292" width="23.21875" customWidth="1"/>
    <col min="7293" max="7293" width="23.21875" bestFit="1" customWidth="1"/>
    <col min="7294" max="7294" width="23.21875" customWidth="1"/>
    <col min="7295" max="7295" width="22.6640625" bestFit="1" customWidth="1"/>
    <col min="7296" max="7296" width="26.88671875" bestFit="1" customWidth="1"/>
    <col min="7297" max="7297" width="25.21875" bestFit="1" customWidth="1"/>
    <col min="7298" max="7298" width="21.6640625" customWidth="1"/>
    <col min="7299" max="7299" width="25.88671875" bestFit="1" customWidth="1"/>
    <col min="7300" max="7300" width="24.21875" customWidth="1"/>
    <col min="7301" max="7301" width="21.6640625" customWidth="1"/>
    <col min="7302" max="7302" width="25.88671875" customWidth="1"/>
    <col min="7303" max="7303" width="24.21875" bestFit="1" customWidth="1"/>
    <col min="7304" max="7304" width="23.21875" customWidth="1"/>
    <col min="7305" max="7305" width="23.21875" bestFit="1" customWidth="1"/>
    <col min="7306" max="7306" width="23.21875" customWidth="1"/>
    <col min="7307" max="7307" width="22.6640625" bestFit="1" customWidth="1"/>
    <col min="7308" max="7308" width="26.88671875" bestFit="1" customWidth="1"/>
    <col min="7309" max="7309" width="25.21875" bestFit="1" customWidth="1"/>
    <col min="7310" max="7310" width="22.6640625" customWidth="1"/>
    <col min="7311" max="7311" width="26.88671875" bestFit="1" customWidth="1"/>
    <col min="7312" max="7312" width="25.21875" customWidth="1"/>
    <col min="7313" max="7313" width="21.6640625" bestFit="1" customWidth="1"/>
    <col min="7314" max="7314" width="25.88671875" bestFit="1" customWidth="1"/>
    <col min="7315" max="7315" width="24.21875" bestFit="1" customWidth="1"/>
    <col min="7316" max="7317" width="23.21875" bestFit="1" customWidth="1"/>
    <col min="7318" max="7318" width="23.21875" customWidth="1"/>
    <col min="7319" max="7319" width="21.6640625" customWidth="1"/>
    <col min="7320" max="7320" width="25.88671875" customWidth="1"/>
    <col min="7321" max="7321" width="24.21875" bestFit="1" customWidth="1"/>
    <col min="7322" max="7322" width="22.6640625" customWidth="1"/>
    <col min="7323" max="7323" width="26.88671875" bestFit="1" customWidth="1"/>
    <col min="7324" max="7324" width="25.21875" bestFit="1" customWidth="1"/>
    <col min="7325" max="7325" width="21.6640625" bestFit="1" customWidth="1"/>
    <col min="7326" max="7326" width="25.88671875" bestFit="1" customWidth="1"/>
    <col min="7327" max="7327" width="24.21875" bestFit="1" customWidth="1"/>
    <col min="7328" max="7328" width="22.6640625" customWidth="1"/>
    <col min="7329" max="7329" width="26.88671875" bestFit="1" customWidth="1"/>
    <col min="7330" max="7330" width="25.21875" customWidth="1"/>
    <col min="7331" max="7333" width="23.21875" bestFit="1" customWidth="1"/>
    <col min="7334" max="7334" width="22.6640625" customWidth="1"/>
    <col min="7335" max="7335" width="26.88671875" bestFit="1" customWidth="1"/>
    <col min="7336" max="7336" width="25.21875" customWidth="1"/>
    <col min="7337" max="7337" width="22.6640625" bestFit="1" customWidth="1"/>
    <col min="7338" max="7338" width="26.88671875" bestFit="1" customWidth="1"/>
    <col min="7339" max="7339" width="25.21875" bestFit="1" customWidth="1"/>
    <col min="7340" max="7340" width="21.6640625" customWidth="1"/>
    <col min="7341" max="7341" width="25.88671875" bestFit="1" customWidth="1"/>
    <col min="7342" max="7342" width="24.21875" customWidth="1"/>
    <col min="7343" max="7343" width="23.21875" bestFit="1" customWidth="1"/>
    <col min="7344" max="7344" width="23.21875" customWidth="1"/>
    <col min="7345" max="7345" width="23.21875" bestFit="1" customWidth="1"/>
    <col min="7346" max="7346" width="22.6640625" customWidth="1"/>
    <col min="7347" max="7347" width="26.88671875" bestFit="1" customWidth="1"/>
    <col min="7348" max="7348" width="25.21875" customWidth="1"/>
    <col min="7349" max="7349" width="22.6640625" bestFit="1" customWidth="1"/>
    <col min="7350" max="7350" width="26.88671875" bestFit="1" customWidth="1"/>
    <col min="7351" max="7351" width="25.21875" bestFit="1" customWidth="1"/>
    <col min="7352" max="7352" width="21.6640625" customWidth="1"/>
    <col min="7353" max="7353" width="25.88671875" bestFit="1" customWidth="1"/>
    <col min="7354" max="7354" width="24.21875" customWidth="1"/>
    <col min="7355" max="7355" width="22.6640625" bestFit="1" customWidth="1"/>
    <col min="7356" max="7356" width="26.88671875" bestFit="1" customWidth="1"/>
    <col min="7357" max="7357" width="25.21875" bestFit="1" customWidth="1"/>
    <col min="7358" max="7359" width="23.21875" bestFit="1" customWidth="1"/>
    <col min="7360" max="7360" width="23.21875" customWidth="1"/>
    <col min="7361" max="7361" width="22.6640625" bestFit="1" customWidth="1"/>
    <col min="7362" max="7362" width="26.88671875" bestFit="1" customWidth="1"/>
    <col min="7363" max="7363" width="25.21875" bestFit="1" customWidth="1"/>
    <col min="7364" max="7364" width="22.6640625" customWidth="1"/>
    <col min="7365" max="7365" width="26.88671875" bestFit="1" customWidth="1"/>
    <col min="7366" max="7366" width="25.21875" bestFit="1" customWidth="1"/>
    <col min="7367" max="7367" width="21.6640625" customWidth="1"/>
    <col min="7368" max="7368" width="25.88671875" customWidth="1"/>
    <col min="7369" max="7369" width="24.21875" bestFit="1" customWidth="1"/>
    <col min="7370" max="7370" width="23.21875" customWidth="1"/>
    <col min="7371" max="7371" width="23.21875" bestFit="1" customWidth="1"/>
    <col min="7372" max="7372" width="23.21875" customWidth="1"/>
    <col min="7373" max="7373" width="21.6640625" customWidth="1"/>
    <col min="7374" max="7374" width="25.88671875" customWidth="1"/>
    <col min="7375" max="7375" width="24.21875" bestFit="1" customWidth="1"/>
    <col min="7376" max="7376" width="22.6640625" customWidth="1"/>
    <col min="7377" max="7377" width="26.88671875" bestFit="1" customWidth="1"/>
    <col min="7378" max="7378" width="25.21875" customWidth="1"/>
    <col min="7379" max="7379" width="21.6640625" customWidth="1"/>
    <col min="7380" max="7380" width="25.88671875" customWidth="1"/>
    <col min="7381" max="7381" width="24.21875" bestFit="1" customWidth="1"/>
    <col min="7382" max="7382" width="23.21875" customWidth="1"/>
    <col min="7383" max="7384" width="23.21875" bestFit="1" customWidth="1"/>
    <col min="7385" max="7385" width="22.6640625" bestFit="1" customWidth="1"/>
    <col min="7386" max="7386" width="26.88671875" bestFit="1" customWidth="1"/>
    <col min="7387" max="7387" width="25.21875" bestFit="1" customWidth="1"/>
    <col min="7388" max="7388" width="21.6640625" customWidth="1"/>
    <col min="7389" max="7389" width="25.88671875" bestFit="1" customWidth="1"/>
    <col min="7390" max="7390" width="24.21875" customWidth="1"/>
    <col min="7391" max="7391" width="21.6640625" customWidth="1"/>
    <col min="7392" max="7392" width="25.88671875" customWidth="1"/>
    <col min="7393" max="7393" width="24.21875" bestFit="1" customWidth="1"/>
    <col min="7394" max="7394" width="22.6640625" customWidth="1"/>
    <col min="7395" max="7395" width="26.88671875" bestFit="1" customWidth="1"/>
    <col min="7396" max="7396" width="25.21875" customWidth="1"/>
    <col min="7397" max="7397" width="23.21875" bestFit="1" customWidth="1"/>
    <col min="7398" max="7398" width="23.21875" customWidth="1"/>
    <col min="7399" max="7399" width="23.21875" bestFit="1" customWidth="1"/>
    <col min="7400" max="7400" width="22.6640625" customWidth="1"/>
    <col min="7401" max="7401" width="26.88671875" bestFit="1" customWidth="1"/>
    <col min="7402" max="7402" width="25.21875" bestFit="1" customWidth="1"/>
    <col min="7403" max="7403" width="22.6640625" bestFit="1" customWidth="1"/>
    <col min="7404" max="7404" width="26.88671875" bestFit="1" customWidth="1"/>
    <col min="7405" max="7405" width="25.21875" bestFit="1" customWidth="1"/>
    <col min="7406" max="7406" width="21.6640625" customWidth="1"/>
    <col min="7407" max="7407" width="25.88671875" bestFit="1" customWidth="1"/>
    <col min="7408" max="7408" width="24.21875" customWidth="1"/>
    <col min="7409" max="7411" width="23.21875" bestFit="1" customWidth="1"/>
    <col min="7412" max="7412" width="22.6640625" customWidth="1"/>
    <col min="7413" max="7413" width="26.88671875" bestFit="1" customWidth="1"/>
    <col min="7414" max="7414" width="25.21875" customWidth="1"/>
    <col min="7415" max="7415" width="22.6640625" bestFit="1" customWidth="1"/>
    <col min="7416" max="7416" width="26.88671875" bestFit="1" customWidth="1"/>
    <col min="7417" max="7417" width="25.21875" bestFit="1" customWidth="1"/>
    <col min="7418" max="7418" width="21.6640625" customWidth="1"/>
    <col min="7419" max="7419" width="25.88671875" bestFit="1" customWidth="1"/>
    <col min="7420" max="7420" width="24.21875" customWidth="1"/>
    <col min="7421" max="7421" width="23.21875" bestFit="1" customWidth="1"/>
    <col min="7422" max="7422" width="23.21875" customWidth="1"/>
    <col min="7423" max="7423" width="23.21875" bestFit="1" customWidth="1"/>
    <col min="7424" max="7424" width="22.6640625" customWidth="1"/>
    <col min="7425" max="7425" width="26.88671875" bestFit="1" customWidth="1"/>
    <col min="7426" max="7426" width="25.21875" bestFit="1" customWidth="1"/>
    <col min="7427" max="7427" width="21.6640625" customWidth="1"/>
    <col min="7428" max="7428" width="25.88671875" customWidth="1"/>
    <col min="7429" max="7429" width="24.21875" bestFit="1" customWidth="1"/>
    <col min="7430" max="7430" width="21.6640625" customWidth="1"/>
    <col min="7431" max="7431" width="25.88671875" bestFit="1" customWidth="1"/>
    <col min="7432" max="7432" width="24.21875" customWidth="1"/>
    <col min="7433" max="7433" width="23.21875" bestFit="1" customWidth="1"/>
    <col min="7434" max="7434" width="23.21875" customWidth="1"/>
    <col min="7435" max="7435" width="23.21875" bestFit="1" customWidth="1"/>
    <col min="7436" max="7436" width="22.6640625" customWidth="1"/>
    <col min="7437" max="7437" width="26.88671875" bestFit="1" customWidth="1"/>
    <col min="7438" max="7438" width="25.21875" customWidth="1"/>
    <col min="7439" max="7439" width="22.6640625" bestFit="1" customWidth="1"/>
    <col min="7440" max="7440" width="26.88671875" bestFit="1" customWidth="1"/>
    <col min="7441" max="7441" width="25.21875" bestFit="1" customWidth="1"/>
    <col min="7442" max="7442" width="21.6640625" customWidth="1"/>
    <col min="7443" max="7443" width="25.88671875" bestFit="1" customWidth="1"/>
    <col min="7444" max="7444" width="24.21875" bestFit="1" customWidth="1"/>
    <col min="7445" max="7445" width="23.21875" bestFit="1" customWidth="1"/>
    <col min="7446" max="7446" width="23.21875" customWidth="1"/>
    <col min="7447" max="7447" width="23.21875" bestFit="1" customWidth="1"/>
    <col min="7448" max="7448" width="22.6640625" customWidth="1"/>
    <col min="7449" max="7449" width="26.88671875" bestFit="1" customWidth="1"/>
    <col min="7450" max="7450" width="25.21875" customWidth="1"/>
    <col min="7451" max="7451" width="22.6640625" bestFit="1" customWidth="1"/>
    <col min="7452" max="7452" width="26.88671875" bestFit="1" customWidth="1"/>
    <col min="7453" max="7453" width="25.21875" bestFit="1" customWidth="1"/>
    <col min="7454" max="7454" width="21.6640625" customWidth="1"/>
    <col min="7455" max="7455" width="25.88671875" bestFit="1" customWidth="1"/>
    <col min="7456" max="7456" width="24.21875" customWidth="1"/>
    <col min="7457" max="7457" width="22.6640625" bestFit="1" customWidth="1"/>
    <col min="7458" max="7458" width="26.88671875" bestFit="1" customWidth="1"/>
    <col min="7459" max="7459" width="25.21875" bestFit="1" customWidth="1"/>
    <col min="7460" max="7461" width="23.21875" bestFit="1" customWidth="1"/>
    <col min="7462" max="7462" width="23.21875" customWidth="1"/>
    <col min="7463" max="7463" width="21.6640625" customWidth="1"/>
    <col min="7464" max="7464" width="25.88671875" customWidth="1"/>
    <col min="7465" max="7465" width="24.21875" bestFit="1" customWidth="1"/>
    <col min="7466" max="7466" width="22.6640625" customWidth="1"/>
    <col min="7467" max="7467" width="26.88671875" bestFit="1" customWidth="1"/>
    <col min="7468" max="7468" width="25.21875" bestFit="1" customWidth="1"/>
    <col min="7469" max="7469" width="21.6640625" customWidth="1"/>
    <col min="7470" max="7470" width="25.88671875" customWidth="1"/>
    <col min="7471" max="7471" width="24.21875" bestFit="1" customWidth="1"/>
    <col min="7472" max="7472" width="22.6640625" customWidth="1"/>
    <col min="7473" max="7473" width="26.88671875" bestFit="1" customWidth="1"/>
    <col min="7474" max="7474" width="25.21875" customWidth="1"/>
    <col min="7475" max="7477" width="23.21875" bestFit="1" customWidth="1"/>
    <col min="7478" max="7478" width="22.6640625" customWidth="1"/>
    <col min="7479" max="7479" width="26.88671875" bestFit="1" customWidth="1"/>
    <col min="7480" max="7480" width="25.21875" customWidth="1"/>
    <col min="7481" max="7481" width="22.6640625" bestFit="1" customWidth="1"/>
    <col min="7482" max="7482" width="26.88671875" bestFit="1" customWidth="1"/>
    <col min="7483" max="7483" width="25.21875" bestFit="1" customWidth="1"/>
    <col min="7484" max="7484" width="21.6640625" customWidth="1"/>
    <col min="7485" max="7485" width="25.88671875" bestFit="1" customWidth="1"/>
    <col min="7486" max="7486" width="24.21875" bestFit="1" customWidth="1"/>
    <col min="7487" max="7487" width="23.21875" bestFit="1" customWidth="1"/>
    <col min="7488" max="7488" width="23.21875" customWidth="1"/>
    <col min="7489" max="7489" width="23.21875" bestFit="1" customWidth="1"/>
    <col min="7490" max="7490" width="22.6640625" customWidth="1"/>
    <col min="7491" max="7491" width="26.88671875" bestFit="1" customWidth="1"/>
    <col min="7492" max="7492" width="25.21875" customWidth="1"/>
    <col min="7493" max="7493" width="22.6640625" bestFit="1" customWidth="1"/>
    <col min="7494" max="7494" width="26.88671875" bestFit="1" customWidth="1"/>
    <col min="7495" max="7495" width="25.21875" bestFit="1" customWidth="1"/>
    <col min="7496" max="7496" width="21.6640625" customWidth="1"/>
    <col min="7497" max="7497" width="25.88671875" bestFit="1" customWidth="1"/>
    <col min="7498" max="7498" width="24.21875" customWidth="1"/>
    <col min="7499" max="7499" width="23.21875" bestFit="1" customWidth="1"/>
    <col min="7500" max="7500" width="23.21875" customWidth="1"/>
    <col min="7501" max="7501" width="23.21875" bestFit="1" customWidth="1"/>
    <col min="7502" max="7502" width="22.6640625" customWidth="1"/>
    <col min="7503" max="7503" width="26.88671875" bestFit="1" customWidth="1"/>
    <col min="7504" max="7504" width="25.21875" customWidth="1"/>
    <col min="7505" max="7505" width="22.6640625" bestFit="1" customWidth="1"/>
    <col min="7506" max="7506" width="26.88671875" bestFit="1" customWidth="1"/>
    <col min="7507" max="7507" width="25.21875" bestFit="1" customWidth="1"/>
    <col min="7508" max="7508" width="21.6640625" customWidth="1"/>
    <col min="7509" max="7509" width="25.88671875" bestFit="1" customWidth="1"/>
    <col min="7510" max="7510" width="24.21875" bestFit="1" customWidth="1"/>
    <col min="7511" max="7511" width="22.6640625" bestFit="1" customWidth="1"/>
    <col min="7512" max="7512" width="26.88671875" bestFit="1" customWidth="1"/>
    <col min="7513" max="7513" width="25.21875" bestFit="1" customWidth="1"/>
    <col min="7514" max="7514" width="23.21875" customWidth="1"/>
    <col min="7515" max="7515" width="23.21875" bestFit="1" customWidth="1"/>
    <col min="7516" max="7516" width="23.21875" customWidth="1"/>
    <col min="7517" max="7517" width="22.6640625" bestFit="1" customWidth="1"/>
    <col min="7518" max="7518" width="26.88671875" bestFit="1" customWidth="1"/>
    <col min="7519" max="7519" width="25.21875" bestFit="1" customWidth="1"/>
    <col min="7520" max="7520" width="22.6640625" customWidth="1"/>
    <col min="7521" max="7521" width="26.88671875" bestFit="1" customWidth="1"/>
    <col min="7522" max="7522" width="25.21875" customWidth="1"/>
    <col min="7523" max="7523" width="21.6640625" customWidth="1"/>
    <col min="7524" max="7524" width="25.88671875" customWidth="1"/>
    <col min="7525" max="7525" width="24.21875" bestFit="1" customWidth="1"/>
    <col min="7526" max="7526" width="23.21875" customWidth="1"/>
    <col min="7527" max="7528" width="23.21875" bestFit="1" customWidth="1"/>
    <col min="7529" max="7529" width="21.6640625" bestFit="1" customWidth="1"/>
    <col min="7530" max="7530" width="25.88671875" bestFit="1" customWidth="1"/>
    <col min="7531" max="7531" width="24.21875" bestFit="1" customWidth="1"/>
    <col min="7532" max="7532" width="21.6640625" customWidth="1"/>
    <col min="7533" max="7533" width="25.88671875" bestFit="1" customWidth="1"/>
    <col min="7534" max="7534" width="24.21875" customWidth="1"/>
    <col min="7535" max="7535" width="21.6640625" bestFit="1" customWidth="1"/>
    <col min="7536" max="7536" width="25.88671875" bestFit="1" customWidth="1"/>
    <col min="7537" max="7537" width="24.21875" bestFit="1" customWidth="1"/>
    <col min="7538" max="7538" width="23.21875" customWidth="1"/>
    <col min="7539" max="7539" width="23.21875" bestFit="1" customWidth="1"/>
    <col min="7540" max="7540" width="23.21875" customWidth="1"/>
    <col min="7541" max="7541" width="21.6640625" bestFit="1" customWidth="1"/>
    <col min="7542" max="7542" width="25.88671875" bestFit="1" customWidth="1"/>
    <col min="7543" max="7543" width="24.21875" bestFit="1" customWidth="1"/>
    <col min="7544" max="7544" width="22.6640625" customWidth="1"/>
    <col min="7545" max="7545" width="26.88671875" bestFit="1" customWidth="1"/>
    <col min="7546" max="7546" width="25.21875" customWidth="1"/>
    <col min="7547" max="7547" width="21.6640625" bestFit="1" customWidth="1"/>
    <col min="7548" max="7548" width="25.88671875" bestFit="1" customWidth="1"/>
    <col min="7549" max="7549" width="24.21875" bestFit="1" customWidth="1"/>
    <col min="7550" max="7550" width="22.6640625" customWidth="1"/>
    <col min="7551" max="7551" width="26.88671875" bestFit="1" customWidth="1"/>
    <col min="7552" max="7552" width="25.21875" customWidth="1"/>
    <col min="7553" max="7555" width="23.21875" bestFit="1" customWidth="1"/>
    <col min="7556" max="7556" width="22.6640625" customWidth="1"/>
    <col min="7557" max="7557" width="26.88671875" bestFit="1" customWidth="1"/>
    <col min="7558" max="7558" width="25.21875" customWidth="1"/>
    <col min="7559" max="7559" width="21.6640625" bestFit="1" customWidth="1"/>
    <col min="7560" max="7560" width="25.88671875" bestFit="1" customWidth="1"/>
    <col min="7561" max="7561" width="24.21875" bestFit="1" customWidth="1"/>
    <col min="7562" max="7562" width="21.6640625" customWidth="1"/>
    <col min="7563" max="7563" width="25.88671875" bestFit="1" customWidth="1"/>
    <col min="7564" max="7564" width="24.21875" bestFit="1" customWidth="1"/>
    <col min="7565" max="7565" width="23.21875" bestFit="1" customWidth="1"/>
    <col min="7566" max="7566" width="23.21875" customWidth="1"/>
    <col min="7567" max="7567" width="23.21875" bestFit="1" customWidth="1"/>
    <col min="7568" max="7568" width="21.6640625" customWidth="1"/>
    <col min="7569" max="7569" width="25.88671875" bestFit="1" customWidth="1"/>
    <col min="7570" max="7570" width="24.21875" customWidth="1"/>
    <col min="7571" max="7571" width="22.6640625" bestFit="1" customWidth="1"/>
    <col min="7572" max="7572" width="26.88671875" bestFit="1" customWidth="1"/>
    <col min="7573" max="7573" width="25.21875" bestFit="1" customWidth="1"/>
    <col min="7574" max="7574" width="21.6640625" customWidth="1"/>
    <col min="7575" max="7575" width="25.88671875" bestFit="1" customWidth="1"/>
    <col min="7576" max="7576" width="24.21875" customWidth="1"/>
    <col min="7577" max="7577" width="22.6640625" bestFit="1" customWidth="1"/>
    <col min="7578" max="7578" width="26.88671875" bestFit="1" customWidth="1"/>
    <col min="7579" max="7579" width="25.21875" bestFit="1" customWidth="1"/>
    <col min="7580" max="7580" width="23.21875" customWidth="1"/>
    <col min="7581" max="7582" width="23.21875" bestFit="1" customWidth="1"/>
    <col min="7583" max="7583" width="22.6640625" bestFit="1" customWidth="1"/>
    <col min="7584" max="7584" width="26.88671875" bestFit="1" customWidth="1"/>
    <col min="7585" max="7585" width="25.21875" bestFit="1" customWidth="1"/>
    <col min="7586" max="7586" width="22.6640625" customWidth="1"/>
    <col min="7587" max="7587" width="26.88671875" bestFit="1" customWidth="1"/>
    <col min="7588" max="7588" width="25.21875" customWidth="1"/>
    <col min="7589" max="7589" width="21.6640625" bestFit="1" customWidth="1"/>
    <col min="7590" max="7590" width="25.88671875" bestFit="1" customWidth="1"/>
    <col min="7591" max="7591" width="24.21875" bestFit="1" customWidth="1"/>
    <col min="7592" max="7592" width="23.21875" customWidth="1"/>
    <col min="7593" max="7593" width="23.21875" bestFit="1" customWidth="1"/>
    <col min="7594" max="7594" width="23.21875" customWidth="1"/>
    <col min="7595" max="7595" width="22.6640625" bestFit="1" customWidth="1"/>
    <col min="7596" max="7596" width="26.88671875" bestFit="1" customWidth="1"/>
    <col min="7597" max="7597" width="25.21875" bestFit="1" customWidth="1"/>
    <col min="7598" max="7598" width="22.6640625" customWidth="1"/>
    <col min="7599" max="7599" width="26.88671875" bestFit="1" customWidth="1"/>
    <col min="7600" max="7600" width="25.21875" customWidth="1"/>
    <col min="7601" max="7601" width="21.6640625" customWidth="1"/>
    <col min="7602" max="7602" width="25.88671875" customWidth="1"/>
    <col min="7603" max="7603" width="24.21875" bestFit="1" customWidth="1"/>
    <col min="7604" max="7604" width="23.21875" customWidth="1"/>
    <col min="7605" max="7606" width="23.21875" bestFit="1" customWidth="1"/>
    <col min="7607" max="7607" width="22.6640625" bestFit="1" customWidth="1"/>
    <col min="7608" max="7608" width="26.88671875" bestFit="1" customWidth="1"/>
    <col min="7609" max="7609" width="25.21875" bestFit="1" customWidth="1"/>
    <col min="7610" max="7610" width="21.6640625" customWidth="1"/>
    <col min="7611" max="7611" width="25.88671875" bestFit="1" customWidth="1"/>
    <col min="7612" max="7612" width="24.21875" customWidth="1"/>
    <col min="7613" max="7613" width="21.6640625" customWidth="1"/>
    <col min="7614" max="7614" width="25.88671875" customWidth="1"/>
    <col min="7615" max="7615" width="24.21875" bestFit="1" customWidth="1"/>
    <col min="7616" max="7616" width="22.6640625" customWidth="1"/>
    <col min="7617" max="7617" width="26.88671875" bestFit="1" customWidth="1"/>
    <col min="7618" max="7618" width="25.21875" customWidth="1"/>
    <col min="7619" max="7619" width="23.21875" bestFit="1" customWidth="1"/>
    <col min="7620" max="7620" width="23.21875" customWidth="1"/>
    <col min="7621" max="7621" width="23.21875" bestFit="1" customWidth="1"/>
    <col min="7622" max="7622" width="21.6640625" customWidth="1"/>
    <col min="7623" max="7623" width="25.88671875" bestFit="1" customWidth="1"/>
    <col min="7624" max="7624" width="24.21875" bestFit="1" customWidth="1"/>
    <col min="7625" max="7625" width="22.6640625" bestFit="1" customWidth="1"/>
    <col min="7626" max="7626" width="26.88671875" bestFit="1" customWidth="1"/>
    <col min="7627" max="7627" width="25.21875" bestFit="1" customWidth="1"/>
    <col min="7628" max="7628" width="21.6640625" customWidth="1"/>
    <col min="7629" max="7629" width="25.88671875" bestFit="1" customWidth="1"/>
    <col min="7630" max="7630" width="24.21875" customWidth="1"/>
    <col min="7631" max="7633" width="23.21875" bestFit="1" customWidth="1"/>
    <col min="7634" max="7634" width="21.6640625" customWidth="1"/>
    <col min="7635" max="7635" width="25.88671875" bestFit="1" customWidth="1"/>
    <col min="7636" max="7636" width="24.21875" customWidth="1"/>
    <col min="7637" max="7637" width="22.6640625" bestFit="1" customWidth="1"/>
    <col min="7638" max="7638" width="26.88671875" bestFit="1" customWidth="1"/>
    <col min="7639" max="7639" width="25.21875" bestFit="1" customWidth="1"/>
    <col min="7640" max="7640" width="21.6640625" customWidth="1"/>
    <col min="7641" max="7641" width="25.88671875" bestFit="1" customWidth="1"/>
    <col min="7642" max="7642" width="24.21875" customWidth="1"/>
    <col min="7643" max="7643" width="23.21875" bestFit="1" customWidth="1"/>
    <col min="7644" max="7644" width="23.21875" customWidth="1"/>
    <col min="7645" max="7645" width="23.21875" bestFit="1" customWidth="1"/>
    <col min="7646" max="7646" width="22.6640625" customWidth="1"/>
    <col min="7647" max="7647" width="26.88671875" bestFit="1" customWidth="1"/>
    <col min="7648" max="7648" width="25.21875" bestFit="1" customWidth="1"/>
    <col min="7649" max="7649" width="22.6640625" bestFit="1" customWidth="1"/>
    <col min="7650" max="7650" width="26.88671875" bestFit="1" customWidth="1"/>
    <col min="7651" max="7651" width="25.21875" bestFit="1" customWidth="1"/>
    <col min="7652" max="7652" width="21.6640625" customWidth="1"/>
    <col min="7653" max="7653" width="25.88671875" bestFit="1" customWidth="1"/>
    <col min="7654" max="7654" width="24.21875" customWidth="1"/>
    <col min="7655" max="7655" width="22.6640625" bestFit="1" customWidth="1"/>
    <col min="7656" max="7656" width="26.88671875" bestFit="1" customWidth="1"/>
    <col min="7657" max="7657" width="25.21875" bestFit="1" customWidth="1"/>
    <col min="7658" max="7658" width="23.21875" customWidth="1"/>
    <col min="7659" max="7659" width="23.21875" bestFit="1" customWidth="1"/>
    <col min="7660" max="7660" width="23.21875" customWidth="1"/>
    <col min="7661" max="7661" width="22.6640625" bestFit="1" customWidth="1"/>
    <col min="7662" max="7662" width="26.88671875" bestFit="1" customWidth="1"/>
    <col min="7663" max="7663" width="25.21875" bestFit="1" customWidth="1"/>
    <col min="7664" max="7664" width="22.6640625" customWidth="1"/>
    <col min="7665" max="7665" width="26.88671875" bestFit="1" customWidth="1"/>
    <col min="7666" max="7666" width="25.21875" bestFit="1" customWidth="1"/>
    <col min="7667" max="7667" width="21.6640625" bestFit="1" customWidth="1"/>
    <col min="7668" max="7668" width="25.88671875" bestFit="1" customWidth="1"/>
    <col min="7669" max="7669" width="24.21875" bestFit="1" customWidth="1"/>
    <col min="7670" max="7670" width="23.21875" customWidth="1"/>
    <col min="7671" max="7671" width="23.21875" bestFit="1" customWidth="1"/>
    <col min="7672" max="7672" width="23.21875" customWidth="1"/>
    <col min="7673" max="7673" width="21.6640625" bestFit="1" customWidth="1"/>
    <col min="7674" max="7674" width="25.88671875" bestFit="1" customWidth="1"/>
    <col min="7675" max="7675" width="24.21875" bestFit="1" customWidth="1"/>
    <col min="7676" max="7676" width="22.6640625" customWidth="1"/>
    <col min="7677" max="7677" width="26.88671875" bestFit="1" customWidth="1"/>
    <col min="7678" max="7678" width="25.21875" customWidth="1"/>
    <col min="7679" max="7679" width="21.6640625" bestFit="1" customWidth="1"/>
    <col min="7680" max="7680" width="25.88671875" bestFit="1" customWidth="1"/>
    <col min="7681" max="7681" width="24.21875" bestFit="1" customWidth="1"/>
    <col min="7682" max="7683" width="23.21875" bestFit="1" customWidth="1"/>
    <col min="7684" max="7684" width="23.21875" customWidth="1"/>
    <col min="7685" max="7685" width="21.6640625" customWidth="1"/>
    <col min="7686" max="7686" width="25.88671875" customWidth="1"/>
    <col min="7687" max="7687" width="24.21875" bestFit="1" customWidth="1"/>
    <col min="7688" max="7688" width="22.6640625" customWidth="1"/>
    <col min="7689" max="7689" width="26.88671875" bestFit="1" customWidth="1"/>
    <col min="7690" max="7690" width="25.21875" bestFit="1" customWidth="1"/>
    <col min="7691" max="7691" width="21.6640625" customWidth="1"/>
    <col min="7692" max="7692" width="25.88671875" customWidth="1"/>
    <col min="7693" max="7693" width="24.21875" bestFit="1" customWidth="1"/>
    <col min="7694" max="7694" width="22.6640625" customWidth="1"/>
    <col min="7695" max="7695" width="26.88671875" bestFit="1" customWidth="1"/>
    <col min="7696" max="7696" width="25.21875" customWidth="1"/>
    <col min="7697" max="7699" width="23.21875" bestFit="1" customWidth="1"/>
    <col min="7700" max="7700" width="22.6640625" customWidth="1"/>
    <col min="7701" max="7701" width="26.88671875" bestFit="1" customWidth="1"/>
    <col min="7702" max="7702" width="25.21875" customWidth="1"/>
    <col min="7703" max="7703" width="22.6640625" bestFit="1" customWidth="1"/>
    <col min="7704" max="7704" width="26.88671875" bestFit="1" customWidth="1"/>
    <col min="7705" max="7705" width="25.21875" bestFit="1" customWidth="1"/>
    <col min="7706" max="7706" width="21.6640625" customWidth="1"/>
    <col min="7707" max="7707" width="25.88671875" bestFit="1" customWidth="1"/>
    <col min="7708" max="7708" width="24.21875" bestFit="1" customWidth="1"/>
    <col min="7709" max="7709" width="23.21875" bestFit="1" customWidth="1"/>
    <col min="7710" max="7710" width="23.21875" customWidth="1"/>
    <col min="7711" max="7711" width="23.21875" bestFit="1" customWidth="1"/>
    <col min="7712" max="7712" width="22.6640625" customWidth="1"/>
    <col min="7713" max="7713" width="26.88671875" bestFit="1" customWidth="1"/>
    <col min="7714" max="7714" width="25.21875" customWidth="1"/>
    <col min="7715" max="7715" width="22.6640625" bestFit="1" customWidth="1"/>
    <col min="7716" max="7716" width="26.88671875" bestFit="1" customWidth="1"/>
    <col min="7717" max="7717" width="25.21875" bestFit="1" customWidth="1"/>
    <col min="7718" max="7718" width="21.6640625" customWidth="1"/>
    <col min="7719" max="7719" width="25.88671875" bestFit="1" customWidth="1"/>
    <col min="7720" max="7720" width="24.21875" customWidth="1"/>
    <col min="7721" max="7721" width="23.21875" bestFit="1" customWidth="1"/>
    <col min="7722" max="7722" width="23.21875" customWidth="1"/>
    <col min="7723" max="7723" width="23.21875" bestFit="1" customWidth="1"/>
    <col min="7724" max="7724" width="22.6640625" customWidth="1"/>
    <col min="7725" max="7725" width="26.88671875" bestFit="1" customWidth="1"/>
    <col min="7726" max="7726" width="25.21875" customWidth="1"/>
    <col min="7727" max="7727" width="22.6640625" bestFit="1" customWidth="1"/>
    <col min="7728" max="7728" width="26.88671875" bestFit="1" customWidth="1"/>
    <col min="7729" max="7729" width="25.21875" bestFit="1" customWidth="1"/>
    <col min="7730" max="7730" width="21.6640625" customWidth="1"/>
    <col min="7731" max="7731" width="25.88671875" bestFit="1" customWidth="1"/>
    <col min="7732" max="7732" width="24.21875" bestFit="1" customWidth="1"/>
    <col min="7733" max="7733" width="23.21875" bestFit="1" customWidth="1"/>
    <col min="7734" max="7734" width="23.21875" customWidth="1"/>
    <col min="7735" max="7735" width="23.21875" bestFit="1" customWidth="1"/>
    <col min="7736" max="7736" width="22.6640625" customWidth="1"/>
    <col min="7737" max="7737" width="26.88671875" bestFit="1" customWidth="1"/>
    <col min="7738" max="7738" width="25.21875" customWidth="1"/>
    <col min="7739" max="7739" width="22.6640625" bestFit="1" customWidth="1"/>
    <col min="7740" max="7740" width="26.88671875" bestFit="1" customWidth="1"/>
    <col min="7741" max="7741" width="25.21875" bestFit="1" customWidth="1"/>
    <col min="7742" max="7742" width="21.6640625" customWidth="1"/>
    <col min="7743" max="7743" width="25.88671875" bestFit="1" customWidth="1"/>
    <col min="7744" max="7744" width="24.21875" customWidth="1"/>
    <col min="7745" max="7745" width="23.21875" bestFit="1" customWidth="1"/>
    <col min="7746" max="7746" width="23.21875" customWidth="1"/>
    <col min="7747" max="7747" width="23.21875" bestFit="1" customWidth="1"/>
    <col min="7748" max="7748" width="22.6640625" customWidth="1"/>
    <col min="7749" max="7749" width="26.88671875" bestFit="1" customWidth="1"/>
    <col min="7750" max="7750" width="25.21875" customWidth="1"/>
    <col min="7751" max="7751" width="22.6640625" bestFit="1" customWidth="1"/>
    <col min="7752" max="7752" width="26.88671875" bestFit="1" customWidth="1"/>
    <col min="7753" max="7753" width="25.21875" bestFit="1" customWidth="1"/>
    <col min="7754" max="7754" width="21.6640625" customWidth="1"/>
    <col min="7755" max="7755" width="25.88671875" bestFit="1" customWidth="1"/>
    <col min="7756" max="7756" width="24.21875" customWidth="1"/>
    <col min="7757" max="7759" width="23.21875" bestFit="1" customWidth="1"/>
    <col min="7760" max="7760" width="21.6640625" customWidth="1"/>
    <col min="7761" max="7761" width="25.88671875" bestFit="1" customWidth="1"/>
    <col min="7762" max="7762" width="24.21875" customWidth="1"/>
    <col min="7763" max="7763" width="21.6640625" bestFit="1" customWidth="1"/>
    <col min="7764" max="7764" width="25.88671875" bestFit="1" customWidth="1"/>
    <col min="7765" max="7765" width="24.21875" bestFit="1" customWidth="1"/>
    <col min="7766" max="7766" width="21.6640625" customWidth="1"/>
    <col min="7767" max="7767" width="25.88671875" bestFit="1" customWidth="1"/>
    <col min="7768" max="7768" width="24.21875" customWidth="1"/>
    <col min="7769" max="7769" width="22.6640625" bestFit="1" customWidth="1"/>
    <col min="7770" max="7770" width="26.88671875" bestFit="1" customWidth="1"/>
    <col min="7771" max="7771" width="25.21875" bestFit="1" customWidth="1"/>
    <col min="7772" max="7772" width="23.21875" customWidth="1"/>
    <col min="7773" max="7773" width="23.21875" bestFit="1" customWidth="1"/>
    <col min="7774" max="7774" width="23.21875" customWidth="1"/>
    <col min="7775" max="7775" width="22.6640625" bestFit="1" customWidth="1"/>
    <col min="7776" max="7776" width="26.88671875" bestFit="1" customWidth="1"/>
    <col min="7777" max="7777" width="25.21875" bestFit="1" customWidth="1"/>
    <col min="7778" max="7778" width="22.6640625" customWidth="1"/>
    <col min="7779" max="7779" width="26.88671875" bestFit="1" customWidth="1"/>
    <col min="7780" max="7780" width="25.21875" customWidth="1"/>
    <col min="7781" max="7781" width="21.6640625" bestFit="1" customWidth="1"/>
    <col min="7782" max="7782" width="25.88671875" bestFit="1" customWidth="1"/>
    <col min="7783" max="7783" width="24.21875" bestFit="1" customWidth="1"/>
    <col min="7784" max="7785" width="23.21875" bestFit="1" customWidth="1"/>
    <col min="7786" max="7786" width="23.21875" customWidth="1"/>
    <col min="7787" max="7787" width="22.6640625" bestFit="1" customWidth="1"/>
    <col min="7788" max="7788" width="26.88671875" bestFit="1" customWidth="1"/>
    <col min="7789" max="7789" width="25.21875" bestFit="1" customWidth="1"/>
    <col min="7790" max="7790" width="22.6640625" customWidth="1"/>
    <col min="7791" max="7791" width="26.88671875" bestFit="1" customWidth="1"/>
    <col min="7792" max="7792" width="25.21875" bestFit="1" customWidth="1"/>
    <col min="7793" max="7793" width="21.6640625" customWidth="1"/>
    <col min="7794" max="7794" width="25.88671875" customWidth="1"/>
    <col min="7795" max="7795" width="24.21875" bestFit="1" customWidth="1"/>
    <col min="7796" max="7796" width="23.21875" customWidth="1"/>
    <col min="7797" max="7797" width="23.21875" bestFit="1" customWidth="1"/>
    <col min="7798" max="7798" width="23.21875" customWidth="1"/>
    <col min="7799" max="7799" width="21.6640625" customWidth="1"/>
    <col min="7800" max="7800" width="25.88671875" customWidth="1"/>
    <col min="7801" max="7801" width="24.21875" bestFit="1" customWidth="1"/>
    <col min="7802" max="7802" width="22.6640625" customWidth="1"/>
    <col min="7803" max="7803" width="26.88671875" bestFit="1" customWidth="1"/>
    <col min="7804" max="7804" width="25.21875" customWidth="1"/>
    <col min="7805" max="7805" width="22.6640625" bestFit="1" customWidth="1"/>
    <col min="7806" max="7806" width="26.88671875" bestFit="1" customWidth="1"/>
    <col min="7807" max="7807" width="25.21875" bestFit="1" customWidth="1"/>
    <col min="7808" max="7808" width="22.6640625" customWidth="1"/>
    <col min="7809" max="7809" width="26.88671875" bestFit="1" customWidth="1"/>
    <col min="7810" max="7810" width="25.21875" bestFit="1" customWidth="1"/>
    <col min="7811" max="7811" width="23.21875" bestFit="1" customWidth="1"/>
    <col min="7812" max="7812" width="23.21875" customWidth="1"/>
    <col min="7813" max="7813" width="23.21875" bestFit="1" customWidth="1"/>
    <col min="7814" max="7814" width="21.6640625" customWidth="1"/>
    <col min="7815" max="7815" width="25.88671875" bestFit="1" customWidth="1"/>
    <col min="7816" max="7816" width="24.21875" customWidth="1"/>
    <col min="7817" max="7817" width="22.6640625" bestFit="1" customWidth="1"/>
    <col min="7818" max="7818" width="26.88671875" bestFit="1" customWidth="1"/>
    <col min="7819" max="7819" width="25.21875" bestFit="1" customWidth="1"/>
    <col min="7820" max="7820" width="21.6640625" customWidth="1"/>
    <col min="7821" max="7821" width="25.88671875" bestFit="1" customWidth="1"/>
    <col min="7822" max="7822" width="24.21875" customWidth="1"/>
    <col min="7823" max="7823" width="22.6640625" bestFit="1" customWidth="1"/>
    <col min="7824" max="7824" width="26.88671875" bestFit="1" customWidth="1"/>
    <col min="7825" max="7825" width="25.21875" bestFit="1" customWidth="1"/>
    <col min="7826" max="7827" width="23.21875" bestFit="1" customWidth="1"/>
    <col min="7828" max="7828" width="23.21875" customWidth="1"/>
    <col min="7829" max="7829" width="22.6640625" bestFit="1" customWidth="1"/>
    <col min="7830" max="7830" width="26.88671875" bestFit="1" customWidth="1"/>
    <col min="7831" max="7831" width="25.21875" bestFit="1" customWidth="1"/>
    <col min="7832" max="7832" width="22.6640625" customWidth="1"/>
    <col min="7833" max="7833" width="26.88671875" bestFit="1" customWidth="1"/>
    <col min="7834" max="7834" width="25.21875" bestFit="1" customWidth="1"/>
    <col min="7835" max="7835" width="21.6640625" bestFit="1" customWidth="1"/>
    <col min="7836" max="7836" width="25.88671875" bestFit="1" customWidth="1"/>
    <col min="7837" max="7837" width="24.21875" bestFit="1" customWidth="1"/>
    <col min="7838" max="7838" width="23.21875" customWidth="1"/>
    <col min="7839" max="7839" width="23.21875" bestFit="1" customWidth="1"/>
    <col min="7840" max="7840" width="23.21875" customWidth="1"/>
    <col min="7841" max="7841" width="22.6640625" bestFit="1" customWidth="1"/>
    <col min="7842" max="7842" width="26.88671875" bestFit="1" customWidth="1"/>
    <col min="7843" max="7843" width="25.21875" bestFit="1" customWidth="1"/>
    <col min="7844" max="7844" width="22.6640625" customWidth="1"/>
    <col min="7845" max="7845" width="26.88671875" bestFit="1" customWidth="1"/>
    <col min="7846" max="7846" width="25.21875" customWidth="1"/>
    <col min="7847" max="7847" width="21.6640625" bestFit="1" customWidth="1"/>
    <col min="7848" max="7848" width="25.88671875" bestFit="1" customWidth="1"/>
    <col min="7849" max="7849" width="24.21875" bestFit="1" customWidth="1"/>
    <col min="7850" max="7851" width="23.21875" bestFit="1" customWidth="1"/>
    <col min="7852" max="7852" width="23.21875" customWidth="1"/>
    <col min="7853" max="7853" width="22.6640625" bestFit="1" customWidth="1"/>
    <col min="7854" max="7854" width="26.88671875" bestFit="1" customWidth="1"/>
    <col min="7855" max="7855" width="25.21875" bestFit="1" customWidth="1"/>
    <col min="7856" max="7856" width="22.6640625" customWidth="1"/>
    <col min="7857" max="7857" width="26.88671875" bestFit="1" customWidth="1"/>
    <col min="7858" max="7858" width="25.21875" bestFit="1" customWidth="1"/>
    <col min="7859" max="7859" width="21.6640625" customWidth="1"/>
    <col min="7860" max="7860" width="25.88671875" customWidth="1"/>
    <col min="7861" max="7861" width="24.21875" bestFit="1" customWidth="1"/>
    <col min="7862" max="7862" width="23.21875" customWidth="1"/>
    <col min="7863" max="7863" width="23.21875" bestFit="1" customWidth="1"/>
    <col min="7864" max="7864" width="23.21875" customWidth="1"/>
    <col min="7865" max="7865" width="22.6640625" bestFit="1" customWidth="1"/>
    <col min="7866" max="7866" width="26.88671875" bestFit="1" customWidth="1"/>
    <col min="7867" max="7867" width="25.21875" bestFit="1" customWidth="1"/>
    <col min="7868" max="7868" width="22.6640625" customWidth="1"/>
    <col min="7869" max="7869" width="26.88671875" bestFit="1" customWidth="1"/>
    <col min="7870" max="7870" width="25.21875" customWidth="1"/>
    <col min="7871" max="7871" width="21.6640625" bestFit="1" customWidth="1"/>
    <col min="7872" max="7872" width="25.88671875" bestFit="1" customWidth="1"/>
    <col min="7873" max="7873" width="24.21875" bestFit="1" customWidth="1"/>
    <col min="7874" max="7874" width="22.6640625" customWidth="1"/>
    <col min="7875" max="7875" width="26.88671875" bestFit="1" customWidth="1"/>
    <col min="7876" max="7876" width="25.21875" customWidth="1"/>
    <col min="7877" max="7877" width="23.21875" bestFit="1" customWidth="1"/>
    <col min="7878" max="7878" width="23.21875" customWidth="1"/>
    <col min="7879" max="7879" width="23.21875" bestFit="1" customWidth="1"/>
    <col min="7880" max="7880" width="22.6640625" customWidth="1"/>
    <col min="7881" max="7881" width="26.88671875" bestFit="1" customWidth="1"/>
    <col min="7882" max="7882" width="25.21875" customWidth="1"/>
    <col min="7883" max="7883" width="22.6640625" bestFit="1" customWidth="1"/>
    <col min="7884" max="7884" width="26.88671875" bestFit="1" customWidth="1"/>
    <col min="7885" max="7885" width="25.21875" bestFit="1" customWidth="1"/>
    <col min="7886" max="7886" width="21.6640625" customWidth="1"/>
    <col min="7887" max="7887" width="25.88671875" bestFit="1" customWidth="1"/>
    <col min="7888" max="7888" width="24.21875" customWidth="1"/>
    <col min="7889" max="7889" width="23.21875" bestFit="1" customWidth="1"/>
    <col min="7890" max="7890" width="23.21875" customWidth="1"/>
    <col min="7891" max="7891" width="23.21875" bestFit="1" customWidth="1"/>
    <col min="7892" max="7892" width="22.6640625" customWidth="1"/>
    <col min="7893" max="7893" width="26.88671875" bestFit="1" customWidth="1"/>
    <col min="7894" max="7894" width="25.21875" customWidth="1"/>
    <col min="7895" max="7895" width="21.6640625" customWidth="1"/>
    <col min="7896" max="7896" width="25.88671875" customWidth="1"/>
    <col min="7897" max="7897" width="24.21875" bestFit="1" customWidth="1"/>
    <col min="7898" max="7898" width="21.6640625" customWidth="1"/>
    <col min="7899" max="7899" width="25.88671875" bestFit="1" customWidth="1"/>
    <col min="7900" max="7900" width="24.21875" customWidth="1"/>
    <col min="7901" max="7903" width="23.21875" bestFit="1" customWidth="1"/>
    <col min="7904" max="7904" width="22.6640625" customWidth="1"/>
    <col min="7905" max="7905" width="26.88671875" bestFit="1" customWidth="1"/>
    <col min="7906" max="7906" width="25.21875" customWidth="1"/>
    <col min="7907" max="7907" width="22.6640625" bestFit="1" customWidth="1"/>
    <col min="7908" max="7908" width="26.88671875" bestFit="1" customWidth="1"/>
    <col min="7909" max="7909" width="25.21875" bestFit="1" customWidth="1"/>
    <col min="7910" max="7910" width="21.6640625" customWidth="1"/>
    <col min="7911" max="7911" width="25.88671875" bestFit="1" customWidth="1"/>
    <col min="7912" max="7912" width="24.21875" customWidth="1"/>
    <col min="7913" max="7913" width="22.6640625" bestFit="1" customWidth="1"/>
    <col min="7914" max="7914" width="26.88671875" bestFit="1" customWidth="1"/>
    <col min="7915" max="7915" width="25.21875" bestFit="1" customWidth="1"/>
    <col min="7916" max="7916" width="23.21875" customWidth="1"/>
    <col min="7917" max="7918" width="23.21875" bestFit="1" customWidth="1"/>
    <col min="7919" max="7919" width="22.6640625" bestFit="1" customWidth="1"/>
    <col min="7920" max="7920" width="26.88671875" bestFit="1" customWidth="1"/>
    <col min="7921" max="7921" width="25.21875" bestFit="1" customWidth="1"/>
    <col min="7922" max="7922" width="22.6640625" customWidth="1"/>
    <col min="7923" max="7923" width="26.88671875" bestFit="1" customWidth="1"/>
    <col min="7924" max="7924" width="25.21875" customWidth="1"/>
    <col min="7925" max="7925" width="21.6640625" bestFit="1" customWidth="1"/>
    <col min="7926" max="7926" width="25.88671875" bestFit="1" customWidth="1"/>
    <col min="7927" max="7927" width="24.21875" bestFit="1" customWidth="1"/>
    <col min="7928" max="7928" width="23.21875" customWidth="1"/>
    <col min="7929" max="7929" width="23.21875" bestFit="1" customWidth="1"/>
    <col min="7930" max="7930" width="23.21875" customWidth="1"/>
    <col min="7931" max="7931" width="22.6640625" bestFit="1" customWidth="1"/>
    <col min="7932" max="7932" width="26.88671875" bestFit="1" customWidth="1"/>
    <col min="7933" max="7933" width="25.21875" bestFit="1" customWidth="1"/>
    <col min="7934" max="7934" width="22.6640625" customWidth="1"/>
    <col min="7935" max="7935" width="26.88671875" bestFit="1" customWidth="1"/>
    <col min="7936" max="7936" width="25.21875" customWidth="1"/>
    <col min="7937" max="7937" width="21.6640625" customWidth="1"/>
    <col min="7938" max="7938" width="25.88671875" customWidth="1"/>
    <col min="7939" max="7939" width="24.21875" bestFit="1" customWidth="1"/>
    <col min="7940" max="7940" width="23.21875" customWidth="1"/>
    <col min="7941" max="7941" width="23.21875" bestFit="1" customWidth="1"/>
    <col min="7942" max="7942" width="23.21875" customWidth="1"/>
    <col min="7943" max="7943" width="21.6640625" bestFit="1" customWidth="1"/>
    <col min="7944" max="7944" width="25.88671875" bestFit="1" customWidth="1"/>
    <col min="7945" max="7945" width="24.21875" bestFit="1" customWidth="1"/>
    <col min="7946" max="7946" width="21.6640625" customWidth="1"/>
    <col min="7947" max="7947" width="25.88671875" bestFit="1" customWidth="1"/>
    <col min="7948" max="7948" width="24.21875" customWidth="1"/>
    <col min="7949" max="7949" width="21.6640625" bestFit="1" customWidth="1"/>
    <col min="7950" max="7950" width="25.88671875" bestFit="1" customWidth="1"/>
    <col min="7951" max="7951" width="24.21875" bestFit="1" customWidth="1"/>
    <col min="7952" max="7953" width="23.21875" bestFit="1" customWidth="1"/>
    <col min="7954" max="7954" width="23.21875" customWidth="1"/>
    <col min="7955" max="7955" width="22.6640625" bestFit="1" customWidth="1"/>
    <col min="7956" max="7956" width="26.88671875" bestFit="1" customWidth="1"/>
    <col min="7957" max="7957" width="25.21875" bestFit="1" customWidth="1"/>
    <col min="7958" max="7958" width="22.6640625" customWidth="1"/>
    <col min="7959" max="7959" width="26.88671875" bestFit="1" customWidth="1"/>
    <col min="7960" max="7960" width="25.21875" bestFit="1" customWidth="1"/>
    <col min="7961" max="7961" width="21.6640625" bestFit="1" customWidth="1"/>
    <col min="7962" max="7962" width="25.88671875" bestFit="1" customWidth="1"/>
    <col min="7963" max="7963" width="24.21875" bestFit="1" customWidth="1"/>
    <col min="7964" max="7964" width="23.21875" customWidth="1"/>
    <col min="7965" max="7965" width="23.21875" bestFit="1" customWidth="1"/>
    <col min="7966" max="7966" width="23.21875" customWidth="1"/>
    <col min="7967" max="7967" width="22.6640625" bestFit="1" customWidth="1"/>
    <col min="7968" max="7968" width="26.88671875" bestFit="1" customWidth="1"/>
    <col min="7969" max="7969" width="25.21875" bestFit="1" customWidth="1"/>
    <col min="7970" max="7970" width="22.6640625" customWidth="1"/>
    <col min="7971" max="7971" width="26.88671875" bestFit="1" customWidth="1"/>
    <col min="7972" max="7972" width="25.21875" customWidth="1"/>
    <col min="7973" max="7973" width="21.6640625" bestFit="1" customWidth="1"/>
    <col min="7974" max="7974" width="25.88671875" bestFit="1" customWidth="1"/>
    <col min="7975" max="7975" width="24.21875" bestFit="1" customWidth="1"/>
    <col min="7976" max="7976" width="23.21875" customWidth="1"/>
    <col min="7977" max="7978" width="23.21875" bestFit="1" customWidth="1"/>
    <col min="7979" max="7979" width="22.6640625" bestFit="1" customWidth="1"/>
    <col min="7980" max="7980" width="26.88671875" bestFit="1" customWidth="1"/>
    <col min="7981" max="7981" width="25.21875" bestFit="1" customWidth="1"/>
    <col min="7982" max="7982" width="22.6640625" customWidth="1"/>
    <col min="7983" max="7983" width="26.88671875" bestFit="1" customWidth="1"/>
    <col min="7984" max="7984" width="25.21875" customWidth="1"/>
    <col min="7985" max="7985" width="21.6640625" customWidth="1"/>
    <col min="7986" max="7986" width="25.88671875" customWidth="1"/>
    <col min="7987" max="7987" width="24.21875" bestFit="1" customWidth="1"/>
    <col min="7988" max="7989" width="23.21875" bestFit="1" customWidth="1"/>
    <col min="7990" max="7990" width="23.21875" customWidth="1"/>
    <col min="7991" max="7991" width="21.6640625" bestFit="1" customWidth="1"/>
    <col min="7992" max="7992" width="25.88671875" bestFit="1" customWidth="1"/>
    <col min="7993" max="7993" width="24.21875" bestFit="1" customWidth="1"/>
    <col min="7994" max="7994" width="22.6640625" customWidth="1"/>
    <col min="7995" max="7995" width="26.88671875" bestFit="1" customWidth="1"/>
    <col min="7996" max="7996" width="25.21875" bestFit="1" customWidth="1"/>
    <col min="7997" max="7997" width="21.6640625" bestFit="1" customWidth="1"/>
    <col min="7998" max="7998" width="25.88671875" bestFit="1" customWidth="1"/>
    <col min="7999" max="7999" width="24.21875" bestFit="1" customWidth="1"/>
    <col min="8000" max="8000" width="23.21875" customWidth="1"/>
    <col min="8001" max="8001" width="23.21875" bestFit="1" customWidth="1"/>
    <col min="8002" max="8002" width="23.21875" customWidth="1"/>
    <col min="8003" max="8003" width="21.6640625" bestFit="1" customWidth="1"/>
    <col min="8004" max="8004" width="25.88671875" bestFit="1" customWidth="1"/>
    <col min="8005" max="8005" width="24.21875" bestFit="1" customWidth="1"/>
    <col min="8006" max="8006" width="21.6640625" customWidth="1"/>
    <col min="8007" max="8007" width="25.88671875" bestFit="1" customWidth="1"/>
    <col min="8008" max="8008" width="24.21875" customWidth="1"/>
    <col min="8009" max="8009" width="21.6640625" bestFit="1" customWidth="1"/>
    <col min="8010" max="8010" width="25.88671875" bestFit="1" customWidth="1"/>
    <col min="8011" max="8011" width="24.21875" bestFit="1" customWidth="1"/>
    <col min="8012" max="8012" width="22.6640625" customWidth="1"/>
    <col min="8013" max="8013" width="26.88671875" bestFit="1" customWidth="1"/>
    <col min="8014" max="8014" width="25.21875" bestFit="1" customWidth="1"/>
    <col min="8015" max="8015" width="23.21875" bestFit="1" customWidth="1"/>
    <col min="8016" max="8016" width="23.21875" customWidth="1"/>
    <col min="8017" max="8017" width="23.21875" bestFit="1" customWidth="1"/>
    <col min="8018" max="8018" width="22.6640625" customWidth="1"/>
    <col min="8019" max="8019" width="26.88671875" bestFit="1" customWidth="1"/>
    <col min="8020" max="8020" width="25.21875" customWidth="1"/>
    <col min="8021" max="8021" width="22.6640625" bestFit="1" customWidth="1"/>
    <col min="8022" max="8022" width="26.88671875" bestFit="1" customWidth="1"/>
    <col min="8023" max="8023" width="25.21875" bestFit="1" customWidth="1"/>
    <col min="8024" max="8024" width="21.6640625" customWidth="1"/>
    <col min="8025" max="8025" width="25.88671875" bestFit="1" customWidth="1"/>
    <col min="8026" max="8026" width="24.21875" customWidth="1"/>
    <col min="8027" max="8027" width="23.21875" bestFit="1" customWidth="1"/>
    <col min="8028" max="8028" width="23.21875" customWidth="1"/>
    <col min="8029" max="8029" width="23.21875" bestFit="1" customWidth="1"/>
    <col min="8030" max="8030" width="21.6640625" customWidth="1"/>
    <col min="8031" max="8031" width="25.88671875" bestFit="1" customWidth="1"/>
    <col min="8032" max="8032" width="24.21875" customWidth="1"/>
    <col min="8033" max="8033" width="21.6640625" customWidth="1"/>
    <col min="8034" max="8034" width="25.88671875" customWidth="1"/>
    <col min="8035" max="8035" width="24.21875" bestFit="1" customWidth="1"/>
    <col min="8036" max="8036" width="21.6640625" customWidth="1"/>
    <col min="8037" max="8037" width="25.88671875" bestFit="1" customWidth="1"/>
    <col min="8038" max="8038" width="24.21875" bestFit="1" customWidth="1"/>
    <col min="8039" max="8039" width="23.21875" bestFit="1" customWidth="1"/>
    <col min="8040" max="8040" width="23.21875" customWidth="1"/>
    <col min="8041" max="8041" width="23.21875" bestFit="1" customWidth="1"/>
    <col min="8042" max="8042" width="21.6640625" customWidth="1"/>
    <col min="8043" max="8043" width="25.88671875" bestFit="1" customWidth="1"/>
    <col min="8044" max="8044" width="24.21875" customWidth="1"/>
    <col min="8045" max="8045" width="22.6640625" bestFit="1" customWidth="1"/>
    <col min="8046" max="8046" width="26.88671875" bestFit="1" customWidth="1"/>
    <col min="8047" max="8047" width="25.21875" bestFit="1" customWidth="1"/>
    <col min="8048" max="8048" width="21.6640625" customWidth="1"/>
    <col min="8049" max="8049" width="25.88671875" bestFit="1" customWidth="1"/>
    <col min="8050" max="8050" width="24.21875" customWidth="1"/>
    <col min="8051" max="8051" width="22.6640625" bestFit="1" customWidth="1"/>
    <col min="8052" max="8052" width="26.88671875" bestFit="1" customWidth="1"/>
    <col min="8053" max="8053" width="25.21875" bestFit="1" customWidth="1"/>
    <col min="8054" max="8054" width="23.21875" customWidth="1"/>
    <col min="8055" max="8056" width="23.21875" bestFit="1" customWidth="1"/>
    <col min="8057" max="8057" width="21.6640625" customWidth="1"/>
    <col min="8058" max="8058" width="25.88671875" customWidth="1"/>
    <col min="8059" max="8059" width="24.21875" bestFit="1" customWidth="1"/>
    <col min="8060" max="8060" width="22.6640625" customWidth="1"/>
    <col min="8061" max="8061" width="26.88671875" bestFit="1" customWidth="1"/>
    <col min="8062" max="8062" width="25.21875" customWidth="1"/>
    <col min="8063" max="8063" width="21.6640625" bestFit="1" customWidth="1"/>
    <col min="8064" max="8064" width="25.88671875" bestFit="1" customWidth="1"/>
    <col min="8065" max="8065" width="24.21875" bestFit="1" customWidth="1"/>
    <col min="8066" max="8066" width="23.21875" customWidth="1"/>
    <col min="8067" max="8067" width="23.21875" bestFit="1" customWidth="1"/>
    <col min="8068" max="8068" width="23.21875" customWidth="1"/>
    <col min="8069" max="8069" width="21.6640625" bestFit="1" customWidth="1"/>
    <col min="8070" max="8070" width="25.88671875" bestFit="1" customWidth="1"/>
    <col min="8071" max="8071" width="24.21875" bestFit="1" customWidth="1"/>
    <col min="8072" max="8072" width="22.6640625" customWidth="1"/>
    <col min="8073" max="8073" width="26.88671875" bestFit="1" customWidth="1"/>
    <col min="8074" max="8074" width="25.21875" bestFit="1" customWidth="1"/>
    <col min="8075" max="8075" width="21.6640625" customWidth="1"/>
    <col min="8076" max="8076" width="25.88671875" customWidth="1"/>
    <col min="8077" max="8077" width="24.21875" bestFit="1" customWidth="1"/>
    <col min="8078" max="8078" width="23.21875" customWidth="1"/>
    <col min="8079" max="8079" width="23.21875" bestFit="1" customWidth="1"/>
    <col min="8080" max="8080" width="23.21875" customWidth="1"/>
    <col min="8081" max="8081" width="21.6640625" customWidth="1"/>
    <col min="8082" max="8082" width="25.88671875" customWidth="1"/>
    <col min="8083" max="8083" width="24.21875" bestFit="1" customWidth="1"/>
    <col min="8084" max="8084" width="22.6640625" customWidth="1"/>
    <col min="8085" max="8085" width="26.88671875" bestFit="1" customWidth="1"/>
    <col min="8086" max="8086" width="25.21875" customWidth="1"/>
    <col min="8087" max="8087" width="21.6640625" customWidth="1"/>
    <col min="8088" max="8088" width="25.88671875" customWidth="1"/>
    <col min="8089" max="8089" width="24.21875" bestFit="1" customWidth="1"/>
    <col min="8090" max="8090" width="22.6640625" customWidth="1"/>
    <col min="8091" max="8091" width="26.88671875" bestFit="1" customWidth="1"/>
    <col min="8092" max="8092" width="25.21875" customWidth="1"/>
    <col min="8093" max="8095" width="23.21875" bestFit="1" customWidth="1"/>
    <col min="8096" max="8096" width="21.6640625" customWidth="1"/>
    <col min="8097" max="8097" width="25.88671875" bestFit="1" customWidth="1"/>
    <col min="8098" max="8098" width="24.21875" customWidth="1"/>
    <col min="8099" max="8099" width="22.6640625" bestFit="1" customWidth="1"/>
    <col min="8100" max="8100" width="26.88671875" bestFit="1" customWidth="1"/>
    <col min="8101" max="8101" width="25.21875" bestFit="1" customWidth="1"/>
    <col min="8102" max="8102" width="21.6640625" customWidth="1"/>
    <col min="8103" max="8103" width="25.88671875" bestFit="1" customWidth="1"/>
    <col min="8104" max="8104" width="24.21875" customWidth="1"/>
    <col min="8105" max="8105" width="23.21875" bestFit="1" customWidth="1"/>
    <col min="8106" max="8106" width="23.21875" customWidth="1"/>
    <col min="8107" max="8107" width="23.21875" bestFit="1" customWidth="1"/>
    <col min="8108" max="8108" width="22.6640625" customWidth="1"/>
    <col min="8109" max="8109" width="26.88671875" bestFit="1" customWidth="1"/>
    <col min="8110" max="8110" width="25.21875" bestFit="1" customWidth="1"/>
    <col min="8111" max="8111" width="22.6640625" bestFit="1" customWidth="1"/>
    <col min="8112" max="8112" width="26.88671875" bestFit="1" customWidth="1"/>
    <col min="8113" max="8113" width="25.21875" bestFit="1" customWidth="1"/>
    <col min="8114" max="8114" width="21.6640625" customWidth="1"/>
    <col min="8115" max="8115" width="25.88671875" bestFit="1" customWidth="1"/>
    <col min="8116" max="8116" width="24.21875" customWidth="1"/>
    <col min="8117" max="8117" width="22.6640625" bestFit="1" customWidth="1"/>
    <col min="8118" max="8118" width="26.88671875" bestFit="1" customWidth="1"/>
    <col min="8119" max="8119" width="25.21875" bestFit="1" customWidth="1"/>
    <col min="8120" max="8121" width="23.21875" bestFit="1" customWidth="1"/>
    <col min="8122" max="8122" width="23.21875" customWidth="1"/>
    <col min="8123" max="8123" width="22.6640625" bestFit="1" customWidth="1"/>
    <col min="8124" max="8124" width="26.88671875" bestFit="1" customWidth="1"/>
    <col min="8125" max="8125" width="25.21875" bestFit="1" customWidth="1"/>
    <col min="8126" max="8126" width="22.6640625" customWidth="1"/>
    <col min="8127" max="8127" width="26.88671875" bestFit="1" customWidth="1"/>
    <col min="8128" max="8128" width="25.21875" bestFit="1" customWidth="1"/>
    <col min="8129" max="8129" width="21.6640625" customWidth="1"/>
    <col min="8130" max="8130" width="25.88671875" customWidth="1"/>
    <col min="8131" max="8131" width="24.21875" bestFit="1" customWidth="1"/>
    <col min="8132" max="8132" width="23.21875" customWidth="1"/>
    <col min="8133" max="8133" width="23.21875" bestFit="1" customWidth="1"/>
    <col min="8134" max="8134" width="23.21875" customWidth="1"/>
    <col min="8135" max="8135" width="22.6640625" bestFit="1" customWidth="1"/>
    <col min="8136" max="8136" width="26.88671875" bestFit="1" customWidth="1"/>
    <col min="8137" max="8137" width="25.21875" bestFit="1" customWidth="1"/>
    <col min="8138" max="8138" width="21.6640625" customWidth="1"/>
    <col min="8139" max="8139" width="25.88671875" bestFit="1" customWidth="1"/>
    <col min="8140" max="8140" width="24.21875" customWidth="1"/>
    <col min="8141" max="8141" width="21.6640625" bestFit="1" customWidth="1"/>
    <col min="8142" max="8142" width="25.88671875" bestFit="1" customWidth="1"/>
    <col min="8143" max="8143" width="24.21875" bestFit="1" customWidth="1"/>
    <col min="8144" max="8145" width="23.21875" bestFit="1" customWidth="1"/>
    <col min="8146" max="8146" width="23.21875" customWidth="1"/>
    <col min="8147" max="8147" width="22.6640625" bestFit="1" customWidth="1"/>
    <col min="8148" max="8148" width="26.88671875" bestFit="1" customWidth="1"/>
    <col min="8149" max="8149" width="25.21875" bestFit="1" customWidth="1"/>
    <col min="8150" max="8150" width="22.6640625" customWidth="1"/>
    <col min="8151" max="8151" width="26.88671875" bestFit="1" customWidth="1"/>
    <col min="8152" max="8152" width="25.21875" bestFit="1" customWidth="1"/>
    <col min="8153" max="8153" width="23.21875" bestFit="1" customWidth="1"/>
    <col min="8154" max="8154" width="23.21875" customWidth="1"/>
    <col min="8155" max="8155" width="23.21875" bestFit="1" customWidth="1"/>
    <col min="8156" max="8156" width="21.6640625" customWidth="1"/>
    <col min="8157" max="8157" width="25.88671875" bestFit="1" customWidth="1"/>
    <col min="8158" max="8158" width="24.21875" customWidth="1"/>
    <col min="8159" max="8159" width="22.6640625" bestFit="1" customWidth="1"/>
    <col min="8160" max="8160" width="26.88671875" bestFit="1" customWidth="1"/>
    <col min="8161" max="8161" width="25.21875" bestFit="1" customWidth="1"/>
    <col min="8162" max="8162" width="21.6640625" customWidth="1"/>
    <col min="8163" max="8163" width="25.88671875" bestFit="1" customWidth="1"/>
    <col min="8164" max="8164" width="24.21875" customWidth="1"/>
    <col min="8165" max="8165" width="23.21875" bestFit="1" customWidth="1"/>
    <col min="8166" max="8166" width="23.21875" customWidth="1"/>
    <col min="8167" max="8167" width="23.21875" bestFit="1" customWidth="1"/>
    <col min="8168" max="8168" width="22.6640625" customWidth="1"/>
    <col min="8169" max="8169" width="26.88671875" bestFit="1" customWidth="1"/>
    <col min="8170" max="8170" width="25.21875" bestFit="1" customWidth="1"/>
    <col min="8171" max="8171" width="22.6640625" bestFit="1" customWidth="1"/>
    <col min="8172" max="8172" width="26.88671875" bestFit="1" customWidth="1"/>
    <col min="8173" max="8173" width="25.21875" bestFit="1" customWidth="1"/>
    <col min="8174" max="8174" width="21.6640625" customWidth="1"/>
    <col min="8175" max="8175" width="25.88671875" bestFit="1" customWidth="1"/>
    <col min="8176" max="8176" width="24.21875" customWidth="1"/>
    <col min="8177" max="8179" width="23.21875" bestFit="1" customWidth="1"/>
    <col min="8180" max="8180" width="21.6640625" customWidth="1"/>
    <col min="8181" max="8181" width="25.88671875" bestFit="1" customWidth="1"/>
    <col min="8182" max="8182" width="24.21875" customWidth="1"/>
    <col min="8183" max="8183" width="22.6640625" bestFit="1" customWidth="1"/>
    <col min="8184" max="8184" width="26.88671875" bestFit="1" customWidth="1"/>
    <col min="8185" max="8185" width="25.21875" bestFit="1" customWidth="1"/>
    <col min="8186" max="8186" width="21.6640625" customWidth="1"/>
    <col min="8187" max="8187" width="25.88671875" bestFit="1" customWidth="1"/>
    <col min="8188" max="8188" width="24.21875" customWidth="1"/>
    <col min="8189" max="8189" width="23.21875" bestFit="1" customWidth="1"/>
    <col min="8190" max="8190" width="23.21875" customWidth="1"/>
    <col min="8191" max="8191" width="23.21875" bestFit="1" customWidth="1"/>
    <col min="8192" max="8192" width="22.6640625" customWidth="1"/>
    <col min="8193" max="8193" width="26.88671875" bestFit="1" customWidth="1"/>
    <col min="8194" max="8194" width="25.21875" customWidth="1"/>
    <col min="8195" max="8195" width="21.6640625" bestFit="1" customWidth="1"/>
    <col min="8196" max="8196" width="25.88671875" bestFit="1" customWidth="1"/>
    <col min="8197" max="8197" width="24.21875" bestFit="1" customWidth="1"/>
    <col min="8198" max="8198" width="21.6640625" customWidth="1"/>
    <col min="8199" max="8199" width="25.88671875" bestFit="1" customWidth="1"/>
    <col min="8200" max="8200" width="24.21875" customWidth="1"/>
    <col min="8201" max="8201" width="22.6640625" bestFit="1" customWidth="1"/>
    <col min="8202" max="8202" width="26.88671875" bestFit="1" customWidth="1"/>
    <col min="8203" max="8203" width="25.21875" bestFit="1" customWidth="1"/>
    <col min="8204" max="8205" width="23.21875" bestFit="1" customWidth="1"/>
    <col min="8206" max="8206" width="23.21875" customWidth="1"/>
    <col min="8207" max="8207" width="22.6640625" bestFit="1" customWidth="1"/>
    <col min="8208" max="8208" width="26.88671875" bestFit="1" customWidth="1"/>
    <col min="8209" max="8209" width="25.21875" bestFit="1" customWidth="1"/>
    <col min="8210" max="8210" width="22.6640625" customWidth="1"/>
    <col min="8211" max="8211" width="26.88671875" bestFit="1" customWidth="1"/>
    <col min="8212" max="8212" width="25.21875" bestFit="1" customWidth="1"/>
    <col min="8213" max="8213" width="21.6640625" bestFit="1" customWidth="1"/>
    <col min="8214" max="8214" width="25.88671875" bestFit="1" customWidth="1"/>
    <col min="8215" max="8215" width="24.21875" bestFit="1" customWidth="1"/>
    <col min="8216" max="8216" width="23.21875" customWidth="1"/>
    <col min="8217" max="8218" width="23.21875" bestFit="1" customWidth="1"/>
    <col min="8219" max="8219" width="21.6640625" customWidth="1"/>
    <col min="8220" max="8220" width="25.88671875" customWidth="1"/>
    <col min="8221" max="8221" width="24.21875" bestFit="1" customWidth="1"/>
    <col min="8222" max="8222" width="21.6640625" customWidth="1"/>
    <col min="8223" max="8223" width="25.88671875" bestFit="1" customWidth="1"/>
    <col min="8224" max="8224" width="24.21875" customWidth="1"/>
    <col min="8225" max="8225" width="21.6640625" customWidth="1"/>
    <col min="8226" max="8226" width="25.88671875" customWidth="1"/>
    <col min="8227" max="8227" width="24.21875" bestFit="1" customWidth="1"/>
    <col min="8228" max="8229" width="23.21875" bestFit="1" customWidth="1"/>
    <col min="8230" max="8230" width="23.21875" customWidth="1"/>
    <col min="8231" max="8231" width="21.6640625" customWidth="1"/>
    <col min="8232" max="8232" width="25.88671875" customWidth="1"/>
    <col min="8233" max="8233" width="24.21875" bestFit="1" customWidth="1"/>
    <col min="8234" max="8234" width="21.6640625" customWidth="1"/>
    <col min="8235" max="8235" width="25.88671875" bestFit="1" customWidth="1"/>
    <col min="8236" max="8236" width="24.21875" bestFit="1" customWidth="1"/>
    <col min="8237" max="8237" width="21.6640625" customWidth="1"/>
    <col min="8238" max="8238" width="25.88671875" customWidth="1"/>
    <col min="8239" max="8239" width="24.21875" bestFit="1" customWidth="1"/>
    <col min="8240" max="8240" width="23.21875" customWidth="1"/>
    <col min="8241" max="8241" width="23.21875" bestFit="1" customWidth="1"/>
    <col min="8242" max="8242" width="23.21875" customWidth="1"/>
    <col min="8243" max="8243" width="22.6640625" bestFit="1" customWidth="1"/>
    <col min="8244" max="8244" width="26.88671875" bestFit="1" customWidth="1"/>
    <col min="8245" max="8245" width="25.21875" bestFit="1" customWidth="1"/>
    <col min="8246" max="8246" width="22.6640625" customWidth="1"/>
    <col min="8247" max="8247" width="26.88671875" bestFit="1" customWidth="1"/>
    <col min="8248" max="8248" width="25.21875" customWidth="1"/>
    <col min="8249" max="8249" width="21.6640625" bestFit="1" customWidth="1"/>
    <col min="8250" max="8250" width="25.88671875" bestFit="1" customWidth="1"/>
    <col min="8251" max="8251" width="24.21875" bestFit="1" customWidth="1"/>
    <col min="8252" max="8252" width="23.21875" customWidth="1"/>
    <col min="8253" max="8254" width="23.21875" bestFit="1" customWidth="1"/>
    <col min="8255" max="8255" width="21.6640625" bestFit="1" customWidth="1"/>
    <col min="8256" max="8256" width="25.88671875" bestFit="1" customWidth="1"/>
    <col min="8257" max="8257" width="24.21875" bestFit="1" customWidth="1"/>
    <col min="8258" max="8258" width="22.6640625" customWidth="1"/>
    <col min="8259" max="8259" width="26.88671875" bestFit="1" customWidth="1"/>
    <col min="8260" max="8260" width="25.21875" customWidth="1"/>
    <col min="8261" max="8261" width="21.6640625" bestFit="1" customWidth="1"/>
    <col min="8262" max="8262" width="25.88671875" bestFit="1" customWidth="1"/>
    <col min="8263" max="8263" width="24.21875" bestFit="1" customWidth="1"/>
    <col min="8264" max="8264" width="22.6640625" customWidth="1"/>
    <col min="8265" max="8265" width="26.88671875" bestFit="1" customWidth="1"/>
    <col min="8266" max="8266" width="25.21875" customWidth="1"/>
    <col min="8267" max="8267" width="23.21875" bestFit="1" customWidth="1"/>
    <col min="8268" max="8268" width="23.21875" customWidth="1"/>
    <col min="8269" max="8269" width="23.21875" bestFit="1" customWidth="1"/>
    <col min="8270" max="8270" width="22.6640625" customWidth="1"/>
    <col min="8271" max="8271" width="26.88671875" bestFit="1" customWidth="1"/>
    <col min="8272" max="8272" width="25.21875" customWidth="1"/>
    <col min="8273" max="8273" width="22.6640625" bestFit="1" customWidth="1"/>
    <col min="8274" max="8274" width="26.88671875" bestFit="1" customWidth="1"/>
    <col min="8275" max="8275" width="25.21875" bestFit="1" customWidth="1"/>
    <col min="8276" max="8276" width="21.6640625" customWidth="1"/>
    <col min="8277" max="8277" width="25.88671875" bestFit="1" customWidth="1"/>
    <col min="8278" max="8278" width="24.21875" bestFit="1" customWidth="1"/>
    <col min="8279" max="8279" width="23.21875" bestFit="1" customWidth="1"/>
    <col min="8280" max="8280" width="23.21875" customWidth="1"/>
    <col min="8281" max="8281" width="23.21875" bestFit="1" customWidth="1"/>
    <col min="8282" max="8282" width="21.6640625" customWidth="1"/>
    <col min="8283" max="8283" width="25.88671875" bestFit="1" customWidth="1"/>
    <col min="8284" max="8284" width="24.21875" customWidth="1"/>
    <col min="8285" max="8285" width="22.6640625" bestFit="1" customWidth="1"/>
    <col min="8286" max="8286" width="26.88671875" bestFit="1" customWidth="1"/>
    <col min="8287" max="8287" width="25.21875" bestFit="1" customWidth="1"/>
    <col min="8288" max="8288" width="21.6640625" customWidth="1"/>
    <col min="8289" max="8289" width="25.88671875" bestFit="1" customWidth="1"/>
    <col min="8290" max="8290" width="24.21875" customWidth="1"/>
    <col min="8291" max="8291" width="22.6640625" bestFit="1" customWidth="1"/>
    <col min="8292" max="8292" width="26.88671875" bestFit="1" customWidth="1"/>
    <col min="8293" max="8293" width="25.21875" bestFit="1" customWidth="1"/>
    <col min="8294" max="8294" width="23.21875" customWidth="1"/>
    <col min="8295" max="8296" width="23.21875" bestFit="1" customWidth="1"/>
    <col min="8297" max="8297" width="22.6640625" bestFit="1" customWidth="1"/>
    <col min="8298" max="8298" width="26.88671875" bestFit="1" customWidth="1"/>
    <col min="8299" max="8299" width="25.21875" bestFit="1" customWidth="1"/>
    <col min="8300" max="8300" width="22.6640625" customWidth="1"/>
    <col min="8301" max="8301" width="26.88671875" bestFit="1" customWidth="1"/>
    <col min="8302" max="8302" width="25.21875" customWidth="1"/>
    <col min="8303" max="8303" width="21.6640625" customWidth="1"/>
    <col min="8304" max="8304" width="25.88671875" customWidth="1"/>
    <col min="8305" max="8305" width="24.21875" bestFit="1" customWidth="1"/>
    <col min="8306" max="8307" width="23.21875" bestFit="1" customWidth="1"/>
    <col min="8308" max="8308" width="23.21875" customWidth="1"/>
    <col min="8309" max="8309" width="22.6640625" bestFit="1" customWidth="1"/>
    <col min="8310" max="8310" width="26.88671875" bestFit="1" customWidth="1"/>
    <col min="8311" max="8311" width="25.21875" bestFit="1" customWidth="1"/>
    <col min="8312" max="8312" width="22.6640625" customWidth="1"/>
    <col min="8313" max="8313" width="26.88671875" bestFit="1" customWidth="1"/>
    <col min="8314" max="8314" width="25.21875" bestFit="1" customWidth="1"/>
    <col min="8315" max="8315" width="21.6640625" bestFit="1" customWidth="1"/>
    <col min="8316" max="8316" width="25.88671875" bestFit="1" customWidth="1"/>
    <col min="8317" max="8317" width="24.21875" bestFit="1" customWidth="1"/>
    <col min="8318" max="8318" width="23.21875" customWidth="1"/>
    <col min="8319" max="8319" width="23.21875" bestFit="1" customWidth="1"/>
    <col min="8320" max="8320" width="23.21875" customWidth="1"/>
    <col min="8321" max="8321" width="22.6640625" bestFit="1" customWidth="1"/>
    <col min="8322" max="8322" width="26.88671875" bestFit="1" customWidth="1"/>
    <col min="8323" max="8323" width="25.21875" bestFit="1" customWidth="1"/>
    <col min="8324" max="8324" width="22.6640625" customWidth="1"/>
    <col min="8325" max="8325" width="26.88671875" bestFit="1" customWidth="1"/>
    <col min="8326" max="8326" width="25.21875" customWidth="1"/>
    <col min="8327" max="8327" width="21.6640625" bestFit="1" customWidth="1"/>
    <col min="8328" max="8328" width="25.88671875" bestFit="1" customWidth="1"/>
    <col min="8329" max="8329" width="24.21875" bestFit="1" customWidth="1"/>
    <col min="8330" max="8330" width="23.21875" customWidth="1"/>
    <col min="8331" max="8332" width="23.21875" bestFit="1" customWidth="1"/>
    <col min="8333" max="8333" width="22.6640625" bestFit="1" customWidth="1"/>
    <col min="8334" max="8334" width="26.88671875" bestFit="1" customWidth="1"/>
    <col min="8335" max="8335" width="25.21875" bestFit="1" customWidth="1"/>
    <col min="8336" max="8336" width="22.6640625" customWidth="1"/>
    <col min="8337" max="8337" width="26.88671875" bestFit="1" customWidth="1"/>
    <col min="8338" max="8338" width="25.21875" customWidth="1"/>
    <col min="8339" max="8339" width="21.6640625" bestFit="1" customWidth="1"/>
    <col min="8340" max="8340" width="25.88671875" bestFit="1" customWidth="1"/>
    <col min="8341" max="8341" width="24.21875" bestFit="1" customWidth="1"/>
    <col min="8342" max="8342" width="23.21875" customWidth="1"/>
    <col min="8343" max="8343" width="23.21875" bestFit="1" customWidth="1"/>
    <col min="8344" max="8344" width="23.21875" customWidth="1"/>
    <col min="8345" max="8345" width="22.6640625" bestFit="1" customWidth="1"/>
    <col min="8346" max="8346" width="26.88671875" bestFit="1" customWidth="1"/>
    <col min="8347" max="8347" width="25.21875" bestFit="1" customWidth="1"/>
    <col min="8348" max="8348" width="22.6640625" customWidth="1"/>
    <col min="8349" max="8349" width="26.88671875" bestFit="1" customWidth="1"/>
    <col min="8350" max="8350" width="25.21875" customWidth="1"/>
    <col min="8351" max="8351" width="21.6640625" bestFit="1" customWidth="1"/>
    <col min="8352" max="8352" width="25.88671875" bestFit="1" customWidth="1"/>
    <col min="8353" max="8353" width="24.21875" bestFit="1" customWidth="1"/>
    <col min="8354" max="8354" width="23.21875" customWidth="1"/>
    <col min="8355" max="8356" width="23.21875" bestFit="1" customWidth="1"/>
    <col min="8357" max="8357" width="21.6640625" customWidth="1"/>
    <col min="8358" max="8358" width="25.88671875" customWidth="1"/>
    <col min="8359" max="8359" width="24.21875" bestFit="1" customWidth="1"/>
    <col min="8360" max="8360" width="22.6640625" customWidth="1"/>
    <col min="8361" max="8361" width="26.88671875" bestFit="1" customWidth="1"/>
    <col min="8362" max="8362" width="25.21875" customWidth="1"/>
    <col min="8363" max="8363" width="21.6640625" customWidth="1"/>
    <col min="8364" max="8364" width="25.88671875" customWidth="1"/>
    <col min="8365" max="8365" width="24.21875" bestFit="1" customWidth="1"/>
    <col min="8366" max="8366" width="22.6640625" customWidth="1"/>
    <col min="8367" max="8367" width="26.88671875" bestFit="1" customWidth="1"/>
    <col min="8368" max="8368" width="25.21875" customWidth="1"/>
    <col min="8369" max="8369" width="23.21875" bestFit="1" customWidth="1"/>
    <col min="8370" max="8370" width="23.21875" customWidth="1"/>
    <col min="8371" max="8371" width="23.21875" bestFit="1" customWidth="1"/>
    <col min="8372" max="8372" width="22.6640625" customWidth="1"/>
    <col min="8373" max="8373" width="26.88671875" bestFit="1" customWidth="1"/>
    <col min="8374" max="8374" width="25.21875" bestFit="1" customWidth="1"/>
    <col min="8375" max="8375" width="22.6640625" bestFit="1" customWidth="1"/>
    <col min="8376" max="8376" width="26.88671875" bestFit="1" customWidth="1"/>
    <col min="8377" max="8377" width="25.21875" bestFit="1" customWidth="1"/>
    <col min="8378" max="8378" width="21.6640625" customWidth="1"/>
    <col min="8379" max="8379" width="25.88671875" bestFit="1" customWidth="1"/>
    <col min="8380" max="8380" width="24.21875" customWidth="1"/>
    <col min="8381" max="8381" width="23.21875" bestFit="1" customWidth="1"/>
    <col min="8382" max="8382" width="23.21875" customWidth="1"/>
    <col min="8383" max="8383" width="23.21875" bestFit="1" customWidth="1"/>
    <col min="8384" max="8384" width="22.6640625" customWidth="1"/>
    <col min="8385" max="8385" width="26.88671875" bestFit="1" customWidth="1"/>
    <col min="8386" max="8386" width="25.21875" customWidth="1"/>
    <col min="8387" max="8387" width="22.6640625" bestFit="1" customWidth="1"/>
    <col min="8388" max="8388" width="26.88671875" bestFit="1" customWidth="1"/>
    <col min="8389" max="8389" width="25.21875" bestFit="1" customWidth="1"/>
    <col min="8390" max="8390" width="23.21875" customWidth="1"/>
    <col min="8391" max="8391" width="23.21875" bestFit="1" customWidth="1"/>
    <col min="8392" max="8392" width="23.21875" customWidth="1"/>
    <col min="8393" max="8393" width="22.6640625" bestFit="1" customWidth="1"/>
    <col min="8394" max="8394" width="26.88671875" bestFit="1" customWidth="1"/>
    <col min="8395" max="8395" width="25.21875" bestFit="1" customWidth="1"/>
    <col min="8396" max="8396" width="22.6640625" customWidth="1"/>
    <col min="8397" max="8397" width="26.88671875" bestFit="1" customWidth="1"/>
    <col min="8398" max="8398" width="25.21875" customWidth="1"/>
    <col min="8399" max="8399" width="21.6640625" bestFit="1" customWidth="1"/>
    <col min="8400" max="8400" width="25.88671875" bestFit="1" customWidth="1"/>
    <col min="8401" max="8401" width="24.21875" bestFit="1" customWidth="1"/>
    <col min="8402" max="8403" width="23.21875" bestFit="1" customWidth="1"/>
    <col min="8404" max="8404" width="23.21875" customWidth="1"/>
    <col min="8405" max="8405" width="21.6640625" customWidth="1"/>
    <col min="8406" max="8406" width="25.88671875" customWidth="1"/>
    <col min="8407" max="8407" width="24.21875" bestFit="1" customWidth="1"/>
    <col min="8408" max="8408" width="21.6640625" customWidth="1"/>
    <col min="8409" max="8409" width="25.88671875" bestFit="1" customWidth="1"/>
    <col min="8410" max="8410" width="24.21875" bestFit="1" customWidth="1"/>
    <col min="8411" max="8411" width="21.6640625" customWidth="1"/>
    <col min="8412" max="8412" width="25.88671875" customWidth="1"/>
    <col min="8413" max="8413" width="24.21875" bestFit="1" customWidth="1"/>
    <col min="8414" max="8414" width="22.6640625" customWidth="1"/>
    <col min="8415" max="8415" width="26.88671875" bestFit="1" customWidth="1"/>
    <col min="8416" max="8416" width="25.21875" customWidth="1"/>
    <col min="8417" max="8419" width="23.21875" bestFit="1" customWidth="1"/>
    <col min="8420" max="8420" width="21.6640625" customWidth="1"/>
    <col min="8421" max="8421" width="25.88671875" bestFit="1" customWidth="1"/>
    <col min="8422" max="8422" width="24.21875" customWidth="1"/>
    <col min="8423" max="8423" width="22.6640625" bestFit="1" customWidth="1"/>
    <col min="8424" max="8424" width="26.88671875" bestFit="1" customWidth="1"/>
    <col min="8425" max="8425" width="25.21875" bestFit="1" customWidth="1"/>
    <col min="8426" max="8426" width="21.6640625" customWidth="1"/>
    <col min="8427" max="8427" width="25.88671875" bestFit="1" customWidth="1"/>
    <col min="8428" max="8428" width="24.21875" bestFit="1" customWidth="1"/>
    <col min="8429" max="8429" width="23.21875" bestFit="1" customWidth="1"/>
    <col min="8430" max="8430" width="23.21875" customWidth="1"/>
    <col min="8431" max="8431" width="23.21875" bestFit="1" customWidth="1"/>
    <col min="8432" max="8432" width="22.6640625" customWidth="1"/>
    <col min="8433" max="8433" width="26.88671875" bestFit="1" customWidth="1"/>
    <col min="8434" max="8434" width="25.21875" customWidth="1"/>
    <col min="8435" max="8435" width="22.6640625" bestFit="1" customWidth="1"/>
    <col min="8436" max="8436" width="26.88671875" bestFit="1" customWidth="1"/>
    <col min="8437" max="8437" width="25.21875" bestFit="1" customWidth="1"/>
    <col min="8438" max="8438" width="21.6640625" customWidth="1"/>
    <col min="8439" max="8439" width="25.88671875" bestFit="1" customWidth="1"/>
    <col min="8440" max="8440" width="24.21875" customWidth="1"/>
    <col min="8441" max="8443" width="23.21875" bestFit="1" customWidth="1"/>
    <col min="8444" max="8444" width="22.6640625" customWidth="1"/>
    <col min="8445" max="8445" width="26.88671875" bestFit="1" customWidth="1"/>
    <col min="8446" max="8446" width="25.21875" customWidth="1"/>
    <col min="8447" max="8447" width="22.6640625" bestFit="1" customWidth="1"/>
    <col min="8448" max="8448" width="26.88671875" bestFit="1" customWidth="1"/>
    <col min="8449" max="8449" width="25.21875" bestFit="1" customWidth="1"/>
    <col min="8450" max="8450" width="21.6640625" customWidth="1"/>
    <col min="8451" max="8451" width="25.88671875" bestFit="1" customWidth="1"/>
    <col min="8452" max="8452" width="24.21875" customWidth="1"/>
    <col min="8453" max="8453" width="23.21875" bestFit="1" customWidth="1"/>
    <col min="8454" max="8454" width="23.21875" customWidth="1"/>
    <col min="8455" max="8455" width="23.21875" bestFit="1" customWidth="1"/>
    <col min="8456" max="8456" width="22.6640625" customWidth="1"/>
    <col min="8457" max="8457" width="26.88671875" bestFit="1" customWidth="1"/>
    <col min="8458" max="8458" width="25.21875" bestFit="1" customWidth="1"/>
    <col min="8459" max="8459" width="22.6640625" bestFit="1" customWidth="1"/>
    <col min="8460" max="8460" width="26.88671875" bestFit="1" customWidth="1"/>
    <col min="8461" max="8461" width="25.21875" bestFit="1" customWidth="1"/>
    <col min="8462" max="8462" width="21.6640625" customWidth="1"/>
    <col min="8463" max="8463" width="25.88671875" bestFit="1" customWidth="1"/>
    <col min="8464" max="8464" width="24.21875" customWidth="1"/>
    <col min="8465" max="8465" width="22.6640625" bestFit="1" customWidth="1"/>
    <col min="8466" max="8466" width="26.88671875" bestFit="1" customWidth="1"/>
    <col min="8467" max="8467" width="25.21875" bestFit="1" customWidth="1"/>
    <col min="8468" max="8468" width="23.21875" customWidth="1"/>
    <col min="8469" max="8469" width="23.21875" bestFit="1" customWidth="1"/>
    <col min="8470" max="8470" width="23.21875" customWidth="1"/>
    <col min="8471" max="8471" width="22.6640625" bestFit="1" customWidth="1"/>
    <col min="8472" max="8472" width="26.88671875" bestFit="1" customWidth="1"/>
    <col min="8473" max="8473" width="25.21875" bestFit="1" customWidth="1"/>
    <col min="8474" max="8474" width="22.6640625" customWidth="1"/>
    <col min="8475" max="8475" width="26.88671875" bestFit="1" customWidth="1"/>
    <col min="8476" max="8476" width="25.21875" bestFit="1" customWidth="1"/>
    <col min="8477" max="8477" width="21.6640625" customWidth="1"/>
    <col min="8478" max="8478" width="25.88671875" customWidth="1"/>
    <col min="8479" max="8479" width="24.21875" bestFit="1" customWidth="1"/>
    <col min="8480" max="8480" width="23.21875" customWidth="1"/>
    <col min="8481" max="8481" width="23.21875" bestFit="1" customWidth="1"/>
    <col min="8482" max="8482" width="23.21875" customWidth="1"/>
    <col min="8483" max="8483" width="22.6640625" bestFit="1" customWidth="1"/>
    <col min="8484" max="8484" width="26.88671875" bestFit="1" customWidth="1"/>
    <col min="8485" max="8485" width="25.21875" bestFit="1" customWidth="1"/>
    <col min="8486" max="8486" width="22.6640625" customWidth="1"/>
    <col min="8487" max="8487" width="26.88671875" bestFit="1" customWidth="1"/>
    <col min="8488" max="8488" width="25.21875" customWidth="1"/>
    <col min="8489" max="8489" width="21.6640625" bestFit="1" customWidth="1"/>
    <col min="8490" max="8490" width="25.88671875" bestFit="1" customWidth="1"/>
    <col min="8491" max="8491" width="24.21875" bestFit="1" customWidth="1"/>
    <col min="8492" max="8492" width="23.21875" customWidth="1"/>
    <col min="8493" max="8494" width="23.21875" bestFit="1" customWidth="1"/>
    <col min="8495" max="8495" width="22.6640625" bestFit="1" customWidth="1"/>
    <col min="8496" max="8496" width="26.88671875" bestFit="1" customWidth="1"/>
    <col min="8497" max="8497" width="25.21875" bestFit="1" customWidth="1"/>
    <col min="8498" max="8498" width="22.6640625" customWidth="1"/>
    <col min="8499" max="8499" width="26.88671875" bestFit="1" customWidth="1"/>
    <col min="8500" max="8500" width="25.21875" customWidth="1"/>
    <col min="8501" max="8501" width="21.6640625" bestFit="1" customWidth="1"/>
    <col min="8502" max="8502" width="25.88671875" bestFit="1" customWidth="1"/>
    <col min="8503" max="8503" width="24.21875" bestFit="1" customWidth="1"/>
    <col min="8504" max="8504" width="22.6640625" customWidth="1"/>
    <col min="8505" max="8505" width="26.88671875" bestFit="1" customWidth="1"/>
    <col min="8506" max="8506" width="25.21875" customWidth="1"/>
    <col min="8507" max="8507" width="23.21875" bestFit="1" customWidth="1"/>
    <col min="8508" max="8508" width="23.21875" customWidth="1"/>
    <col min="8509" max="8509" width="23.21875" bestFit="1" customWidth="1"/>
    <col min="8510" max="8510" width="22.6640625" customWidth="1"/>
    <col min="8511" max="8511" width="26.88671875" bestFit="1" customWidth="1"/>
    <col min="8512" max="8512" width="25.21875" customWidth="1"/>
    <col min="8513" max="8513" width="22.6640625" bestFit="1" customWidth="1"/>
    <col min="8514" max="8514" width="26.88671875" bestFit="1" customWidth="1"/>
    <col min="8515" max="8515" width="25.21875" bestFit="1" customWidth="1"/>
    <col min="8516" max="8516" width="21.6640625" customWidth="1"/>
    <col min="8517" max="8517" width="25.88671875" bestFit="1" customWidth="1"/>
    <col min="8518" max="8518" width="24.21875" bestFit="1" customWidth="1"/>
    <col min="8519" max="8519" width="22.6640625" bestFit="1" customWidth="1"/>
    <col min="8520" max="8520" width="26.88671875" bestFit="1" customWidth="1"/>
    <col min="8521" max="8521" width="25.21875" bestFit="1" customWidth="1"/>
    <col min="8522" max="8522" width="23.21875" customWidth="1"/>
    <col min="8523" max="8523" width="23.21875" bestFit="1" customWidth="1"/>
    <col min="8524" max="8524" width="23.21875" customWidth="1"/>
    <col min="8525" max="8525" width="21.6640625" bestFit="1" customWidth="1"/>
    <col min="8526" max="8526" width="25.88671875" bestFit="1" customWidth="1"/>
    <col min="8527" max="8527" width="24.21875" bestFit="1" customWidth="1"/>
    <col min="8528" max="8528" width="22.6640625" customWidth="1"/>
    <col min="8529" max="8529" width="26.88671875" bestFit="1" customWidth="1"/>
    <col min="8530" max="8530" width="25.21875" customWidth="1"/>
    <col min="8531" max="8531" width="21.6640625" bestFit="1" customWidth="1"/>
    <col min="8532" max="8532" width="25.88671875" bestFit="1" customWidth="1"/>
    <col min="8533" max="8533" width="24.21875" bestFit="1" customWidth="1"/>
    <col min="8534" max="8535" width="23.21875" bestFit="1" customWidth="1"/>
    <col min="8536" max="8536" width="23.21875" customWidth="1"/>
    <col min="8537" max="8537" width="22.6640625" bestFit="1" customWidth="1"/>
    <col min="8538" max="8538" width="26.88671875" bestFit="1" customWidth="1"/>
    <col min="8539" max="8539" width="25.21875" bestFit="1" customWidth="1"/>
    <col min="8540" max="8540" width="22.6640625" customWidth="1"/>
    <col min="8541" max="8541" width="26.88671875" bestFit="1" customWidth="1"/>
    <col min="8542" max="8542" width="25.21875" customWidth="1"/>
    <col min="8543" max="8543" width="21.6640625" bestFit="1" customWidth="1"/>
    <col min="8544" max="8544" width="25.88671875" bestFit="1" customWidth="1"/>
    <col min="8545" max="8545" width="24.21875" customWidth="1"/>
    <col min="8546" max="8548" width="23.21875" customWidth="1"/>
    <col min="8549" max="8549" width="22.6640625" customWidth="1"/>
    <col min="8550" max="8550" width="26.88671875" customWidth="1"/>
    <col min="8551" max="8551" width="25.21875" customWidth="1"/>
    <col min="8552" max="8552" width="22.6640625" customWidth="1"/>
    <col min="8553" max="8553" width="26.88671875" bestFit="1" customWidth="1"/>
    <col min="8554" max="8554" width="25.21875" customWidth="1"/>
    <col min="8555" max="8555" width="21.6640625" bestFit="1" customWidth="1"/>
    <col min="8556" max="8556" width="25.88671875" bestFit="1" customWidth="1"/>
    <col min="8557" max="8557" width="24.21875" bestFit="1" customWidth="1"/>
    <col min="8558" max="8558" width="22.6640625" bestFit="1" customWidth="1"/>
    <col min="8559" max="8559" width="26.88671875" bestFit="1" customWidth="1"/>
    <col min="8560" max="8560" width="25.21875" bestFit="1" customWidth="1"/>
    <col min="8561" max="8563" width="23.21875" bestFit="1" customWidth="1"/>
    <col min="8564" max="8564" width="22.6640625" bestFit="1" customWidth="1"/>
    <col min="8565" max="8565" width="26.88671875" bestFit="1" customWidth="1"/>
    <col min="8566" max="8566" width="25.21875" bestFit="1" customWidth="1"/>
    <col min="8567" max="8567" width="21.6640625" bestFit="1" customWidth="1"/>
    <col min="8568" max="8568" width="25.88671875" bestFit="1" customWidth="1"/>
    <col min="8569" max="8569" width="24.21875" bestFit="1" customWidth="1"/>
    <col min="8570" max="8570" width="21.6640625" bestFit="1" customWidth="1"/>
    <col min="8571" max="8571" width="25.88671875" bestFit="1" customWidth="1"/>
    <col min="8572" max="8572" width="24.21875" bestFit="1" customWidth="1"/>
    <col min="8573" max="8575" width="23.21875" bestFit="1" customWidth="1"/>
    <col min="8576" max="8576" width="22.6640625" bestFit="1" customWidth="1"/>
    <col min="8577" max="8577" width="26.88671875" bestFit="1" customWidth="1"/>
    <col min="8578" max="8578" width="25.21875" bestFit="1" customWidth="1"/>
    <col min="8579" max="8579" width="22.6640625" bestFit="1" customWidth="1"/>
    <col min="8580" max="8580" width="26.88671875" bestFit="1" customWidth="1"/>
    <col min="8581" max="8581" width="25.21875" bestFit="1" customWidth="1"/>
    <col min="8582" max="8582" width="21.6640625" bestFit="1" customWidth="1"/>
    <col min="8583" max="8583" width="25.88671875" bestFit="1" customWidth="1"/>
    <col min="8584" max="8584" width="24.21875" bestFit="1" customWidth="1"/>
    <col min="8585" max="8587" width="23.21875" bestFit="1" customWidth="1"/>
    <col min="8588" max="8588" width="22.6640625" bestFit="1" customWidth="1"/>
    <col min="8589" max="8589" width="26.88671875" bestFit="1" customWidth="1"/>
    <col min="8590" max="8590" width="25.21875" bestFit="1" customWidth="1"/>
    <col min="8591" max="8591" width="22.6640625" bestFit="1" customWidth="1"/>
    <col min="8592" max="8592" width="26.88671875" bestFit="1" customWidth="1"/>
    <col min="8593" max="8593" width="25.21875" bestFit="1" customWidth="1"/>
    <col min="8594" max="8594" width="21.6640625" bestFit="1" customWidth="1"/>
    <col min="8595" max="8595" width="25.88671875" bestFit="1" customWidth="1"/>
    <col min="8596" max="8596" width="24.21875" bestFit="1" customWidth="1"/>
    <col min="8597" max="8599" width="23.21875" bestFit="1" customWidth="1"/>
    <col min="8600" max="8600" width="22.6640625" bestFit="1" customWidth="1"/>
    <col min="8601" max="8601" width="26.88671875" bestFit="1" customWidth="1"/>
    <col min="8602" max="8602" width="25.21875" bestFit="1" customWidth="1"/>
    <col min="8603" max="8603" width="22.6640625" bestFit="1" customWidth="1"/>
    <col min="8604" max="8604" width="26.88671875" bestFit="1" customWidth="1"/>
    <col min="8605" max="8605" width="25.21875" bestFit="1" customWidth="1"/>
    <col min="8606" max="8606" width="21.6640625" bestFit="1" customWidth="1"/>
    <col min="8607" max="8607" width="25.88671875" bestFit="1" customWidth="1"/>
    <col min="8608" max="8608" width="24.21875" bestFit="1" customWidth="1"/>
    <col min="8609" max="8611" width="23.21875" bestFit="1" customWidth="1"/>
    <col min="8612" max="8612" width="22.6640625" bestFit="1" customWidth="1"/>
    <col min="8613" max="8613" width="26.88671875" bestFit="1" customWidth="1"/>
    <col min="8614" max="8614" width="25.21875" bestFit="1" customWidth="1"/>
    <col min="8615" max="8615" width="22.6640625" bestFit="1" customWidth="1"/>
    <col min="8616" max="8616" width="26.88671875" bestFit="1" customWidth="1"/>
    <col min="8617" max="8617" width="25.21875" bestFit="1" customWidth="1"/>
    <col min="8618" max="8618" width="21.6640625" bestFit="1" customWidth="1"/>
    <col min="8619" max="8619" width="25.88671875" bestFit="1" customWidth="1"/>
    <col min="8620" max="8620" width="24.21875" bestFit="1" customWidth="1"/>
    <col min="8621" max="8623" width="23.21875" bestFit="1" customWidth="1"/>
    <col min="8624" max="8624" width="22.6640625" bestFit="1" customWidth="1"/>
    <col min="8625" max="8625" width="26.88671875" bestFit="1" customWidth="1"/>
    <col min="8626" max="8626" width="25.21875" bestFit="1" customWidth="1"/>
    <col min="8627" max="8627" width="21.6640625" bestFit="1" customWidth="1"/>
    <col min="8628" max="8628" width="25.88671875" bestFit="1" customWidth="1"/>
    <col min="8629" max="8629" width="24.21875" bestFit="1" customWidth="1"/>
    <col min="8630" max="8630" width="21.6640625" bestFit="1" customWidth="1"/>
    <col min="8631" max="8631" width="25.88671875" bestFit="1" customWidth="1"/>
    <col min="8632" max="8632" width="24.21875" bestFit="1" customWidth="1"/>
    <col min="8633" max="8635" width="23.21875" bestFit="1" customWidth="1"/>
    <col min="8636" max="8636" width="22.6640625" bestFit="1" customWidth="1"/>
    <col min="8637" max="8637" width="26.88671875" bestFit="1" customWidth="1"/>
    <col min="8638" max="8638" width="25.21875" bestFit="1" customWidth="1"/>
    <col min="8639" max="8639" width="21.6640625" bestFit="1" customWidth="1"/>
    <col min="8640" max="8640" width="25.88671875" bestFit="1" customWidth="1"/>
    <col min="8641" max="8641" width="24.21875" bestFit="1" customWidth="1"/>
    <col min="8642" max="8642" width="22.6640625" bestFit="1" customWidth="1"/>
    <col min="8643" max="8643" width="26.88671875" bestFit="1" customWidth="1"/>
    <col min="8644" max="8644" width="25.21875" bestFit="1" customWidth="1"/>
    <col min="8645" max="8645" width="22.6640625" bestFit="1" customWidth="1"/>
    <col min="8646" max="8646" width="26.88671875" bestFit="1" customWidth="1"/>
    <col min="8647" max="8647" width="25.21875" bestFit="1" customWidth="1"/>
    <col min="8648" max="8650" width="23.21875" bestFit="1" customWidth="1"/>
    <col min="8651" max="8651" width="22.6640625" bestFit="1" customWidth="1"/>
    <col min="8652" max="8652" width="26.88671875" bestFit="1" customWidth="1"/>
    <col min="8653" max="8653" width="25.21875" bestFit="1" customWidth="1"/>
    <col min="8654" max="8654" width="21.6640625" bestFit="1" customWidth="1"/>
    <col min="8655" max="8655" width="25.88671875" bestFit="1" customWidth="1"/>
    <col min="8656" max="8656" width="24.21875" bestFit="1" customWidth="1"/>
    <col min="8657" max="8657" width="21.6640625" bestFit="1" customWidth="1"/>
    <col min="8658" max="8658" width="25.88671875" bestFit="1" customWidth="1"/>
    <col min="8659" max="8659" width="24.21875" bestFit="1" customWidth="1"/>
    <col min="8660" max="8662" width="23.21875" bestFit="1" customWidth="1"/>
    <col min="8663" max="8663" width="22.6640625" bestFit="1" customWidth="1"/>
    <col min="8664" max="8664" width="26.88671875" bestFit="1" customWidth="1"/>
    <col min="8665" max="8665" width="25.21875" bestFit="1" customWidth="1"/>
    <col min="8666" max="8666" width="22.6640625" bestFit="1" customWidth="1"/>
    <col min="8667" max="8667" width="26.88671875" bestFit="1" customWidth="1"/>
    <col min="8668" max="8668" width="25.21875" bestFit="1" customWidth="1"/>
    <col min="8669" max="8669" width="21.6640625" bestFit="1" customWidth="1"/>
    <col min="8670" max="8670" width="25.88671875" bestFit="1" customWidth="1"/>
    <col min="8671" max="8671" width="24.21875" bestFit="1" customWidth="1"/>
    <col min="8672" max="8674" width="23.21875" bestFit="1" customWidth="1"/>
    <col min="8675" max="8675" width="21.6640625" bestFit="1" customWidth="1"/>
    <col min="8676" max="8676" width="25.88671875" bestFit="1" customWidth="1"/>
    <col min="8677" max="8677" width="24.21875" bestFit="1" customWidth="1"/>
    <col min="8678" max="8678" width="22.6640625" bestFit="1" customWidth="1"/>
    <col min="8679" max="8679" width="26.88671875" bestFit="1" customWidth="1"/>
    <col min="8680" max="8680" width="25.21875" bestFit="1" customWidth="1"/>
    <col min="8681" max="8681" width="21.6640625" bestFit="1" customWidth="1"/>
    <col min="8682" max="8682" width="25.88671875" bestFit="1" customWidth="1"/>
    <col min="8683" max="8683" width="24.21875" bestFit="1" customWidth="1"/>
    <col min="8684" max="8686" width="23.21875" bestFit="1" customWidth="1"/>
    <col min="8687" max="8687" width="22.6640625" bestFit="1" customWidth="1"/>
    <col min="8688" max="8688" width="26.88671875" bestFit="1" customWidth="1"/>
    <col min="8689" max="8689" width="25.21875" bestFit="1" customWidth="1"/>
    <col min="8690" max="8690" width="22.6640625" bestFit="1" customWidth="1"/>
    <col min="8691" max="8691" width="26.88671875" bestFit="1" customWidth="1"/>
    <col min="8692" max="8692" width="25.21875" bestFit="1" customWidth="1"/>
    <col min="8693" max="8693" width="21.6640625" bestFit="1" customWidth="1"/>
    <col min="8694" max="8694" width="25.88671875" bestFit="1" customWidth="1"/>
    <col min="8695" max="8695" width="24.21875" bestFit="1" customWidth="1"/>
    <col min="8696" max="8698" width="23.21875" bestFit="1" customWidth="1"/>
    <col min="8699" max="8699" width="21.6640625" bestFit="1" customWidth="1"/>
    <col min="8700" max="8700" width="25.88671875" bestFit="1" customWidth="1"/>
    <col min="8701" max="8701" width="24.21875" bestFit="1" customWidth="1"/>
    <col min="8702" max="8702" width="22.6640625" bestFit="1" customWidth="1"/>
    <col min="8703" max="8703" width="26.88671875" bestFit="1" customWidth="1"/>
    <col min="8704" max="8704" width="25.21875" bestFit="1" customWidth="1"/>
    <col min="8705" max="8705" width="21.6640625" bestFit="1" customWidth="1"/>
    <col min="8706" max="8706" width="25.88671875" bestFit="1" customWidth="1"/>
    <col min="8707" max="8707" width="24.21875" bestFit="1" customWidth="1"/>
    <col min="8708" max="8710" width="23.21875" bestFit="1" customWidth="1"/>
    <col min="8711" max="8711" width="21.6640625" bestFit="1" customWidth="1"/>
    <col min="8712" max="8712" width="25.88671875" bestFit="1" customWidth="1"/>
    <col min="8713" max="8713" width="24.21875" bestFit="1" customWidth="1"/>
    <col min="8714" max="8714" width="22.6640625" bestFit="1" customWidth="1"/>
    <col min="8715" max="8715" width="26.88671875" bestFit="1" customWidth="1"/>
    <col min="8716" max="8716" width="25.21875" bestFit="1" customWidth="1"/>
    <col min="8717" max="8717" width="21.6640625" bestFit="1" customWidth="1"/>
    <col min="8718" max="8718" width="25.88671875" bestFit="1" customWidth="1"/>
    <col min="8719" max="8719" width="24.21875" bestFit="1" customWidth="1"/>
    <col min="8720" max="8722" width="23.21875" bestFit="1" customWidth="1"/>
    <col min="8723" max="8723" width="22.6640625" bestFit="1" customWidth="1"/>
    <col min="8724" max="8724" width="26.88671875" bestFit="1" customWidth="1"/>
    <col min="8725" max="8725" width="25.21875" bestFit="1" customWidth="1"/>
    <col min="8726" max="8726" width="21.6640625" bestFit="1" customWidth="1"/>
    <col min="8727" max="8727" width="25.88671875" bestFit="1" customWidth="1"/>
    <col min="8728" max="8728" width="24.21875" bestFit="1" customWidth="1"/>
    <col min="8729" max="8729" width="22.6640625" bestFit="1" customWidth="1"/>
    <col min="8730" max="8730" width="26.88671875" bestFit="1" customWidth="1"/>
    <col min="8731" max="8731" width="25.21875" bestFit="1" customWidth="1"/>
    <col min="8732" max="8732" width="22.6640625" bestFit="1" customWidth="1"/>
    <col min="8733" max="8733" width="26.88671875" bestFit="1" customWidth="1"/>
    <col min="8734" max="8734" width="25.21875" bestFit="1" customWidth="1"/>
    <col min="8735" max="8737" width="23.21875" bestFit="1" customWidth="1"/>
    <col min="8738" max="8738" width="22.6640625" bestFit="1" customWidth="1"/>
    <col min="8739" max="8739" width="26.88671875" bestFit="1" customWidth="1"/>
    <col min="8740" max="8740" width="25.21875" bestFit="1" customWidth="1"/>
    <col min="8741" max="8741" width="22.6640625" bestFit="1" customWidth="1"/>
    <col min="8742" max="8742" width="26.88671875" bestFit="1" customWidth="1"/>
    <col min="8743" max="8743" width="25.21875" bestFit="1" customWidth="1"/>
    <col min="8744" max="8744" width="21.6640625" bestFit="1" customWidth="1"/>
    <col min="8745" max="8745" width="25.88671875" bestFit="1" customWidth="1"/>
    <col min="8746" max="8746" width="24.21875" bestFit="1" customWidth="1"/>
    <col min="8747" max="8749" width="23.21875" bestFit="1" customWidth="1"/>
    <col min="8750" max="8750" width="22.6640625" bestFit="1" customWidth="1"/>
    <col min="8751" max="8751" width="26.88671875" bestFit="1" customWidth="1"/>
    <col min="8752" max="8752" width="25.21875" bestFit="1" customWidth="1"/>
    <col min="8753" max="8753" width="22.6640625" bestFit="1" customWidth="1"/>
    <col min="8754" max="8754" width="26.88671875" bestFit="1" customWidth="1"/>
    <col min="8755" max="8755" width="25.21875" bestFit="1" customWidth="1"/>
    <col min="8756" max="8756" width="21.6640625" bestFit="1" customWidth="1"/>
    <col min="8757" max="8757" width="25.88671875" bestFit="1" customWidth="1"/>
    <col min="8758" max="8758" width="24.21875" bestFit="1" customWidth="1"/>
    <col min="8759" max="8759" width="22.6640625" bestFit="1" customWidth="1"/>
    <col min="8760" max="8760" width="26.88671875" bestFit="1" customWidth="1"/>
    <col min="8761" max="8761" width="25.21875" bestFit="1" customWidth="1"/>
    <col min="8762" max="8764" width="23.21875" bestFit="1" customWidth="1"/>
    <col min="8765" max="8765" width="22.6640625" bestFit="1" customWidth="1"/>
    <col min="8766" max="8766" width="26.88671875" bestFit="1" customWidth="1"/>
    <col min="8767" max="8767" width="25.21875" bestFit="1" customWidth="1"/>
    <col min="8768" max="8768" width="22.6640625" bestFit="1" customWidth="1"/>
    <col min="8769" max="8769" width="26.88671875" bestFit="1" customWidth="1"/>
    <col min="8770" max="8770" width="25.21875" bestFit="1" customWidth="1"/>
    <col min="8771" max="8771" width="21.6640625" bestFit="1" customWidth="1"/>
    <col min="8772" max="8772" width="25.88671875" bestFit="1" customWidth="1"/>
    <col min="8773" max="8773" width="24.21875" bestFit="1" customWidth="1"/>
    <col min="8774" max="8776" width="23.21875" bestFit="1" customWidth="1"/>
    <col min="8777" max="8777" width="21.6640625" bestFit="1" customWidth="1"/>
    <col min="8778" max="8778" width="25.88671875" bestFit="1" customWidth="1"/>
    <col min="8779" max="8779" width="24.21875" bestFit="1" customWidth="1"/>
    <col min="8780" max="8780" width="21.6640625" bestFit="1" customWidth="1"/>
    <col min="8781" max="8781" width="25.88671875" bestFit="1" customWidth="1"/>
    <col min="8782" max="8782" width="24.21875" bestFit="1" customWidth="1"/>
    <col min="8783" max="8783" width="21.6640625" bestFit="1" customWidth="1"/>
    <col min="8784" max="8784" width="25.88671875" bestFit="1" customWidth="1"/>
    <col min="8785" max="8785" width="24.21875" bestFit="1" customWidth="1"/>
    <col min="8786" max="8786" width="22.6640625" bestFit="1" customWidth="1"/>
    <col min="8787" max="8787" width="26.88671875" bestFit="1" customWidth="1"/>
    <col min="8788" max="8788" width="25.21875" bestFit="1" customWidth="1"/>
    <col min="8789" max="8791" width="23.21875" bestFit="1" customWidth="1"/>
    <col min="8792" max="8792" width="22.6640625" bestFit="1" customWidth="1"/>
    <col min="8793" max="8793" width="26.88671875" bestFit="1" customWidth="1"/>
    <col min="8794" max="8794" width="25.21875" bestFit="1" customWidth="1"/>
    <col min="8795" max="8795" width="21.6640625" bestFit="1" customWidth="1"/>
    <col min="8796" max="8796" width="25.88671875" bestFit="1" customWidth="1"/>
    <col min="8797" max="8797" width="24.21875" bestFit="1" customWidth="1"/>
    <col min="8798" max="8798" width="21.6640625" bestFit="1" customWidth="1"/>
    <col min="8799" max="8799" width="25.88671875" bestFit="1" customWidth="1"/>
    <col min="8800" max="8800" width="24.21875" bestFit="1" customWidth="1"/>
    <col min="8801" max="8803" width="23.21875" bestFit="1" customWidth="1"/>
    <col min="8804" max="8804" width="21.6640625" bestFit="1" customWidth="1"/>
    <col min="8805" max="8805" width="25.88671875" bestFit="1" customWidth="1"/>
    <col min="8806" max="8806" width="24.21875" bestFit="1" customWidth="1"/>
    <col min="8807" max="8807" width="22.6640625" bestFit="1" customWidth="1"/>
    <col min="8808" max="8808" width="26.88671875" bestFit="1" customWidth="1"/>
    <col min="8809" max="8809" width="25.21875" bestFit="1" customWidth="1"/>
    <col min="8810" max="8810" width="21.6640625" bestFit="1" customWidth="1"/>
    <col min="8811" max="8811" width="25.88671875" bestFit="1" customWidth="1"/>
    <col min="8812" max="8812" width="24.21875" bestFit="1" customWidth="1"/>
    <col min="8813" max="8815" width="23.21875" bestFit="1" customWidth="1"/>
    <col min="8816" max="8816" width="22.6640625" bestFit="1" customWidth="1"/>
    <col min="8817" max="8817" width="26.88671875" bestFit="1" customWidth="1"/>
    <col min="8818" max="8818" width="25.21875" bestFit="1" customWidth="1"/>
    <col min="8819" max="8819" width="22.6640625" bestFit="1" customWidth="1"/>
    <col min="8820" max="8820" width="26.88671875" bestFit="1" customWidth="1"/>
    <col min="8821" max="8821" width="25.21875" bestFit="1" customWidth="1"/>
    <col min="8822" max="8822" width="21.6640625" bestFit="1" customWidth="1"/>
    <col min="8823" max="8823" width="25.88671875" bestFit="1" customWidth="1"/>
    <col min="8824" max="8824" width="24.21875" bestFit="1" customWidth="1"/>
    <col min="8825" max="8827" width="23.21875" bestFit="1" customWidth="1"/>
    <col min="8828" max="8828" width="22.6640625" bestFit="1" customWidth="1"/>
    <col min="8829" max="8829" width="26.88671875" bestFit="1" customWidth="1"/>
    <col min="8830" max="8830" width="25.21875" bestFit="1" customWidth="1"/>
    <col min="8831" max="8831" width="22.6640625" bestFit="1" customWidth="1"/>
    <col min="8832" max="8832" width="26.88671875" bestFit="1" customWidth="1"/>
    <col min="8833" max="8833" width="25.21875" bestFit="1" customWidth="1"/>
    <col min="8834" max="8834" width="21.6640625" bestFit="1" customWidth="1"/>
    <col min="8835" max="8835" width="25.88671875" bestFit="1" customWidth="1"/>
    <col min="8836" max="8836" width="24.21875" bestFit="1" customWidth="1"/>
    <col min="8837" max="8839" width="23.21875" bestFit="1" customWidth="1"/>
    <col min="8840" max="8840" width="22.6640625" bestFit="1" customWidth="1"/>
    <col min="8841" max="8841" width="26.88671875" bestFit="1" customWidth="1"/>
    <col min="8842" max="8842" width="25.21875" bestFit="1" customWidth="1"/>
    <col min="8843" max="8843" width="21.6640625" bestFit="1" customWidth="1"/>
    <col min="8844" max="8844" width="25.88671875" bestFit="1" customWidth="1"/>
    <col min="8845" max="8845" width="24.21875" bestFit="1" customWidth="1"/>
    <col min="8846" max="8846" width="21.6640625" bestFit="1" customWidth="1"/>
    <col min="8847" max="8847" width="25.88671875" bestFit="1" customWidth="1"/>
    <col min="8848" max="8848" width="24.21875" bestFit="1" customWidth="1"/>
    <col min="8849" max="8849" width="22.6640625" bestFit="1" customWidth="1"/>
    <col min="8850" max="8850" width="26.88671875" bestFit="1" customWidth="1"/>
    <col min="8851" max="8851" width="25.21875" bestFit="1" customWidth="1"/>
    <col min="8852" max="8854" width="23.21875" bestFit="1" customWidth="1"/>
    <col min="8855" max="8855" width="22.6640625" bestFit="1" customWidth="1"/>
    <col min="8856" max="8856" width="26.88671875" bestFit="1" customWidth="1"/>
    <col min="8857" max="8857" width="25.21875" bestFit="1" customWidth="1"/>
    <col min="8858" max="8858" width="21.6640625" bestFit="1" customWidth="1"/>
    <col min="8859" max="8859" width="25.88671875" bestFit="1" customWidth="1"/>
    <col min="8860" max="8860" width="24.21875" bestFit="1" customWidth="1"/>
    <col min="8861" max="8861" width="21.6640625" bestFit="1" customWidth="1"/>
    <col min="8862" max="8862" width="25.88671875" bestFit="1" customWidth="1"/>
    <col min="8863" max="8863" width="24.21875" bestFit="1" customWidth="1"/>
    <col min="8864" max="8866" width="23.21875" bestFit="1" customWidth="1"/>
    <col min="8867" max="8867" width="21.6640625" bestFit="1" customWidth="1"/>
    <col min="8868" max="8868" width="25.88671875" bestFit="1" customWidth="1"/>
    <col min="8869" max="8869" width="24.21875" bestFit="1" customWidth="1"/>
    <col min="8870" max="8870" width="22.6640625" bestFit="1" customWidth="1"/>
    <col min="8871" max="8871" width="26.88671875" bestFit="1" customWidth="1"/>
    <col min="8872" max="8872" width="25.21875" bestFit="1" customWidth="1"/>
    <col min="8873" max="8873" width="21.6640625" bestFit="1" customWidth="1"/>
    <col min="8874" max="8874" width="25.88671875" bestFit="1" customWidth="1"/>
    <col min="8875" max="8875" width="24.21875" bestFit="1" customWidth="1"/>
    <col min="8876" max="8878" width="23.21875" bestFit="1" customWidth="1"/>
    <col min="8879" max="8879" width="22.6640625" bestFit="1" customWidth="1"/>
    <col min="8880" max="8880" width="26.88671875" bestFit="1" customWidth="1"/>
    <col min="8881" max="8881" width="25.21875" bestFit="1" customWidth="1"/>
    <col min="8882" max="8882" width="21.6640625" bestFit="1" customWidth="1"/>
    <col min="8883" max="8883" width="25.88671875" bestFit="1" customWidth="1"/>
    <col min="8884" max="8884" width="24.21875" bestFit="1" customWidth="1"/>
    <col min="8885" max="8885" width="21.6640625" bestFit="1" customWidth="1"/>
    <col min="8886" max="8886" width="25.88671875" bestFit="1" customWidth="1"/>
    <col min="8887" max="8887" width="24.21875" bestFit="1" customWidth="1"/>
    <col min="8888" max="8890" width="23.21875" bestFit="1" customWidth="1"/>
    <col min="8891" max="8891" width="22.6640625" bestFit="1" customWidth="1"/>
    <col min="8892" max="8892" width="26.88671875" bestFit="1" customWidth="1"/>
    <col min="8893" max="8893" width="25.21875" bestFit="1" customWidth="1"/>
    <col min="8894" max="8894" width="22.6640625" bestFit="1" customWidth="1"/>
    <col min="8895" max="8895" width="26.88671875" bestFit="1" customWidth="1"/>
    <col min="8896" max="8896" width="25.21875" bestFit="1" customWidth="1"/>
    <col min="8897" max="8897" width="21.6640625" bestFit="1" customWidth="1"/>
    <col min="8898" max="8898" width="25.88671875" bestFit="1" customWidth="1"/>
    <col min="8899" max="8899" width="24.21875" bestFit="1" customWidth="1"/>
    <col min="8900" max="8902" width="23.21875" bestFit="1" customWidth="1"/>
    <col min="8903" max="8903" width="21.6640625" bestFit="1" customWidth="1"/>
    <col min="8904" max="8904" width="25.88671875" bestFit="1" customWidth="1"/>
    <col min="8905" max="8905" width="24.21875" bestFit="1" customWidth="1"/>
    <col min="8906" max="8906" width="21.6640625" bestFit="1" customWidth="1"/>
    <col min="8907" max="8907" width="25.88671875" bestFit="1" customWidth="1"/>
    <col min="8908" max="8908" width="24.21875" bestFit="1" customWidth="1"/>
    <col min="8909" max="8909" width="21.6640625" bestFit="1" customWidth="1"/>
    <col min="8910" max="8910" width="25.88671875" bestFit="1" customWidth="1"/>
    <col min="8911" max="8911" width="24.21875" bestFit="1" customWidth="1"/>
    <col min="8912" max="8914" width="23.21875" bestFit="1" customWidth="1"/>
    <col min="8915" max="8915" width="22.6640625" bestFit="1" customWidth="1"/>
    <col min="8916" max="8916" width="26.88671875" bestFit="1" customWidth="1"/>
    <col min="8917" max="8917" width="25.21875" bestFit="1" customWidth="1"/>
    <col min="8918" max="8918" width="22.6640625" bestFit="1" customWidth="1"/>
    <col min="8919" max="8919" width="26.88671875" bestFit="1" customWidth="1"/>
    <col min="8920" max="8920" width="25.21875" bestFit="1" customWidth="1"/>
    <col min="8921" max="8921" width="21.6640625" bestFit="1" customWidth="1"/>
    <col min="8922" max="8922" width="25.88671875" bestFit="1" customWidth="1"/>
    <col min="8923" max="8923" width="24.21875" bestFit="1" customWidth="1"/>
    <col min="8924" max="8924" width="22.6640625" bestFit="1" customWidth="1"/>
    <col min="8925" max="8925" width="26.88671875" bestFit="1" customWidth="1"/>
    <col min="8926" max="8926" width="25.21875" bestFit="1" customWidth="1"/>
    <col min="8927" max="8929" width="23.21875" bestFit="1" customWidth="1"/>
    <col min="8930" max="8930" width="21.6640625" bestFit="1" customWidth="1"/>
    <col min="8931" max="8931" width="25.88671875" bestFit="1" customWidth="1"/>
    <col min="8932" max="8932" width="24.21875" bestFit="1" customWidth="1"/>
    <col min="8933" max="8933" width="22.6640625" bestFit="1" customWidth="1"/>
    <col min="8934" max="8934" width="26.88671875" bestFit="1" customWidth="1"/>
    <col min="8935" max="8935" width="25.21875" bestFit="1" customWidth="1"/>
    <col min="8936" max="8936" width="21.6640625" bestFit="1" customWidth="1"/>
    <col min="8937" max="8937" width="25.88671875" bestFit="1" customWidth="1"/>
    <col min="8938" max="8938" width="24.21875" bestFit="1" customWidth="1"/>
    <col min="8939" max="8941" width="23.21875" bestFit="1" customWidth="1"/>
    <col min="8942" max="8942" width="22.6640625" bestFit="1" customWidth="1"/>
    <col min="8943" max="8943" width="26.88671875" bestFit="1" customWidth="1"/>
    <col min="8944" max="8944" width="25.21875" bestFit="1" customWidth="1"/>
    <col min="8945" max="8945" width="22.6640625" bestFit="1" customWidth="1"/>
    <col min="8946" max="8946" width="26.88671875" bestFit="1" customWidth="1"/>
    <col min="8947" max="8947" width="25.21875" bestFit="1" customWidth="1"/>
    <col min="8948" max="8948" width="21.6640625" bestFit="1" customWidth="1"/>
    <col min="8949" max="8949" width="25.88671875" bestFit="1" customWidth="1"/>
    <col min="8950" max="8950" width="24.21875" bestFit="1" customWidth="1"/>
    <col min="8951" max="8951" width="22.6640625" bestFit="1" customWidth="1"/>
    <col min="8952" max="8952" width="26.88671875" bestFit="1" customWidth="1"/>
    <col min="8953" max="8953" width="25.21875" bestFit="1" customWidth="1"/>
    <col min="8954" max="8956" width="23.21875" bestFit="1" customWidth="1"/>
    <col min="8957" max="8957" width="22.6640625" bestFit="1" customWidth="1"/>
    <col min="8958" max="8958" width="26.88671875" bestFit="1" customWidth="1"/>
    <col min="8959" max="8959" width="25.21875" bestFit="1" customWidth="1"/>
    <col min="8960" max="8960" width="21.6640625" bestFit="1" customWidth="1"/>
    <col min="8961" max="8961" width="25.88671875" bestFit="1" customWidth="1"/>
    <col min="8962" max="8962" width="24.21875" bestFit="1" customWidth="1"/>
    <col min="8963" max="8963" width="21.6640625" bestFit="1" customWidth="1"/>
    <col min="8964" max="8964" width="25.88671875" bestFit="1" customWidth="1"/>
    <col min="8965" max="8965" width="24.21875" bestFit="1" customWidth="1"/>
    <col min="8966" max="8968" width="23.21875" bestFit="1" customWidth="1"/>
    <col min="8969" max="8969" width="21.6640625" bestFit="1" customWidth="1"/>
    <col min="8970" max="8970" width="25.88671875" bestFit="1" customWidth="1"/>
    <col min="8971" max="8971" width="24.21875" bestFit="1" customWidth="1"/>
    <col min="8972" max="8972" width="22.6640625" bestFit="1" customWidth="1"/>
    <col min="8973" max="8973" width="26.88671875" bestFit="1" customWidth="1"/>
    <col min="8974" max="8974" width="25.21875" bestFit="1" customWidth="1"/>
    <col min="8975" max="8975" width="21.6640625" bestFit="1" customWidth="1"/>
    <col min="8976" max="8976" width="25.88671875" bestFit="1" customWidth="1"/>
    <col min="8977" max="8977" width="24.21875" bestFit="1" customWidth="1"/>
    <col min="8978" max="8980" width="23.21875" bestFit="1" customWidth="1"/>
    <col min="8981" max="8981" width="21.6640625" bestFit="1" customWidth="1"/>
    <col min="8982" max="8982" width="25.88671875" bestFit="1" customWidth="1"/>
    <col min="8983" max="8983" width="24.21875" bestFit="1" customWidth="1"/>
    <col min="8984" max="8984" width="22.6640625" bestFit="1" customWidth="1"/>
    <col min="8985" max="8985" width="26.88671875" bestFit="1" customWidth="1"/>
    <col min="8986" max="8986" width="25.21875" bestFit="1" customWidth="1"/>
    <col min="8987" max="8987" width="21.6640625" bestFit="1" customWidth="1"/>
    <col min="8988" max="8988" width="25.88671875" bestFit="1" customWidth="1"/>
    <col min="8989" max="8989" width="24.21875" bestFit="1" customWidth="1"/>
    <col min="8990" max="8990" width="22.6640625" bestFit="1" customWidth="1"/>
    <col min="8991" max="8991" width="26.88671875" bestFit="1" customWidth="1"/>
    <col min="8992" max="8992" width="25.21875" bestFit="1" customWidth="1"/>
    <col min="8993" max="8995" width="23.21875" bestFit="1" customWidth="1"/>
    <col min="8996" max="8996" width="22.6640625" bestFit="1" customWidth="1"/>
    <col min="8997" max="8997" width="26.88671875" bestFit="1" customWidth="1"/>
    <col min="8998" max="8998" width="25.21875" bestFit="1" customWidth="1"/>
    <col min="8999" max="8999" width="22.6640625" bestFit="1" customWidth="1"/>
    <col min="9000" max="9000" width="26.88671875" bestFit="1" customWidth="1"/>
    <col min="9001" max="9001" width="25.21875" bestFit="1" customWidth="1"/>
    <col min="9002" max="9002" width="21.6640625" bestFit="1" customWidth="1"/>
    <col min="9003" max="9003" width="25.88671875" bestFit="1" customWidth="1"/>
    <col min="9004" max="9004" width="24.21875" bestFit="1" customWidth="1"/>
    <col min="9005" max="9007" width="23.21875" bestFit="1" customWidth="1"/>
    <col min="9008" max="9008" width="22.6640625" bestFit="1" customWidth="1"/>
    <col min="9009" max="9009" width="26.88671875" bestFit="1" customWidth="1"/>
    <col min="9010" max="9010" width="25.21875" bestFit="1" customWidth="1"/>
    <col min="9011" max="9011" width="22.6640625" bestFit="1" customWidth="1"/>
    <col min="9012" max="9012" width="26.88671875" bestFit="1" customWidth="1"/>
    <col min="9013" max="9013" width="25.21875" bestFit="1" customWidth="1"/>
    <col min="9014" max="9014" width="21.6640625" bestFit="1" customWidth="1"/>
    <col min="9015" max="9015" width="25.88671875" bestFit="1" customWidth="1"/>
    <col min="9016" max="9016" width="24.21875" bestFit="1" customWidth="1"/>
    <col min="9017" max="9019" width="23.21875" bestFit="1" customWidth="1"/>
    <col min="9020" max="9020" width="22.6640625" bestFit="1" customWidth="1"/>
    <col min="9021" max="9021" width="26.88671875" bestFit="1" customWidth="1"/>
    <col min="9022" max="9022" width="25.21875" bestFit="1" customWidth="1"/>
    <col min="9023" max="9023" width="22.6640625" bestFit="1" customWidth="1"/>
    <col min="9024" max="9024" width="26.88671875" bestFit="1" customWidth="1"/>
    <col min="9025" max="9025" width="25.21875" bestFit="1" customWidth="1"/>
    <col min="9026" max="9026" width="21.6640625" bestFit="1" customWidth="1"/>
    <col min="9027" max="9027" width="25.88671875" bestFit="1" customWidth="1"/>
    <col min="9028" max="9028" width="24.21875" bestFit="1" customWidth="1"/>
    <col min="9029" max="9031" width="23.21875" bestFit="1" customWidth="1"/>
    <col min="9032" max="9032" width="22.6640625" bestFit="1" customWidth="1"/>
    <col min="9033" max="9033" width="26.88671875" bestFit="1" customWidth="1"/>
    <col min="9034" max="9034" width="25.21875" bestFit="1" customWidth="1"/>
    <col min="9035" max="9035" width="22.6640625" bestFit="1" customWidth="1"/>
    <col min="9036" max="9036" width="26.88671875" bestFit="1" customWidth="1"/>
    <col min="9037" max="9037" width="25.21875" bestFit="1" customWidth="1"/>
    <col min="9038" max="9038" width="21.6640625" bestFit="1" customWidth="1"/>
    <col min="9039" max="9039" width="25.88671875" bestFit="1" customWidth="1"/>
    <col min="9040" max="9040" width="24.21875" bestFit="1" customWidth="1"/>
    <col min="9041" max="9041" width="22.6640625" bestFit="1" customWidth="1"/>
    <col min="9042" max="9042" width="26.88671875" bestFit="1" customWidth="1"/>
    <col min="9043" max="9043" width="25.21875" bestFit="1" customWidth="1"/>
    <col min="9044" max="9046" width="23.21875" bestFit="1" customWidth="1"/>
    <col min="9047" max="9047" width="21.6640625" bestFit="1" customWidth="1"/>
    <col min="9048" max="9048" width="25.88671875" bestFit="1" customWidth="1"/>
    <col min="9049" max="9049" width="24.21875" bestFit="1" customWidth="1"/>
    <col min="9050" max="9050" width="22.6640625" bestFit="1" customWidth="1"/>
    <col min="9051" max="9051" width="26.88671875" bestFit="1" customWidth="1"/>
    <col min="9052" max="9052" width="25.21875" bestFit="1" customWidth="1"/>
    <col min="9053" max="9053" width="21.6640625" bestFit="1" customWidth="1"/>
    <col min="9054" max="9054" width="25.88671875" bestFit="1" customWidth="1"/>
    <col min="9055" max="9055" width="24.21875" bestFit="1" customWidth="1"/>
    <col min="9056" max="9058" width="23.21875" bestFit="1" customWidth="1"/>
    <col min="9059" max="9059" width="22.6640625" bestFit="1" customWidth="1"/>
    <col min="9060" max="9060" width="26.88671875" bestFit="1" customWidth="1"/>
    <col min="9061" max="9061" width="25.21875" bestFit="1" customWidth="1"/>
    <col min="9062" max="9062" width="22.6640625" bestFit="1" customWidth="1"/>
    <col min="9063" max="9063" width="26.88671875" bestFit="1" customWidth="1"/>
    <col min="9064" max="9064" width="25.21875" bestFit="1" customWidth="1"/>
    <col min="9065" max="9065" width="21.6640625" bestFit="1" customWidth="1"/>
    <col min="9066" max="9066" width="25.88671875" bestFit="1" customWidth="1"/>
    <col min="9067" max="9067" width="24.21875" bestFit="1" customWidth="1"/>
    <col min="9068" max="9068" width="22.6640625" bestFit="1" customWidth="1"/>
    <col min="9069" max="9069" width="26.88671875" bestFit="1" customWidth="1"/>
    <col min="9070" max="9070" width="25.21875" bestFit="1" customWidth="1"/>
    <col min="9071" max="9073" width="23.21875" bestFit="1" customWidth="1"/>
    <col min="9074" max="9074" width="22.6640625" bestFit="1" customWidth="1"/>
    <col min="9075" max="9075" width="26.88671875" bestFit="1" customWidth="1"/>
    <col min="9076" max="9076" width="25.21875" bestFit="1" customWidth="1"/>
    <col min="9077" max="9077" width="22.6640625" bestFit="1" customWidth="1"/>
    <col min="9078" max="9078" width="26.88671875" bestFit="1" customWidth="1"/>
    <col min="9079" max="9079" width="25.21875" bestFit="1" customWidth="1"/>
    <col min="9080" max="9080" width="21.6640625" bestFit="1" customWidth="1"/>
    <col min="9081" max="9081" width="25.88671875" bestFit="1" customWidth="1"/>
    <col min="9082" max="9082" width="24.21875" bestFit="1" customWidth="1"/>
    <col min="9083" max="9085" width="23.21875" bestFit="1" customWidth="1"/>
    <col min="9086" max="9086" width="21.6640625" bestFit="1" customWidth="1"/>
    <col min="9087" max="9087" width="25.88671875" bestFit="1" customWidth="1"/>
    <col min="9088" max="9088" width="24.21875" bestFit="1" customWidth="1"/>
    <col min="9089" max="9089" width="21.6640625" bestFit="1" customWidth="1"/>
    <col min="9090" max="9090" width="25.88671875" bestFit="1" customWidth="1"/>
    <col min="9091" max="9091" width="24.21875" bestFit="1" customWidth="1"/>
    <col min="9092" max="9092" width="21.6640625" bestFit="1" customWidth="1"/>
    <col min="9093" max="9093" width="25.88671875" bestFit="1" customWidth="1"/>
    <col min="9094" max="9094" width="24.21875" bestFit="1" customWidth="1"/>
    <col min="9095" max="9095" width="22.6640625" bestFit="1" customWidth="1"/>
    <col min="9096" max="9096" width="26.88671875" bestFit="1" customWidth="1"/>
    <col min="9097" max="9097" width="25.21875" bestFit="1" customWidth="1"/>
    <col min="9098" max="9100" width="23.21875" bestFit="1" customWidth="1"/>
    <col min="9101" max="9101" width="21.6640625" bestFit="1" customWidth="1"/>
    <col min="9102" max="9102" width="25.88671875" bestFit="1" customWidth="1"/>
    <col min="9103" max="9103" width="24.21875" bestFit="1" customWidth="1"/>
    <col min="9104" max="9104" width="22.6640625" bestFit="1" customWidth="1"/>
    <col min="9105" max="9105" width="26.88671875" bestFit="1" customWidth="1"/>
    <col min="9106" max="9106" width="25.21875" bestFit="1" customWidth="1"/>
    <col min="9107" max="9107" width="21.6640625" bestFit="1" customWidth="1"/>
    <col min="9108" max="9108" width="25.88671875" bestFit="1" customWidth="1"/>
    <col min="9109" max="9109" width="24.21875" bestFit="1" customWidth="1"/>
    <col min="9110" max="9112" width="23.21875" bestFit="1" customWidth="1"/>
    <col min="9113" max="9113" width="22.6640625" bestFit="1" customWidth="1"/>
    <col min="9114" max="9114" width="26.88671875" bestFit="1" customWidth="1"/>
    <col min="9115" max="9115" width="25.21875" bestFit="1" customWidth="1"/>
    <col min="9116" max="9116" width="22.6640625" bestFit="1" customWidth="1"/>
    <col min="9117" max="9117" width="26.88671875" bestFit="1" customWidth="1"/>
    <col min="9118" max="9118" width="25.21875" bestFit="1" customWidth="1"/>
    <col min="9119" max="9119" width="21.6640625" bestFit="1" customWidth="1"/>
    <col min="9120" max="9120" width="25.88671875" bestFit="1" customWidth="1"/>
    <col min="9121" max="9121" width="24.21875" bestFit="1" customWidth="1"/>
    <col min="9122" max="9122" width="22.6640625" bestFit="1" customWidth="1"/>
    <col min="9123" max="9123" width="26.88671875" bestFit="1" customWidth="1"/>
    <col min="9124" max="9124" width="25.21875" bestFit="1" customWidth="1"/>
    <col min="9125" max="9127" width="23.21875" bestFit="1" customWidth="1"/>
    <col min="9128" max="9128" width="21.6640625" bestFit="1" customWidth="1"/>
    <col min="9129" max="9129" width="25.88671875" bestFit="1" customWidth="1"/>
    <col min="9130" max="9130" width="24.21875" bestFit="1" customWidth="1"/>
    <col min="9131" max="9131" width="22.6640625" bestFit="1" customWidth="1"/>
    <col min="9132" max="9132" width="26.88671875" bestFit="1" customWidth="1"/>
    <col min="9133" max="9133" width="25.21875" bestFit="1" customWidth="1"/>
    <col min="9134" max="9134" width="21.6640625" bestFit="1" customWidth="1"/>
    <col min="9135" max="9135" width="25.88671875" bestFit="1" customWidth="1"/>
    <col min="9136" max="9136" width="24.21875" bestFit="1" customWidth="1"/>
    <col min="9137" max="9139" width="23.21875" bestFit="1" customWidth="1"/>
    <col min="9140" max="9140" width="22.6640625" bestFit="1" customWidth="1"/>
    <col min="9141" max="9141" width="26.88671875" bestFit="1" customWidth="1"/>
    <col min="9142" max="9142" width="25.21875" bestFit="1" customWidth="1"/>
    <col min="9143" max="9143" width="22.6640625" bestFit="1" customWidth="1"/>
    <col min="9144" max="9144" width="26.88671875" bestFit="1" customWidth="1"/>
    <col min="9145" max="9145" width="25.21875" bestFit="1" customWidth="1"/>
    <col min="9146" max="9148" width="23.21875" bestFit="1" customWidth="1"/>
    <col min="9149" max="9149" width="22.6640625" bestFit="1" customWidth="1"/>
    <col min="9150" max="9150" width="26.88671875" bestFit="1" customWidth="1"/>
    <col min="9151" max="9151" width="25.21875" bestFit="1" customWidth="1"/>
    <col min="9152" max="9152" width="22.6640625" bestFit="1" customWidth="1"/>
    <col min="9153" max="9153" width="26.88671875" bestFit="1" customWidth="1"/>
    <col min="9154" max="9154" width="25.21875" bestFit="1" customWidth="1"/>
    <col min="9155" max="9155" width="21.6640625" bestFit="1" customWidth="1"/>
    <col min="9156" max="9156" width="25.88671875" bestFit="1" customWidth="1"/>
    <col min="9157" max="9157" width="24.21875" bestFit="1" customWidth="1"/>
    <col min="9158" max="9158" width="22.6640625" bestFit="1" customWidth="1"/>
    <col min="9159" max="9159" width="26.88671875" bestFit="1" customWidth="1"/>
    <col min="9160" max="9160" width="25.21875" bestFit="1" customWidth="1"/>
    <col min="9161" max="9163" width="23.21875" bestFit="1" customWidth="1"/>
    <col min="9164" max="9164" width="22.6640625" bestFit="1" customWidth="1"/>
    <col min="9165" max="9165" width="26.88671875" bestFit="1" customWidth="1"/>
    <col min="9166" max="9166" width="25.21875" bestFit="1" customWidth="1"/>
    <col min="9167" max="9167" width="22.6640625" bestFit="1" customWidth="1"/>
    <col min="9168" max="9168" width="26.88671875" bestFit="1" customWidth="1"/>
    <col min="9169" max="9169" width="25.21875" bestFit="1" customWidth="1"/>
    <col min="9170" max="9170" width="21.6640625" bestFit="1" customWidth="1"/>
    <col min="9171" max="9171" width="25.88671875" bestFit="1" customWidth="1"/>
    <col min="9172" max="9172" width="24.21875" bestFit="1" customWidth="1"/>
    <col min="9173" max="9175" width="23.21875" bestFit="1" customWidth="1"/>
    <col min="9176" max="9176" width="22.6640625" bestFit="1" customWidth="1"/>
    <col min="9177" max="9177" width="26.88671875" bestFit="1" customWidth="1"/>
    <col min="9178" max="9178" width="25.21875" bestFit="1" customWidth="1"/>
    <col min="9179" max="9179" width="22.6640625" bestFit="1" customWidth="1"/>
    <col min="9180" max="9180" width="26.88671875" bestFit="1" customWidth="1"/>
    <col min="9181" max="9181" width="25.21875" bestFit="1" customWidth="1"/>
    <col min="9182" max="9182" width="21.6640625" bestFit="1" customWidth="1"/>
    <col min="9183" max="9183" width="25.88671875" bestFit="1" customWidth="1"/>
    <col min="9184" max="9184" width="24.21875" bestFit="1" customWidth="1"/>
    <col min="9185" max="9185" width="22.6640625" bestFit="1" customWidth="1"/>
    <col min="9186" max="9186" width="26.88671875" bestFit="1" customWidth="1"/>
    <col min="9187" max="9187" width="25.21875" bestFit="1" customWidth="1"/>
    <col min="9188" max="9190" width="23.21875" bestFit="1" customWidth="1"/>
    <col min="9191" max="9191" width="21.6640625" bestFit="1" customWidth="1"/>
    <col min="9192" max="9192" width="25.88671875" bestFit="1" customWidth="1"/>
    <col min="9193" max="9193" width="24.21875" bestFit="1" customWidth="1"/>
    <col min="9194" max="9194" width="21.6640625" bestFit="1" customWidth="1"/>
    <col min="9195" max="9195" width="25.88671875" bestFit="1" customWidth="1"/>
    <col min="9196" max="9196" width="24.21875" bestFit="1" customWidth="1"/>
    <col min="9197" max="9197" width="21.6640625" bestFit="1" customWidth="1"/>
    <col min="9198" max="9198" width="25.88671875" bestFit="1" customWidth="1"/>
    <col min="9199" max="9199" width="24.21875" bestFit="1" customWidth="1"/>
    <col min="9200" max="9202" width="23.21875" bestFit="1" customWidth="1"/>
    <col min="9203" max="9203" width="22.6640625" bestFit="1" customWidth="1"/>
    <col min="9204" max="9204" width="26.88671875" bestFit="1" customWidth="1"/>
    <col min="9205" max="9205" width="25.21875" bestFit="1" customWidth="1"/>
    <col min="9206" max="9206" width="22.6640625" bestFit="1" customWidth="1"/>
    <col min="9207" max="9207" width="26.88671875" bestFit="1" customWidth="1"/>
    <col min="9208" max="9208" width="25.21875" bestFit="1" customWidth="1"/>
    <col min="9209" max="9209" width="21.6640625" bestFit="1" customWidth="1"/>
    <col min="9210" max="9210" width="25.88671875" bestFit="1" customWidth="1"/>
    <col min="9211" max="9211" width="24.21875" bestFit="1" customWidth="1"/>
    <col min="9212" max="9214" width="23.21875" bestFit="1" customWidth="1"/>
    <col min="9215" max="9215" width="21.6640625" bestFit="1" customWidth="1"/>
    <col min="9216" max="9216" width="25.88671875" bestFit="1" customWidth="1"/>
    <col min="9217" max="9217" width="24.21875" bestFit="1" customWidth="1"/>
    <col min="9218" max="9218" width="22.6640625" bestFit="1" customWidth="1"/>
    <col min="9219" max="9219" width="26.88671875" bestFit="1" customWidth="1"/>
    <col min="9220" max="9220" width="25.21875" bestFit="1" customWidth="1"/>
    <col min="9221" max="9221" width="21.6640625" bestFit="1" customWidth="1"/>
    <col min="9222" max="9222" width="25.88671875" bestFit="1" customWidth="1"/>
    <col min="9223" max="9223" width="24.21875" bestFit="1" customWidth="1"/>
    <col min="9224" max="9224" width="22.6640625" bestFit="1" customWidth="1"/>
    <col min="9225" max="9225" width="26.88671875" bestFit="1" customWidth="1"/>
    <col min="9226" max="9226" width="25.21875" bestFit="1" customWidth="1"/>
    <col min="9227" max="9229" width="23.21875" bestFit="1" customWidth="1"/>
    <col min="9230" max="9230" width="22.6640625" bestFit="1" customWidth="1"/>
    <col min="9231" max="9231" width="26.88671875" bestFit="1" customWidth="1"/>
    <col min="9232" max="9232" width="25.21875" bestFit="1" customWidth="1"/>
    <col min="9233" max="9233" width="22.6640625" bestFit="1" customWidth="1"/>
    <col min="9234" max="9234" width="26.88671875" bestFit="1" customWidth="1"/>
    <col min="9235" max="9235" width="25.21875" bestFit="1" customWidth="1"/>
    <col min="9236" max="9236" width="21.6640625" bestFit="1" customWidth="1"/>
    <col min="9237" max="9237" width="25.88671875" bestFit="1" customWidth="1"/>
    <col min="9238" max="9238" width="24.21875" bestFit="1" customWidth="1"/>
    <col min="9239" max="9241" width="23.21875" bestFit="1" customWidth="1"/>
    <col min="9242" max="9242" width="21.6640625" bestFit="1" customWidth="1"/>
    <col min="9243" max="9243" width="25.88671875" bestFit="1" customWidth="1"/>
    <col min="9244" max="9244" width="24.21875" bestFit="1" customWidth="1"/>
    <col min="9245" max="9245" width="22.6640625" bestFit="1" customWidth="1"/>
    <col min="9246" max="9246" width="26.88671875" bestFit="1" customWidth="1"/>
    <col min="9247" max="9247" width="25.21875" bestFit="1" customWidth="1"/>
    <col min="9248" max="9248" width="21.6640625" bestFit="1" customWidth="1"/>
    <col min="9249" max="9249" width="25.88671875" bestFit="1" customWidth="1"/>
    <col min="9250" max="9250" width="24.21875" bestFit="1" customWidth="1"/>
    <col min="9251" max="9251" width="22.6640625" bestFit="1" customWidth="1"/>
    <col min="9252" max="9252" width="26.88671875" bestFit="1" customWidth="1"/>
    <col min="9253" max="9253" width="25.21875" bestFit="1" customWidth="1"/>
    <col min="9254" max="9256" width="23.21875" bestFit="1" customWidth="1"/>
    <col min="9257" max="9257" width="22.6640625" bestFit="1" customWidth="1"/>
    <col min="9258" max="9258" width="26.88671875" bestFit="1" customWidth="1"/>
    <col min="9259" max="9259" width="25.21875" bestFit="1" customWidth="1"/>
    <col min="9260" max="9260" width="22.6640625" bestFit="1" customWidth="1"/>
    <col min="9261" max="9261" width="26.88671875" bestFit="1" customWidth="1"/>
    <col min="9262" max="9262" width="25.21875" bestFit="1" customWidth="1"/>
    <col min="9263" max="9263" width="21.6640625" bestFit="1" customWidth="1"/>
    <col min="9264" max="9264" width="25.88671875" bestFit="1" customWidth="1"/>
    <col min="9265" max="9265" width="24.21875" bestFit="1" customWidth="1"/>
    <col min="9266" max="9266" width="22.6640625" bestFit="1" customWidth="1"/>
    <col min="9267" max="9267" width="26.88671875" bestFit="1" customWidth="1"/>
    <col min="9268" max="9268" width="25.21875" bestFit="1" customWidth="1"/>
    <col min="9269" max="9271" width="23.21875" bestFit="1" customWidth="1"/>
    <col min="9272" max="9272" width="22.6640625" bestFit="1" customWidth="1"/>
    <col min="9273" max="9273" width="26.88671875" bestFit="1" customWidth="1"/>
    <col min="9274" max="9274" width="25.21875" bestFit="1" customWidth="1"/>
    <col min="9275" max="9275" width="22.6640625" bestFit="1" customWidth="1"/>
    <col min="9276" max="9276" width="26.88671875" bestFit="1" customWidth="1"/>
    <col min="9277" max="9277" width="25.21875" bestFit="1" customWidth="1"/>
    <col min="9278" max="9278" width="21.6640625" bestFit="1" customWidth="1"/>
    <col min="9279" max="9279" width="25.88671875" bestFit="1" customWidth="1"/>
    <col min="9280" max="9280" width="24.21875" bestFit="1" customWidth="1"/>
    <col min="9281" max="9283" width="23.21875" bestFit="1" customWidth="1"/>
    <col min="9284" max="9284" width="22.6640625" bestFit="1" customWidth="1"/>
    <col min="9285" max="9285" width="26.88671875" bestFit="1" customWidth="1"/>
    <col min="9286" max="9286" width="25.21875" bestFit="1" customWidth="1"/>
    <col min="9287" max="9287" width="22.6640625" bestFit="1" customWidth="1"/>
    <col min="9288" max="9288" width="26.88671875" bestFit="1" customWidth="1"/>
    <col min="9289" max="9289" width="25.21875" bestFit="1" customWidth="1"/>
    <col min="9290" max="9290" width="21.6640625" bestFit="1" customWidth="1"/>
    <col min="9291" max="9291" width="25.88671875" bestFit="1" customWidth="1"/>
    <col min="9292" max="9292" width="24.21875" bestFit="1" customWidth="1"/>
    <col min="9293" max="9293" width="22.6640625" bestFit="1" customWidth="1"/>
    <col min="9294" max="9294" width="26.88671875" bestFit="1" customWidth="1"/>
    <col min="9295" max="9295" width="25.21875" bestFit="1" customWidth="1"/>
    <col min="9296" max="9298" width="23.21875" bestFit="1" customWidth="1"/>
    <col min="9299" max="9299" width="21.6640625" bestFit="1" customWidth="1"/>
    <col min="9300" max="9300" width="25.88671875" bestFit="1" customWidth="1"/>
    <col min="9301" max="9301" width="24.21875" bestFit="1" customWidth="1"/>
    <col min="9302" max="9302" width="22.6640625" bestFit="1" customWidth="1"/>
    <col min="9303" max="9303" width="26.88671875" bestFit="1" customWidth="1"/>
    <col min="9304" max="9304" width="25.21875" bestFit="1" customWidth="1"/>
    <col min="9305" max="9305" width="21.6640625" bestFit="1" customWidth="1"/>
    <col min="9306" max="9306" width="25.88671875" bestFit="1" customWidth="1"/>
    <col min="9307" max="9307" width="24.21875" bestFit="1" customWidth="1"/>
    <col min="9308" max="9308" width="22.6640625" bestFit="1" customWidth="1"/>
    <col min="9309" max="9309" width="26.88671875" bestFit="1" customWidth="1"/>
    <col min="9310" max="9310" width="25.21875" bestFit="1" customWidth="1"/>
    <col min="9311" max="9313" width="23.21875" bestFit="1" customWidth="1"/>
    <col min="9314" max="9314" width="21.6640625" bestFit="1" customWidth="1"/>
    <col min="9315" max="9315" width="25.88671875" bestFit="1" customWidth="1"/>
    <col min="9316" max="9316" width="24.21875" bestFit="1" customWidth="1"/>
    <col min="9317" max="9317" width="22.6640625" bestFit="1" customWidth="1"/>
    <col min="9318" max="9318" width="26.88671875" bestFit="1" customWidth="1"/>
    <col min="9319" max="9319" width="25.21875" bestFit="1" customWidth="1"/>
    <col min="9320" max="9320" width="21.6640625" bestFit="1" customWidth="1"/>
    <col min="9321" max="9321" width="25.88671875" bestFit="1" customWidth="1"/>
    <col min="9322" max="9322" width="24.21875" bestFit="1" customWidth="1"/>
    <col min="9323" max="9325" width="23.21875" bestFit="1" customWidth="1"/>
    <col min="9326" max="9326" width="21.6640625" bestFit="1" customWidth="1"/>
    <col min="9327" max="9327" width="25.88671875" bestFit="1" customWidth="1"/>
    <col min="9328" max="9328" width="24.21875" bestFit="1" customWidth="1"/>
    <col min="9329" max="9329" width="22.6640625" bestFit="1" customWidth="1"/>
    <col min="9330" max="9330" width="26.88671875" bestFit="1" customWidth="1"/>
    <col min="9331" max="9331" width="25.21875" bestFit="1" customWidth="1"/>
    <col min="9332" max="9332" width="21.6640625" bestFit="1" customWidth="1"/>
    <col min="9333" max="9333" width="25.88671875" bestFit="1" customWidth="1"/>
    <col min="9334" max="9334" width="24.21875" bestFit="1" customWidth="1"/>
    <col min="9335" max="9337" width="23.21875" bestFit="1" customWidth="1"/>
    <col min="9338" max="9338" width="22.6640625" bestFit="1" customWidth="1"/>
    <col min="9339" max="9339" width="26.88671875" bestFit="1" customWidth="1"/>
    <col min="9340" max="9340" width="25.21875" bestFit="1" customWidth="1"/>
    <col min="9341" max="9341" width="22.6640625" bestFit="1" customWidth="1"/>
    <col min="9342" max="9342" width="26.88671875" bestFit="1" customWidth="1"/>
    <col min="9343" max="9343" width="25.21875" bestFit="1" customWidth="1"/>
    <col min="9344" max="9344" width="21.6640625" bestFit="1" customWidth="1"/>
    <col min="9345" max="9345" width="25.88671875" bestFit="1" customWidth="1"/>
    <col min="9346" max="9346" width="24.21875" bestFit="1" customWidth="1"/>
    <col min="9347" max="9347" width="22.6640625" bestFit="1" customWidth="1"/>
    <col min="9348" max="9348" width="26.88671875" bestFit="1" customWidth="1"/>
    <col min="9349" max="9349" width="25.21875" bestFit="1" customWidth="1"/>
    <col min="9350" max="9352" width="23.21875" bestFit="1" customWidth="1"/>
    <col min="9353" max="9353" width="22.6640625" bestFit="1" customWidth="1"/>
    <col min="9354" max="9354" width="26.88671875" bestFit="1" customWidth="1"/>
    <col min="9355" max="9355" width="25.21875" bestFit="1" customWidth="1"/>
    <col min="9356" max="9356" width="22.6640625" bestFit="1" customWidth="1"/>
    <col min="9357" max="9357" width="26.88671875" bestFit="1" customWidth="1"/>
    <col min="9358" max="9358" width="25.21875" bestFit="1" customWidth="1"/>
    <col min="9359" max="9359" width="21.6640625" bestFit="1" customWidth="1"/>
    <col min="9360" max="9360" width="25.88671875" bestFit="1" customWidth="1"/>
    <col min="9361" max="9361" width="24.21875" bestFit="1" customWidth="1"/>
    <col min="9362" max="9364" width="23.21875" bestFit="1" customWidth="1"/>
    <col min="9365" max="9365" width="22.6640625" bestFit="1" customWidth="1"/>
    <col min="9366" max="9366" width="26.88671875" bestFit="1" customWidth="1"/>
    <col min="9367" max="9367" width="25.21875" bestFit="1" customWidth="1"/>
    <col min="9368" max="9368" width="22.6640625" bestFit="1" customWidth="1"/>
    <col min="9369" max="9369" width="26.88671875" bestFit="1" customWidth="1"/>
    <col min="9370" max="9370" width="25.21875" bestFit="1" customWidth="1"/>
    <col min="9371" max="9371" width="21.6640625" bestFit="1" customWidth="1"/>
    <col min="9372" max="9372" width="25.88671875" bestFit="1" customWidth="1"/>
    <col min="9373" max="9373" width="24.21875" bestFit="1" customWidth="1"/>
    <col min="9374" max="9374" width="22.6640625" bestFit="1" customWidth="1"/>
    <col min="9375" max="9375" width="26.88671875" bestFit="1" customWidth="1"/>
    <col min="9376" max="9376" width="25.21875" bestFit="1" customWidth="1"/>
    <col min="9377" max="9379" width="23.21875" bestFit="1" customWidth="1"/>
    <col min="9380" max="9380" width="22.6640625" bestFit="1" customWidth="1"/>
    <col min="9381" max="9381" width="26.88671875" bestFit="1" customWidth="1"/>
    <col min="9382" max="9382" width="25.21875" bestFit="1" customWidth="1"/>
    <col min="9383" max="9383" width="22.6640625" bestFit="1" customWidth="1"/>
    <col min="9384" max="9384" width="26.88671875" bestFit="1" customWidth="1"/>
    <col min="9385" max="9385" width="25.21875" bestFit="1" customWidth="1"/>
    <col min="9386" max="9386" width="21.6640625" bestFit="1" customWidth="1"/>
    <col min="9387" max="9387" width="25.88671875" bestFit="1" customWidth="1"/>
    <col min="9388" max="9388" width="24.21875" bestFit="1" customWidth="1"/>
    <col min="9389" max="9391" width="23.21875" bestFit="1" customWidth="1"/>
    <col min="9392" max="9392" width="22.6640625" bestFit="1" customWidth="1"/>
    <col min="9393" max="9393" width="26.88671875" bestFit="1" customWidth="1"/>
    <col min="9394" max="9394" width="25.21875" bestFit="1" customWidth="1"/>
    <col min="9395" max="9395" width="21.6640625" bestFit="1" customWidth="1"/>
    <col min="9396" max="9396" width="25.88671875" bestFit="1" customWidth="1"/>
    <col min="9397" max="9397" width="24.21875" bestFit="1" customWidth="1"/>
    <col min="9398" max="9398" width="21.6640625" bestFit="1" customWidth="1"/>
    <col min="9399" max="9399" width="25.88671875" bestFit="1" customWidth="1"/>
    <col min="9400" max="9400" width="24.21875" bestFit="1" customWidth="1"/>
    <col min="9401" max="9403" width="23.21875" bestFit="1" customWidth="1"/>
    <col min="9404" max="9404" width="22.6640625" bestFit="1" customWidth="1"/>
    <col min="9405" max="9405" width="26.88671875" bestFit="1" customWidth="1"/>
    <col min="9406" max="9406" width="25.21875" bestFit="1" customWidth="1"/>
    <col min="9407" max="9407" width="22.6640625" bestFit="1" customWidth="1"/>
    <col min="9408" max="9408" width="26.88671875" bestFit="1" customWidth="1"/>
    <col min="9409" max="9409" width="25.21875" bestFit="1" customWidth="1"/>
    <col min="9410" max="9410" width="21.6640625" bestFit="1" customWidth="1"/>
    <col min="9411" max="9411" width="25.88671875" bestFit="1" customWidth="1"/>
    <col min="9412" max="9412" width="24.21875" bestFit="1" customWidth="1"/>
    <col min="9413" max="9415" width="23.21875" bestFit="1" customWidth="1"/>
    <col min="9416" max="9416" width="22.6640625" bestFit="1" customWidth="1"/>
    <col min="9417" max="9417" width="26.88671875" bestFit="1" customWidth="1"/>
    <col min="9418" max="9418" width="25.21875" bestFit="1" customWidth="1"/>
    <col min="9419" max="9419" width="22.6640625" bestFit="1" customWidth="1"/>
    <col min="9420" max="9420" width="26.88671875" bestFit="1" customWidth="1"/>
    <col min="9421" max="9421" width="25.21875" bestFit="1" customWidth="1"/>
    <col min="9422" max="9422" width="21.6640625" bestFit="1" customWidth="1"/>
    <col min="9423" max="9423" width="25.88671875" bestFit="1" customWidth="1"/>
    <col min="9424" max="9424" width="24.21875" bestFit="1" customWidth="1"/>
    <col min="9425" max="9425" width="22.6640625" bestFit="1" customWidth="1"/>
    <col min="9426" max="9426" width="26.88671875" bestFit="1" customWidth="1"/>
    <col min="9427" max="9427" width="25.21875" bestFit="1" customWidth="1"/>
    <col min="9428" max="9430" width="23.21875" bestFit="1" customWidth="1"/>
    <col min="9431" max="9431" width="21.6640625" bestFit="1" customWidth="1"/>
    <col min="9432" max="9432" width="25.88671875" bestFit="1" customWidth="1"/>
    <col min="9433" max="9433" width="24.21875" bestFit="1" customWidth="1"/>
    <col min="9434" max="9434" width="22.6640625" bestFit="1" customWidth="1"/>
    <col min="9435" max="9435" width="26.88671875" bestFit="1" customWidth="1"/>
    <col min="9436" max="9436" width="25.21875" bestFit="1" customWidth="1"/>
    <col min="9437" max="9437" width="21.6640625" bestFit="1" customWidth="1"/>
    <col min="9438" max="9438" width="25.88671875" bestFit="1" customWidth="1"/>
    <col min="9439" max="9439" width="24.21875" bestFit="1" customWidth="1"/>
    <col min="9440" max="9442" width="23.21875" bestFit="1" customWidth="1"/>
    <col min="9443" max="9443" width="21.6640625" bestFit="1" customWidth="1"/>
    <col min="9444" max="9444" width="25.88671875" bestFit="1" customWidth="1"/>
    <col min="9445" max="9445" width="24.21875" bestFit="1" customWidth="1"/>
    <col min="9446" max="9446" width="22.6640625" bestFit="1" customWidth="1"/>
    <col min="9447" max="9447" width="26.88671875" bestFit="1" customWidth="1"/>
    <col min="9448" max="9448" width="25.21875" bestFit="1" customWidth="1"/>
    <col min="9449" max="9449" width="21.6640625" bestFit="1" customWidth="1"/>
    <col min="9450" max="9450" width="25.88671875" bestFit="1" customWidth="1"/>
    <col min="9451" max="9451" width="24.21875" bestFit="1" customWidth="1"/>
    <col min="9452" max="9454" width="23.21875" bestFit="1" customWidth="1"/>
    <col min="9455" max="9455" width="21.6640625" bestFit="1" customWidth="1"/>
    <col min="9456" max="9456" width="25.88671875" bestFit="1" customWidth="1"/>
    <col min="9457" max="9457" width="24.21875" bestFit="1" customWidth="1"/>
    <col min="9458" max="9458" width="22.6640625" bestFit="1" customWidth="1"/>
    <col min="9459" max="9459" width="26.88671875" bestFit="1" customWidth="1"/>
    <col min="9460" max="9460" width="25.21875" bestFit="1" customWidth="1"/>
    <col min="9461" max="9461" width="21.6640625" bestFit="1" customWidth="1"/>
    <col min="9462" max="9462" width="25.88671875" bestFit="1" customWidth="1"/>
    <col min="9463" max="9463" width="24.21875" bestFit="1" customWidth="1"/>
    <col min="9464" max="9464" width="22.6640625" bestFit="1" customWidth="1"/>
    <col min="9465" max="9465" width="26.88671875" bestFit="1" customWidth="1"/>
    <col min="9466" max="9466" width="25.21875" bestFit="1" customWidth="1"/>
    <col min="9467" max="9469" width="23.21875" bestFit="1" customWidth="1"/>
    <col min="9470" max="9470" width="22.6640625" bestFit="1" customWidth="1"/>
    <col min="9471" max="9471" width="26.88671875" bestFit="1" customWidth="1"/>
    <col min="9472" max="9472" width="25.21875" bestFit="1" customWidth="1"/>
    <col min="9473" max="9473" width="22.6640625" bestFit="1" customWidth="1"/>
    <col min="9474" max="9474" width="26.88671875" bestFit="1" customWidth="1"/>
    <col min="9475" max="9475" width="25.21875" bestFit="1" customWidth="1"/>
    <col min="9476" max="9476" width="21.6640625" bestFit="1" customWidth="1"/>
    <col min="9477" max="9477" width="25.88671875" bestFit="1" customWidth="1"/>
    <col min="9478" max="9478" width="24.21875" bestFit="1" customWidth="1"/>
    <col min="9479" max="9481" width="23.21875" bestFit="1" customWidth="1"/>
    <col min="9482" max="9482" width="22.6640625" bestFit="1" customWidth="1"/>
    <col min="9483" max="9483" width="26.88671875" bestFit="1" customWidth="1"/>
    <col min="9484" max="9484" width="25.21875" bestFit="1" customWidth="1"/>
    <col min="9485" max="9485" width="22.6640625" bestFit="1" customWidth="1"/>
    <col min="9486" max="9486" width="26.88671875" bestFit="1" customWidth="1"/>
    <col min="9487" max="9487" width="25.21875" bestFit="1" customWidth="1"/>
    <col min="9488" max="9488" width="21.6640625" bestFit="1" customWidth="1"/>
    <col min="9489" max="9489" width="25.88671875" bestFit="1" customWidth="1"/>
    <col min="9490" max="9490" width="24.21875" bestFit="1" customWidth="1"/>
    <col min="9491" max="9493" width="23.21875" bestFit="1" customWidth="1"/>
    <col min="9494" max="9494" width="22.6640625" bestFit="1" customWidth="1"/>
    <col min="9495" max="9495" width="26.88671875" bestFit="1" customWidth="1"/>
    <col min="9496" max="9496" width="25.21875" bestFit="1" customWidth="1"/>
    <col min="9497" max="9497" width="21.6640625" bestFit="1" customWidth="1"/>
    <col min="9498" max="9498" width="25.88671875" bestFit="1" customWidth="1"/>
    <col min="9499" max="9499" width="24.21875" bestFit="1" customWidth="1"/>
    <col min="9500" max="9500" width="21.6640625" bestFit="1" customWidth="1"/>
    <col min="9501" max="9501" width="25.88671875" bestFit="1" customWidth="1"/>
    <col min="9502" max="9502" width="24.21875" bestFit="1" customWidth="1"/>
    <col min="9503" max="9505" width="23.21875" bestFit="1" customWidth="1"/>
    <col min="9506" max="9506" width="22.6640625" bestFit="1" customWidth="1"/>
    <col min="9507" max="9507" width="26.88671875" bestFit="1" customWidth="1"/>
    <col min="9508" max="9508" width="25.21875" bestFit="1" customWidth="1"/>
    <col min="9509" max="9509" width="22.6640625" bestFit="1" customWidth="1"/>
    <col min="9510" max="9510" width="26.88671875" bestFit="1" customWidth="1"/>
    <col min="9511" max="9511" width="25.21875" bestFit="1" customWidth="1"/>
    <col min="9512" max="9512" width="21.6640625" bestFit="1" customWidth="1"/>
    <col min="9513" max="9513" width="25.88671875" bestFit="1" customWidth="1"/>
    <col min="9514" max="9514" width="24.21875" bestFit="1" customWidth="1"/>
    <col min="9515" max="9517" width="23.21875" bestFit="1" customWidth="1"/>
    <col min="9518" max="9518" width="22.6640625" bestFit="1" customWidth="1"/>
    <col min="9519" max="9519" width="26.88671875" bestFit="1" customWidth="1"/>
    <col min="9520" max="9520" width="25.21875" bestFit="1" customWidth="1"/>
    <col min="9521" max="9521" width="22.6640625" bestFit="1" customWidth="1"/>
    <col min="9522" max="9522" width="26.88671875" bestFit="1" customWidth="1"/>
    <col min="9523" max="9523" width="25.21875" bestFit="1" customWidth="1"/>
    <col min="9524" max="9524" width="21.6640625" bestFit="1" customWidth="1"/>
    <col min="9525" max="9525" width="25.88671875" bestFit="1" customWidth="1"/>
    <col min="9526" max="9526" width="24.21875" bestFit="1" customWidth="1"/>
    <col min="9527" max="9527" width="22.6640625" bestFit="1" customWidth="1"/>
    <col min="9528" max="9528" width="26.88671875" bestFit="1" customWidth="1"/>
    <col min="9529" max="9529" width="25.21875" bestFit="1" customWidth="1"/>
    <col min="9530" max="9532" width="23.21875" bestFit="1" customWidth="1"/>
    <col min="9533" max="9533" width="22.6640625" bestFit="1" customWidth="1"/>
    <col min="9534" max="9534" width="26.88671875" bestFit="1" customWidth="1"/>
    <col min="9535" max="9535" width="25.21875" bestFit="1" customWidth="1"/>
    <col min="9536" max="9536" width="22.6640625" bestFit="1" customWidth="1"/>
    <col min="9537" max="9537" width="26.88671875" bestFit="1" customWidth="1"/>
    <col min="9538" max="9538" width="25.21875" bestFit="1" customWidth="1"/>
    <col min="9539" max="9539" width="21.6640625" bestFit="1" customWidth="1"/>
    <col min="9540" max="9540" width="25.88671875" bestFit="1" customWidth="1"/>
    <col min="9541" max="9541" width="24.21875" bestFit="1" customWidth="1"/>
    <col min="9542" max="9544" width="23.21875" bestFit="1" customWidth="1"/>
    <col min="9545" max="9545" width="22.6640625" bestFit="1" customWidth="1"/>
    <col min="9546" max="9546" width="26.88671875" bestFit="1" customWidth="1"/>
    <col min="9547" max="9547" width="25.21875" bestFit="1" customWidth="1"/>
    <col min="9548" max="9548" width="22.6640625" bestFit="1" customWidth="1"/>
    <col min="9549" max="9549" width="26.88671875" bestFit="1" customWidth="1"/>
    <col min="9550" max="9550" width="25.21875" bestFit="1" customWidth="1"/>
    <col min="9551" max="9551" width="21.6640625" bestFit="1" customWidth="1"/>
    <col min="9552" max="9552" width="25.88671875" bestFit="1" customWidth="1"/>
    <col min="9553" max="9553" width="24.21875" bestFit="1" customWidth="1"/>
    <col min="9554" max="9556" width="23.21875" bestFit="1" customWidth="1"/>
    <col min="9557" max="9557" width="22.6640625" bestFit="1" customWidth="1"/>
    <col min="9558" max="9558" width="26.88671875" bestFit="1" customWidth="1"/>
    <col min="9559" max="9559" width="25.21875" bestFit="1" customWidth="1"/>
    <col min="9560" max="9560" width="22.6640625" bestFit="1" customWidth="1"/>
    <col min="9561" max="9561" width="26.88671875" bestFit="1" customWidth="1"/>
    <col min="9562" max="9562" width="25.21875" bestFit="1" customWidth="1"/>
    <col min="9563" max="9563" width="21.6640625" bestFit="1" customWidth="1"/>
    <col min="9564" max="9564" width="25.88671875" bestFit="1" customWidth="1"/>
    <col min="9565" max="9565" width="24.21875" bestFit="1" customWidth="1"/>
    <col min="9566" max="9568" width="23.21875" bestFit="1" customWidth="1"/>
    <col min="9569" max="9569" width="22.6640625" bestFit="1" customWidth="1"/>
    <col min="9570" max="9570" width="26.88671875" bestFit="1" customWidth="1"/>
    <col min="9571" max="9571" width="25.21875" bestFit="1" customWidth="1"/>
    <col min="9572" max="9572" width="21.6640625" bestFit="1" customWidth="1"/>
    <col min="9573" max="9573" width="25.88671875" bestFit="1" customWidth="1"/>
    <col min="9574" max="9574" width="24.21875" bestFit="1" customWidth="1"/>
    <col min="9575" max="9575" width="21.6640625" bestFit="1" customWidth="1"/>
    <col min="9576" max="9576" width="25.88671875" bestFit="1" customWidth="1"/>
    <col min="9577" max="9577" width="24.21875" bestFit="1" customWidth="1"/>
    <col min="9578" max="9580" width="23.21875" bestFit="1" customWidth="1"/>
    <col min="9581" max="9581" width="22.6640625" bestFit="1" customWidth="1"/>
    <col min="9582" max="9582" width="26.88671875" bestFit="1" customWidth="1"/>
    <col min="9583" max="9583" width="25.21875" bestFit="1" customWidth="1"/>
    <col min="9584" max="9584" width="21.6640625" bestFit="1" customWidth="1"/>
    <col min="9585" max="9585" width="25.88671875" bestFit="1" customWidth="1"/>
    <col min="9586" max="9586" width="24.21875" bestFit="1" customWidth="1"/>
    <col min="9587" max="9587" width="21.6640625" bestFit="1" customWidth="1"/>
    <col min="9588" max="9588" width="25.88671875" bestFit="1" customWidth="1"/>
    <col min="9589" max="9589" width="24.21875" bestFit="1" customWidth="1"/>
    <col min="9590" max="9590" width="22.6640625" bestFit="1" customWidth="1"/>
    <col min="9591" max="9591" width="26.88671875" bestFit="1" customWidth="1"/>
    <col min="9592" max="9592" width="25.21875" bestFit="1" customWidth="1"/>
    <col min="9593" max="9595" width="23.21875" bestFit="1" customWidth="1"/>
    <col min="9596" max="9596" width="22.6640625" bestFit="1" customWidth="1"/>
    <col min="9597" max="9597" width="26.88671875" bestFit="1" customWidth="1"/>
    <col min="9598" max="9598" width="25.21875" bestFit="1" customWidth="1"/>
    <col min="9599" max="9599" width="22.6640625" bestFit="1" customWidth="1"/>
    <col min="9600" max="9600" width="26.88671875" bestFit="1" customWidth="1"/>
    <col min="9601" max="9601" width="25.21875" bestFit="1" customWidth="1"/>
    <col min="9602" max="9602" width="21.6640625" bestFit="1" customWidth="1"/>
    <col min="9603" max="9603" width="25.88671875" bestFit="1" customWidth="1"/>
    <col min="9604" max="9604" width="24.21875" bestFit="1" customWidth="1"/>
    <col min="9605" max="9607" width="23.21875" bestFit="1" customWidth="1"/>
    <col min="9608" max="9608" width="21.6640625" bestFit="1" customWidth="1"/>
    <col min="9609" max="9609" width="25.88671875" bestFit="1" customWidth="1"/>
    <col min="9610" max="9610" width="24.21875" bestFit="1" customWidth="1"/>
    <col min="9611" max="9611" width="22.6640625" bestFit="1" customWidth="1"/>
    <col min="9612" max="9612" width="26.88671875" bestFit="1" customWidth="1"/>
    <col min="9613" max="9613" width="25.21875" bestFit="1" customWidth="1"/>
    <col min="9614" max="9614" width="21.6640625" bestFit="1" customWidth="1"/>
    <col min="9615" max="9615" width="25.88671875" bestFit="1" customWidth="1"/>
    <col min="9616" max="9616" width="24.21875" bestFit="1" customWidth="1"/>
    <col min="9617" max="9619" width="23.21875" bestFit="1" customWidth="1"/>
    <col min="9620" max="9620" width="21.6640625" bestFit="1" customWidth="1"/>
    <col min="9621" max="9621" width="25.88671875" bestFit="1" customWidth="1"/>
    <col min="9622" max="9622" width="24.21875" bestFit="1" customWidth="1"/>
    <col min="9623" max="9623" width="22.6640625" bestFit="1" customWidth="1"/>
    <col min="9624" max="9624" width="26.88671875" bestFit="1" customWidth="1"/>
    <col min="9625" max="9625" width="25.21875" bestFit="1" customWidth="1"/>
    <col min="9626" max="9626" width="21.6640625" bestFit="1" customWidth="1"/>
    <col min="9627" max="9627" width="25.88671875" bestFit="1" customWidth="1"/>
    <col min="9628" max="9628" width="24.21875" bestFit="1" customWidth="1"/>
    <col min="9629" max="9631" width="23.21875" bestFit="1" customWidth="1"/>
    <col min="9632" max="9632" width="21.6640625" bestFit="1" customWidth="1"/>
    <col min="9633" max="9633" width="25.88671875" bestFit="1" customWidth="1"/>
    <col min="9634" max="9634" width="24.21875" bestFit="1" customWidth="1"/>
    <col min="9635" max="9635" width="22.6640625" bestFit="1" customWidth="1"/>
    <col min="9636" max="9636" width="26.88671875" bestFit="1" customWidth="1"/>
    <col min="9637" max="9637" width="25.21875" bestFit="1" customWidth="1"/>
    <col min="9638" max="9638" width="21.6640625" bestFit="1" customWidth="1"/>
    <col min="9639" max="9639" width="25.88671875" bestFit="1" customWidth="1"/>
    <col min="9640" max="9640" width="24.21875" bestFit="1" customWidth="1"/>
    <col min="9641" max="9641" width="22.6640625" bestFit="1" customWidth="1"/>
    <col min="9642" max="9642" width="26.88671875" bestFit="1" customWidth="1"/>
    <col min="9643" max="9643" width="25.21875" bestFit="1" customWidth="1"/>
    <col min="9644" max="9646" width="23.21875" bestFit="1" customWidth="1"/>
    <col min="9647" max="9647" width="22.6640625" bestFit="1" customWidth="1"/>
    <col min="9648" max="9648" width="26.88671875" bestFit="1" customWidth="1"/>
    <col min="9649" max="9649" width="25.21875" bestFit="1" customWidth="1"/>
    <col min="9650" max="9650" width="22.6640625" bestFit="1" customWidth="1"/>
    <col min="9651" max="9651" width="26.88671875" bestFit="1" customWidth="1"/>
    <col min="9652" max="9652" width="25.21875" bestFit="1" customWidth="1"/>
    <col min="9653" max="9653" width="21.6640625" bestFit="1" customWidth="1"/>
    <col min="9654" max="9654" width="25.88671875" bestFit="1" customWidth="1"/>
    <col min="9655" max="9655" width="24.21875" bestFit="1" customWidth="1"/>
    <col min="9656" max="9658" width="23.21875" bestFit="1" customWidth="1"/>
    <col min="9659" max="9659" width="22.6640625" bestFit="1" customWidth="1"/>
    <col min="9660" max="9660" width="26.88671875" bestFit="1" customWidth="1"/>
    <col min="9661" max="9661" width="25.21875" bestFit="1" customWidth="1"/>
    <col min="9662" max="9662" width="22.6640625" bestFit="1" customWidth="1"/>
    <col min="9663" max="9663" width="26.88671875" bestFit="1" customWidth="1"/>
    <col min="9664" max="9664" width="25.21875" bestFit="1" customWidth="1"/>
    <col min="9665" max="9665" width="21.6640625" bestFit="1" customWidth="1"/>
    <col min="9666" max="9666" width="25.88671875" bestFit="1" customWidth="1"/>
    <col min="9667" max="9667" width="24.21875" bestFit="1" customWidth="1"/>
    <col min="9668" max="9670" width="23.21875" bestFit="1" customWidth="1"/>
    <col min="9671" max="9671" width="21.6640625" bestFit="1" customWidth="1"/>
    <col min="9672" max="9672" width="25.88671875" bestFit="1" customWidth="1"/>
    <col min="9673" max="9673" width="24.21875" bestFit="1" customWidth="1"/>
    <col min="9674" max="9674" width="22.6640625" bestFit="1" customWidth="1"/>
    <col min="9675" max="9675" width="26.88671875" bestFit="1" customWidth="1"/>
    <col min="9676" max="9676" width="25.21875" bestFit="1" customWidth="1"/>
    <col min="9677" max="9677" width="21.6640625" bestFit="1" customWidth="1"/>
    <col min="9678" max="9678" width="25.88671875" bestFit="1" customWidth="1"/>
    <col min="9679" max="9679" width="24.21875" bestFit="1" customWidth="1"/>
    <col min="9680" max="9682" width="23.21875" bestFit="1" customWidth="1"/>
    <col min="9683" max="9683" width="22.6640625" bestFit="1" customWidth="1"/>
    <col min="9684" max="9684" width="26.88671875" bestFit="1" customWidth="1"/>
    <col min="9685" max="9685" width="25.21875" bestFit="1" customWidth="1"/>
    <col min="9686" max="9686" width="22.6640625" bestFit="1" customWidth="1"/>
    <col min="9687" max="9687" width="26.88671875" bestFit="1" customWidth="1"/>
    <col min="9688" max="9688" width="25.21875" bestFit="1" customWidth="1"/>
    <col min="9689" max="9689" width="21.6640625" bestFit="1" customWidth="1"/>
    <col min="9690" max="9690" width="25.88671875" bestFit="1" customWidth="1"/>
    <col min="9691" max="9691" width="24.21875" bestFit="1" customWidth="1"/>
    <col min="9692" max="9694" width="23.21875" bestFit="1" customWidth="1"/>
    <col min="9695" max="9695" width="22.6640625" bestFit="1" customWidth="1"/>
    <col min="9696" max="9696" width="26.88671875" bestFit="1" customWidth="1"/>
    <col min="9697" max="9697" width="25.21875" bestFit="1" customWidth="1"/>
    <col min="9698" max="9698" width="21.6640625" bestFit="1" customWidth="1"/>
    <col min="9699" max="9699" width="25.88671875" bestFit="1" customWidth="1"/>
    <col min="9700" max="9700" width="24.21875" bestFit="1" customWidth="1"/>
    <col min="9701" max="9701" width="21.6640625" bestFit="1" customWidth="1"/>
    <col min="9702" max="9702" width="25.88671875" bestFit="1" customWidth="1"/>
    <col min="9703" max="9703" width="24.21875" bestFit="1" customWidth="1"/>
    <col min="9704" max="9704" width="22.6640625" bestFit="1" customWidth="1"/>
    <col min="9705" max="9705" width="26.88671875" bestFit="1" customWidth="1"/>
    <col min="9706" max="9706" width="25.21875" bestFit="1" customWidth="1"/>
    <col min="9707" max="9709" width="23.21875" bestFit="1" customWidth="1"/>
    <col min="9710" max="9710" width="22.6640625" bestFit="1" customWidth="1"/>
    <col min="9711" max="9711" width="26.88671875" bestFit="1" customWidth="1"/>
    <col min="9712" max="9712" width="25.21875" bestFit="1" customWidth="1"/>
    <col min="9713" max="9713" width="22.6640625" bestFit="1" customWidth="1"/>
    <col min="9714" max="9714" width="26.88671875" bestFit="1" customWidth="1"/>
    <col min="9715" max="9715" width="25.21875" bestFit="1" customWidth="1"/>
    <col min="9716" max="9716" width="21.6640625" bestFit="1" customWidth="1"/>
    <col min="9717" max="9717" width="25.88671875" bestFit="1" customWidth="1"/>
    <col min="9718" max="9718" width="24.21875" bestFit="1" customWidth="1"/>
    <col min="9719" max="9721" width="23.21875" bestFit="1" customWidth="1"/>
    <col min="9722" max="9722" width="22.6640625" bestFit="1" customWidth="1"/>
    <col min="9723" max="9723" width="26.88671875" bestFit="1" customWidth="1"/>
    <col min="9724" max="9724" width="25.21875" bestFit="1" customWidth="1"/>
    <col min="9725" max="9725" width="22.6640625" bestFit="1" customWidth="1"/>
    <col min="9726" max="9726" width="26.88671875" bestFit="1" customWidth="1"/>
    <col min="9727" max="9727" width="25.21875" bestFit="1" customWidth="1"/>
    <col min="9728" max="9728" width="21.6640625" bestFit="1" customWidth="1"/>
    <col min="9729" max="9729" width="25.88671875" bestFit="1" customWidth="1"/>
    <col min="9730" max="9730" width="24.21875" bestFit="1" customWidth="1"/>
    <col min="9731" max="9733" width="23.21875" bestFit="1" customWidth="1"/>
    <col min="9734" max="9734" width="22.6640625" bestFit="1" customWidth="1"/>
    <col min="9735" max="9735" width="26.88671875" bestFit="1" customWidth="1"/>
    <col min="9736" max="9736" width="25.21875" bestFit="1" customWidth="1"/>
    <col min="9737" max="9737" width="22.6640625" bestFit="1" customWidth="1"/>
    <col min="9738" max="9738" width="26.88671875" bestFit="1" customWidth="1"/>
    <col min="9739" max="9739" width="25.21875" bestFit="1" customWidth="1"/>
    <col min="9740" max="9740" width="21.6640625" bestFit="1" customWidth="1"/>
    <col min="9741" max="9741" width="25.88671875" bestFit="1" customWidth="1"/>
    <col min="9742" max="9742" width="24.21875" bestFit="1" customWidth="1"/>
    <col min="9743" max="9745" width="23.21875" bestFit="1" customWidth="1"/>
    <col min="9746" max="9746" width="22.6640625" bestFit="1" customWidth="1"/>
    <col min="9747" max="9747" width="26.88671875" bestFit="1" customWidth="1"/>
    <col min="9748" max="9748" width="25.21875" bestFit="1" customWidth="1"/>
    <col min="9749" max="9749" width="22.6640625" bestFit="1" customWidth="1"/>
    <col min="9750" max="9750" width="26.88671875" bestFit="1" customWidth="1"/>
    <col min="9751" max="9751" width="25.21875" bestFit="1" customWidth="1"/>
    <col min="9752" max="9754" width="23.21875" bestFit="1" customWidth="1"/>
    <col min="9755" max="9755" width="22.6640625" bestFit="1" customWidth="1"/>
    <col min="9756" max="9756" width="26.88671875" bestFit="1" customWidth="1"/>
    <col min="9757" max="9757" width="25.21875" bestFit="1" customWidth="1"/>
    <col min="9758" max="9758" width="22.6640625" bestFit="1" customWidth="1"/>
    <col min="9759" max="9759" width="26.88671875" bestFit="1" customWidth="1"/>
    <col min="9760" max="9760" width="25.21875" bestFit="1" customWidth="1"/>
    <col min="9761" max="9761" width="21.6640625" bestFit="1" customWidth="1"/>
    <col min="9762" max="9762" width="25.88671875" bestFit="1" customWidth="1"/>
    <col min="9763" max="9763" width="24.21875" bestFit="1" customWidth="1"/>
    <col min="9764" max="9766" width="23.21875" bestFit="1" customWidth="1"/>
    <col min="9767" max="9767" width="21.6640625" bestFit="1" customWidth="1"/>
    <col min="9768" max="9768" width="25.88671875" bestFit="1" customWidth="1"/>
    <col min="9769" max="9769" width="24.21875" bestFit="1" customWidth="1"/>
    <col min="9770" max="9770" width="22.6640625" bestFit="1" customWidth="1"/>
    <col min="9771" max="9771" width="26.88671875" bestFit="1" customWidth="1"/>
    <col min="9772" max="9772" width="25.21875" bestFit="1" customWidth="1"/>
    <col min="9773" max="9773" width="21.6640625" bestFit="1" customWidth="1"/>
    <col min="9774" max="9774" width="25.88671875" bestFit="1" customWidth="1"/>
    <col min="9775" max="9775" width="24.21875" bestFit="1" customWidth="1"/>
    <col min="9776" max="9776" width="22.6640625" bestFit="1" customWidth="1"/>
    <col min="9777" max="9777" width="26.88671875" bestFit="1" customWidth="1"/>
    <col min="9778" max="9778" width="25.21875" bestFit="1" customWidth="1"/>
    <col min="9779" max="9781" width="23.21875" bestFit="1" customWidth="1"/>
    <col min="9782" max="9782" width="22.6640625" bestFit="1" customWidth="1"/>
    <col min="9783" max="9783" width="26.88671875" bestFit="1" customWidth="1"/>
    <col min="9784" max="9784" width="25.21875" bestFit="1" customWidth="1"/>
    <col min="9785" max="9785" width="22.6640625" bestFit="1" customWidth="1"/>
    <col min="9786" max="9786" width="26.88671875" bestFit="1" customWidth="1"/>
    <col min="9787" max="9787" width="25.21875" bestFit="1" customWidth="1"/>
    <col min="9788" max="9788" width="21.6640625" bestFit="1" customWidth="1"/>
    <col min="9789" max="9789" width="25.88671875" bestFit="1" customWidth="1"/>
    <col min="9790" max="9790" width="24.21875" bestFit="1" customWidth="1"/>
    <col min="9791" max="9793" width="23.21875" bestFit="1" customWidth="1"/>
    <col min="9794" max="9794" width="22.6640625" bestFit="1" customWidth="1"/>
    <col min="9795" max="9795" width="26.88671875" bestFit="1" customWidth="1"/>
    <col min="9796" max="9796" width="25.21875" bestFit="1" customWidth="1"/>
    <col min="9797" max="9797" width="22.6640625" bestFit="1" customWidth="1"/>
    <col min="9798" max="9798" width="26.88671875" bestFit="1" customWidth="1"/>
    <col min="9799" max="9799" width="25.21875" bestFit="1" customWidth="1"/>
    <col min="9800" max="9800" width="21.6640625" bestFit="1" customWidth="1"/>
    <col min="9801" max="9801" width="25.88671875" bestFit="1" customWidth="1"/>
    <col min="9802" max="9802" width="24.21875" bestFit="1" customWidth="1"/>
    <col min="9803" max="9803" width="22.6640625" bestFit="1" customWidth="1"/>
    <col min="9804" max="9804" width="26.88671875" bestFit="1" customWidth="1"/>
    <col min="9805" max="9805" width="25.21875" bestFit="1" customWidth="1"/>
    <col min="9806" max="9808" width="23.21875" bestFit="1" customWidth="1"/>
    <col min="9809" max="9809" width="22.6640625" bestFit="1" customWidth="1"/>
    <col min="9810" max="9810" width="26.88671875" bestFit="1" customWidth="1"/>
    <col min="9811" max="9811" width="25.21875" bestFit="1" customWidth="1"/>
    <col min="9812" max="9812" width="22.6640625" bestFit="1" customWidth="1"/>
    <col min="9813" max="9813" width="26.88671875" bestFit="1" customWidth="1"/>
    <col min="9814" max="9814" width="25.21875" bestFit="1" customWidth="1"/>
    <col min="9815" max="9815" width="21.6640625" bestFit="1" customWidth="1"/>
    <col min="9816" max="9816" width="25.88671875" bestFit="1" customWidth="1"/>
    <col min="9817" max="9817" width="24.21875" bestFit="1" customWidth="1"/>
    <col min="9818" max="9820" width="23.21875" bestFit="1" customWidth="1"/>
    <col min="9821" max="9821" width="21.6640625" bestFit="1" customWidth="1"/>
    <col min="9822" max="9822" width="25.88671875" bestFit="1" customWidth="1"/>
    <col min="9823" max="9823" width="24.21875" bestFit="1" customWidth="1"/>
    <col min="9824" max="9824" width="22.6640625" bestFit="1" customWidth="1"/>
    <col min="9825" max="9825" width="26.88671875" bestFit="1" customWidth="1"/>
    <col min="9826" max="9826" width="25.21875" bestFit="1" customWidth="1"/>
    <col min="9827" max="9827" width="21.6640625" bestFit="1" customWidth="1"/>
    <col min="9828" max="9828" width="25.88671875" bestFit="1" customWidth="1"/>
    <col min="9829" max="9829" width="24.21875" bestFit="1" customWidth="1"/>
    <col min="9830" max="9832" width="23.21875" bestFit="1" customWidth="1"/>
    <col min="9833" max="9833" width="21.6640625" bestFit="1" customWidth="1"/>
    <col min="9834" max="9834" width="25.88671875" bestFit="1" customWidth="1"/>
    <col min="9835" max="9835" width="24.21875" bestFit="1" customWidth="1"/>
    <col min="9836" max="9836" width="22.6640625" bestFit="1" customWidth="1"/>
    <col min="9837" max="9837" width="26.88671875" bestFit="1" customWidth="1"/>
    <col min="9838" max="9838" width="25.21875" bestFit="1" customWidth="1"/>
    <col min="9839" max="9839" width="21.6640625" bestFit="1" customWidth="1"/>
    <col min="9840" max="9840" width="25.88671875" bestFit="1" customWidth="1"/>
    <col min="9841" max="9841" width="24.21875" bestFit="1" customWidth="1"/>
    <col min="9842" max="9842" width="22.6640625" bestFit="1" customWidth="1"/>
    <col min="9843" max="9843" width="26.88671875" bestFit="1" customWidth="1"/>
    <col min="9844" max="9844" width="25.21875" bestFit="1" customWidth="1"/>
    <col min="9845" max="9847" width="23.21875" bestFit="1" customWidth="1"/>
    <col min="9848" max="9848" width="21.6640625" bestFit="1" customWidth="1"/>
    <col min="9849" max="9849" width="25.88671875" bestFit="1" customWidth="1"/>
    <col min="9850" max="9850" width="24.21875" bestFit="1" customWidth="1"/>
    <col min="9851" max="9851" width="22.6640625" bestFit="1" customWidth="1"/>
    <col min="9852" max="9852" width="26.88671875" bestFit="1" customWidth="1"/>
    <col min="9853" max="9853" width="25.21875" bestFit="1" customWidth="1"/>
    <col min="9854" max="9854" width="21.6640625" bestFit="1" customWidth="1"/>
    <col min="9855" max="9855" width="25.88671875" bestFit="1" customWidth="1"/>
    <col min="9856" max="9856" width="24.21875" bestFit="1" customWidth="1"/>
    <col min="9857" max="9859" width="23.21875" bestFit="1" customWidth="1"/>
    <col min="9860" max="9860" width="22.6640625" bestFit="1" customWidth="1"/>
    <col min="9861" max="9861" width="26.88671875" bestFit="1" customWidth="1"/>
    <col min="9862" max="9862" width="25.21875" bestFit="1" customWidth="1"/>
    <col min="9863" max="9863" width="21.6640625" bestFit="1" customWidth="1"/>
    <col min="9864" max="9864" width="25.88671875" bestFit="1" customWidth="1"/>
    <col min="9865" max="9865" width="24.21875" bestFit="1" customWidth="1"/>
    <col min="9866" max="9866" width="21.6640625" bestFit="1" customWidth="1"/>
    <col min="9867" max="9867" width="25.88671875" bestFit="1" customWidth="1"/>
    <col min="9868" max="9868" width="24.21875" bestFit="1" customWidth="1"/>
    <col min="9869" max="9871" width="23.21875" bestFit="1" customWidth="1"/>
    <col min="9872" max="9872" width="21.6640625" bestFit="1" customWidth="1"/>
    <col min="9873" max="9873" width="25.88671875" bestFit="1" customWidth="1"/>
    <col min="9874" max="9874" width="24.21875" bestFit="1" customWidth="1"/>
    <col min="9875" max="9875" width="21.6640625" bestFit="1" customWidth="1"/>
    <col min="9876" max="9876" width="25.88671875" bestFit="1" customWidth="1"/>
    <col min="9877" max="9877" width="24.21875" bestFit="1" customWidth="1"/>
    <col min="9878" max="9880" width="23.21875" bestFit="1" customWidth="1"/>
    <col min="9881" max="9881" width="22.6640625" bestFit="1" customWidth="1"/>
    <col min="9882" max="9882" width="26.88671875" bestFit="1" customWidth="1"/>
    <col min="9883" max="9883" width="25.21875" bestFit="1" customWidth="1"/>
    <col min="9884" max="9884" width="21.6640625" bestFit="1" customWidth="1"/>
    <col min="9885" max="9885" width="25.88671875" bestFit="1" customWidth="1"/>
    <col min="9886" max="9886" width="24.21875" bestFit="1" customWidth="1"/>
    <col min="9887" max="9887" width="21.6640625" bestFit="1" customWidth="1"/>
    <col min="9888" max="9888" width="25.88671875" bestFit="1" customWidth="1"/>
    <col min="9889" max="9889" width="24.21875" bestFit="1" customWidth="1"/>
    <col min="9890" max="9892" width="23.21875" bestFit="1" customWidth="1"/>
    <col min="9893" max="9893" width="21.6640625" bestFit="1" customWidth="1"/>
    <col min="9894" max="9894" width="25.88671875" bestFit="1" customWidth="1"/>
    <col min="9895" max="9895" width="24.21875" bestFit="1" customWidth="1"/>
    <col min="9896" max="9896" width="22.6640625" bestFit="1" customWidth="1"/>
    <col min="9897" max="9897" width="26.88671875" bestFit="1" customWidth="1"/>
    <col min="9898" max="9898" width="25.21875" bestFit="1" customWidth="1"/>
    <col min="9899" max="9899" width="21.6640625" bestFit="1" customWidth="1"/>
    <col min="9900" max="9900" width="25.88671875" bestFit="1" customWidth="1"/>
    <col min="9901" max="9901" width="24.21875" bestFit="1" customWidth="1"/>
    <col min="9902" max="9904" width="23.21875" bestFit="1" customWidth="1"/>
    <col min="9905" max="9905" width="22.6640625" bestFit="1" customWidth="1"/>
    <col min="9906" max="9906" width="26.88671875" bestFit="1" customWidth="1"/>
    <col min="9907" max="9907" width="25.21875" bestFit="1" customWidth="1"/>
    <col min="9908" max="9908" width="22.6640625" bestFit="1" customWidth="1"/>
    <col min="9909" max="9909" width="26.88671875" bestFit="1" customWidth="1"/>
    <col min="9910" max="9910" width="25.21875" bestFit="1" customWidth="1"/>
    <col min="9911" max="9911" width="21.6640625" bestFit="1" customWidth="1"/>
    <col min="9912" max="9912" width="25.88671875" bestFit="1" customWidth="1"/>
    <col min="9913" max="9913" width="24.21875" bestFit="1" customWidth="1"/>
    <col min="9914" max="9916" width="23.21875" bestFit="1" customWidth="1"/>
    <col min="9917" max="9917" width="22.6640625" bestFit="1" customWidth="1"/>
    <col min="9918" max="9918" width="26.88671875" bestFit="1" customWidth="1"/>
    <col min="9919" max="9919" width="25.21875" bestFit="1" customWidth="1"/>
    <col min="9920" max="9920" width="22.6640625" bestFit="1" customWidth="1"/>
    <col min="9921" max="9921" width="26.88671875" bestFit="1" customWidth="1"/>
    <col min="9922" max="9922" width="25.21875" bestFit="1" customWidth="1"/>
    <col min="9923" max="9923" width="21.6640625" bestFit="1" customWidth="1"/>
    <col min="9924" max="9924" width="25.88671875" bestFit="1" customWidth="1"/>
    <col min="9925" max="9925" width="24.21875" bestFit="1" customWidth="1"/>
    <col min="9926" max="9928" width="23.21875" bestFit="1" customWidth="1"/>
    <col min="9929" max="9929" width="22.6640625" bestFit="1" customWidth="1"/>
    <col min="9930" max="9930" width="26.88671875" bestFit="1" customWidth="1"/>
    <col min="9931" max="9931" width="25.21875" bestFit="1" customWidth="1"/>
    <col min="9932" max="9932" width="22.6640625" bestFit="1" customWidth="1"/>
    <col min="9933" max="9933" width="26.88671875" bestFit="1" customWidth="1"/>
    <col min="9934" max="9934" width="25.21875" bestFit="1" customWidth="1"/>
    <col min="9935" max="9935" width="21.6640625" bestFit="1" customWidth="1"/>
    <col min="9936" max="9936" width="25.88671875" bestFit="1" customWidth="1"/>
    <col min="9937" max="9937" width="24.21875" bestFit="1" customWidth="1"/>
    <col min="9938" max="9940" width="23.21875" bestFit="1" customWidth="1"/>
    <col min="9941" max="9941" width="22.6640625" bestFit="1" customWidth="1"/>
    <col min="9942" max="9942" width="26.88671875" bestFit="1" customWidth="1"/>
    <col min="9943" max="9943" width="25.21875" bestFit="1" customWidth="1"/>
    <col min="9944" max="9944" width="22.6640625" bestFit="1" customWidth="1"/>
    <col min="9945" max="9945" width="26.88671875" bestFit="1" customWidth="1"/>
    <col min="9946" max="9946" width="25.21875" bestFit="1" customWidth="1"/>
    <col min="9947" max="9947" width="21.6640625" bestFit="1" customWidth="1"/>
    <col min="9948" max="9948" width="25.88671875" bestFit="1" customWidth="1"/>
    <col min="9949" max="9949" width="24.21875" bestFit="1" customWidth="1"/>
    <col min="9950" max="9950" width="22.6640625" bestFit="1" customWidth="1"/>
    <col min="9951" max="9951" width="26.88671875" bestFit="1" customWidth="1"/>
    <col min="9952" max="9952" width="25.21875" bestFit="1" customWidth="1"/>
    <col min="9953" max="9955" width="23.21875" bestFit="1" customWidth="1"/>
    <col min="9956" max="9956" width="21.6640625" bestFit="1" customWidth="1"/>
    <col min="9957" max="9957" width="25.88671875" bestFit="1" customWidth="1"/>
    <col min="9958" max="9958" width="24.21875" bestFit="1" customWidth="1"/>
    <col min="9959" max="9959" width="22.6640625" bestFit="1" customWidth="1"/>
    <col min="9960" max="9960" width="26.88671875" bestFit="1" customWidth="1"/>
    <col min="9961" max="9961" width="25.21875" bestFit="1" customWidth="1"/>
    <col min="9962" max="9962" width="21.6640625" bestFit="1" customWidth="1"/>
    <col min="9963" max="9963" width="25.88671875" bestFit="1" customWidth="1"/>
    <col min="9964" max="9964" width="24.21875" bestFit="1" customWidth="1"/>
    <col min="9965" max="9967" width="23.21875" bestFit="1" customWidth="1"/>
    <col min="9968" max="9968" width="21.6640625" bestFit="1" customWidth="1"/>
    <col min="9969" max="9969" width="25.88671875" bestFit="1" customWidth="1"/>
    <col min="9970" max="9970" width="24.21875" bestFit="1" customWidth="1"/>
    <col min="9971" max="9971" width="22.6640625" bestFit="1" customWidth="1"/>
    <col min="9972" max="9972" width="26.88671875" bestFit="1" customWidth="1"/>
    <col min="9973" max="9973" width="25.21875" bestFit="1" customWidth="1"/>
    <col min="9974" max="9974" width="21.6640625" bestFit="1" customWidth="1"/>
    <col min="9975" max="9975" width="25.88671875" bestFit="1" customWidth="1"/>
    <col min="9976" max="9976" width="24.21875" bestFit="1" customWidth="1"/>
    <col min="9977" max="9979" width="23.21875" bestFit="1" customWidth="1"/>
    <col min="9980" max="9980" width="22.6640625" bestFit="1" customWidth="1"/>
    <col min="9981" max="9981" width="26.88671875" bestFit="1" customWidth="1"/>
    <col min="9982" max="9982" width="25.21875" bestFit="1" customWidth="1"/>
    <col min="9983" max="9983" width="22.6640625" bestFit="1" customWidth="1"/>
    <col min="9984" max="9984" width="26.88671875" bestFit="1" customWidth="1"/>
    <col min="9985" max="9985" width="25.21875" bestFit="1" customWidth="1"/>
    <col min="9986" max="9986" width="21.6640625" bestFit="1" customWidth="1"/>
    <col min="9987" max="9987" width="25.88671875" bestFit="1" customWidth="1"/>
    <col min="9988" max="9988" width="24.21875" bestFit="1" customWidth="1"/>
    <col min="9989" max="9991" width="23.21875" bestFit="1" customWidth="1"/>
    <col min="9992" max="9992" width="22.6640625" bestFit="1" customWidth="1"/>
    <col min="9993" max="9993" width="26.88671875" bestFit="1" customWidth="1"/>
    <col min="9994" max="9994" width="25.21875" bestFit="1" customWidth="1"/>
    <col min="9995" max="9995" width="22.6640625" bestFit="1" customWidth="1"/>
    <col min="9996" max="9996" width="26.88671875" bestFit="1" customWidth="1"/>
    <col min="9997" max="9997" width="25.21875" bestFit="1" customWidth="1"/>
    <col min="9998" max="10000" width="23.21875" bestFit="1" customWidth="1"/>
    <col min="10001" max="10001" width="21.6640625" bestFit="1" customWidth="1"/>
    <col min="10002" max="10002" width="25.88671875" bestFit="1" customWidth="1"/>
    <col min="10003" max="10003" width="24.21875" bestFit="1" customWidth="1"/>
    <col min="10004" max="10004" width="22.6640625" bestFit="1" customWidth="1"/>
    <col min="10005" max="10005" width="26.88671875" bestFit="1" customWidth="1"/>
    <col min="10006" max="10006" width="25.21875" bestFit="1" customWidth="1"/>
    <col min="10007" max="10007" width="21.6640625" bestFit="1" customWidth="1"/>
    <col min="10008" max="10008" width="25.88671875" bestFit="1" customWidth="1"/>
    <col min="10009" max="10009" width="24.21875" bestFit="1" customWidth="1"/>
    <col min="10010" max="10010" width="22.6640625" bestFit="1" customWidth="1"/>
    <col min="10011" max="10011" width="26.88671875" bestFit="1" customWidth="1"/>
    <col min="10012" max="10012" width="25.21875" bestFit="1" customWidth="1"/>
    <col min="10013" max="10015" width="23.21875" bestFit="1" customWidth="1"/>
    <col min="10016" max="10016" width="21.6640625" bestFit="1" customWidth="1"/>
    <col min="10017" max="10017" width="25.88671875" bestFit="1" customWidth="1"/>
    <col min="10018" max="10018" width="24.21875" bestFit="1" customWidth="1"/>
    <col min="10019" max="10019" width="22.6640625" bestFit="1" customWidth="1"/>
    <col min="10020" max="10020" width="26.88671875" bestFit="1" customWidth="1"/>
    <col min="10021" max="10021" width="25.21875" bestFit="1" customWidth="1"/>
    <col min="10022" max="10022" width="21.6640625" bestFit="1" customWidth="1"/>
    <col min="10023" max="10023" width="25.88671875" bestFit="1" customWidth="1"/>
    <col min="10024" max="10024" width="24.21875" bestFit="1" customWidth="1"/>
    <col min="10025" max="10025" width="22.6640625" bestFit="1" customWidth="1"/>
    <col min="10026" max="10026" width="26.88671875" bestFit="1" customWidth="1"/>
    <col min="10027" max="10027" width="25.21875" bestFit="1" customWidth="1"/>
    <col min="10028" max="10030" width="23.21875" bestFit="1" customWidth="1"/>
    <col min="10031" max="10031" width="22.6640625" bestFit="1" customWidth="1"/>
    <col min="10032" max="10032" width="26.88671875" bestFit="1" customWidth="1"/>
    <col min="10033" max="10033" width="25.21875" bestFit="1" customWidth="1"/>
    <col min="10034" max="10034" width="22.6640625" bestFit="1" customWidth="1"/>
    <col min="10035" max="10035" width="26.88671875" bestFit="1" customWidth="1"/>
    <col min="10036" max="10036" width="25.21875" bestFit="1" customWidth="1"/>
    <col min="10037" max="10037" width="21.6640625" bestFit="1" customWidth="1"/>
    <col min="10038" max="10038" width="25.88671875" bestFit="1" customWidth="1"/>
    <col min="10039" max="10039" width="24.21875" bestFit="1" customWidth="1"/>
    <col min="10040" max="10042" width="23.21875" bestFit="1" customWidth="1"/>
    <col min="10043" max="10043" width="21.6640625" bestFit="1" customWidth="1"/>
    <col min="10044" max="10044" width="25.88671875" bestFit="1" customWidth="1"/>
    <col min="10045" max="10045" width="24.21875" bestFit="1" customWidth="1"/>
    <col min="10046" max="10046" width="22.6640625" bestFit="1" customWidth="1"/>
    <col min="10047" max="10047" width="26.88671875" bestFit="1" customWidth="1"/>
    <col min="10048" max="10048" width="25.21875" bestFit="1" customWidth="1"/>
    <col min="10049" max="10049" width="21.6640625" bestFit="1" customWidth="1"/>
    <col min="10050" max="10050" width="25.88671875" bestFit="1" customWidth="1"/>
    <col min="10051" max="10051" width="24.21875" bestFit="1" customWidth="1"/>
    <col min="10052" max="10054" width="23.21875" bestFit="1" customWidth="1"/>
    <col min="10055" max="10055" width="22.6640625" bestFit="1" customWidth="1"/>
    <col min="10056" max="10056" width="26.88671875" bestFit="1" customWidth="1"/>
    <col min="10057" max="10057" width="25.21875" bestFit="1" customWidth="1"/>
    <col min="10058" max="10058" width="22.6640625" bestFit="1" customWidth="1"/>
    <col min="10059" max="10059" width="26.88671875" bestFit="1" customWidth="1"/>
    <col min="10060" max="10060" width="25.21875" bestFit="1" customWidth="1"/>
    <col min="10061" max="10061" width="21.6640625" bestFit="1" customWidth="1"/>
    <col min="10062" max="10062" width="25.88671875" bestFit="1" customWidth="1"/>
    <col min="10063" max="10063" width="24.21875" bestFit="1" customWidth="1"/>
    <col min="10064" max="10066" width="23.21875" bestFit="1" customWidth="1"/>
    <col min="10067" max="10067" width="21.6640625" bestFit="1" customWidth="1"/>
    <col min="10068" max="10068" width="25.88671875" bestFit="1" customWidth="1"/>
    <col min="10069" max="10069" width="24.21875" bestFit="1" customWidth="1"/>
    <col min="10070" max="10070" width="22.6640625" bestFit="1" customWidth="1"/>
    <col min="10071" max="10071" width="26.88671875" bestFit="1" customWidth="1"/>
    <col min="10072" max="10072" width="25.21875" bestFit="1" customWidth="1"/>
    <col min="10073" max="10073" width="21.6640625" bestFit="1" customWidth="1"/>
    <col min="10074" max="10074" width="25.88671875" bestFit="1" customWidth="1"/>
    <col min="10075" max="10075" width="24.21875" bestFit="1" customWidth="1"/>
    <col min="10076" max="10078" width="23.21875" bestFit="1" customWidth="1"/>
    <col min="10079" max="10079" width="22.6640625" bestFit="1" customWidth="1"/>
    <col min="10080" max="10080" width="26.88671875" bestFit="1" customWidth="1"/>
    <col min="10081" max="10081" width="25.21875" bestFit="1" customWidth="1"/>
    <col min="10082" max="10082" width="22.6640625" bestFit="1" customWidth="1"/>
    <col min="10083" max="10083" width="26.88671875" bestFit="1" customWidth="1"/>
    <col min="10084" max="10084" width="25.21875" bestFit="1" customWidth="1"/>
    <col min="10085" max="10085" width="21.6640625" bestFit="1" customWidth="1"/>
    <col min="10086" max="10086" width="25.88671875" bestFit="1" customWidth="1"/>
    <col min="10087" max="10087" width="24.21875" bestFit="1" customWidth="1"/>
    <col min="10088" max="10088" width="22.6640625" bestFit="1" customWidth="1"/>
    <col min="10089" max="10089" width="26.88671875" bestFit="1" customWidth="1"/>
    <col min="10090" max="10090" width="25.21875" bestFit="1" customWidth="1"/>
    <col min="10091" max="10093" width="23.21875" bestFit="1" customWidth="1"/>
    <col min="10094" max="10094" width="22.6640625" bestFit="1" customWidth="1"/>
    <col min="10095" max="10095" width="26.88671875" bestFit="1" customWidth="1"/>
    <col min="10096" max="10096" width="25.21875" bestFit="1" customWidth="1"/>
    <col min="10097" max="10097" width="22.6640625" bestFit="1" customWidth="1"/>
    <col min="10098" max="10098" width="26.88671875" bestFit="1" customWidth="1"/>
    <col min="10099" max="10099" width="25.21875" bestFit="1" customWidth="1"/>
    <col min="10100" max="10100" width="21.6640625" bestFit="1" customWidth="1"/>
    <col min="10101" max="10101" width="25.88671875" bestFit="1" customWidth="1"/>
    <col min="10102" max="10102" width="24.21875" bestFit="1" customWidth="1"/>
    <col min="10103" max="10105" width="23.21875" bestFit="1" customWidth="1"/>
    <col min="10106" max="10106" width="22.6640625" bestFit="1" customWidth="1"/>
    <col min="10107" max="10107" width="26.88671875" bestFit="1" customWidth="1"/>
    <col min="10108" max="10108" width="25.21875" bestFit="1" customWidth="1"/>
    <col min="10109" max="10109" width="21.6640625" bestFit="1" customWidth="1"/>
    <col min="10110" max="10110" width="25.88671875" bestFit="1" customWidth="1"/>
    <col min="10111" max="10111" width="24.21875" bestFit="1" customWidth="1"/>
    <col min="10112" max="10112" width="21.6640625" bestFit="1" customWidth="1"/>
    <col min="10113" max="10113" width="25.88671875" bestFit="1" customWidth="1"/>
    <col min="10114" max="10114" width="24.21875" bestFit="1" customWidth="1"/>
    <col min="10115" max="10117" width="23.21875" bestFit="1" customWidth="1"/>
    <col min="10118" max="10118" width="22.6640625" bestFit="1" customWidth="1"/>
    <col min="10119" max="10119" width="26.88671875" bestFit="1" customWidth="1"/>
    <col min="10120" max="10120" width="25.21875" bestFit="1" customWidth="1"/>
    <col min="10121" max="10121" width="22.6640625" bestFit="1" customWidth="1"/>
    <col min="10122" max="10122" width="26.88671875" bestFit="1" customWidth="1"/>
    <col min="10123" max="10123" width="25.21875" bestFit="1" customWidth="1"/>
    <col min="10124" max="10124" width="21.6640625" bestFit="1" customWidth="1"/>
    <col min="10125" max="10125" width="25.88671875" bestFit="1" customWidth="1"/>
    <col min="10126" max="10126" width="24.21875" bestFit="1" customWidth="1"/>
    <col min="10127" max="10127" width="22.6640625" bestFit="1" customWidth="1"/>
    <col min="10128" max="10128" width="26.88671875" bestFit="1" customWidth="1"/>
    <col min="10129" max="10129" width="25.21875" bestFit="1" customWidth="1"/>
    <col min="10130" max="10132" width="23.21875" bestFit="1" customWidth="1"/>
    <col min="10133" max="10133" width="21.6640625" bestFit="1" customWidth="1"/>
    <col min="10134" max="10134" width="25.88671875" bestFit="1" customWidth="1"/>
    <col min="10135" max="10135" width="24.21875" bestFit="1" customWidth="1"/>
    <col min="10136" max="10136" width="22.6640625" bestFit="1" customWidth="1"/>
    <col min="10137" max="10137" width="26.88671875" bestFit="1" customWidth="1"/>
    <col min="10138" max="10138" width="25.21875" bestFit="1" customWidth="1"/>
    <col min="10139" max="10139" width="21.6640625" bestFit="1" customWidth="1"/>
    <col min="10140" max="10140" width="25.88671875" bestFit="1" customWidth="1"/>
    <col min="10141" max="10141" width="24.21875" bestFit="1" customWidth="1"/>
    <col min="10142" max="10144" width="23.21875" bestFit="1" customWidth="1"/>
    <col min="10145" max="10145" width="22.6640625" bestFit="1" customWidth="1"/>
    <col min="10146" max="10146" width="26.88671875" bestFit="1" customWidth="1"/>
    <col min="10147" max="10147" width="25.21875" bestFit="1" customWidth="1"/>
    <col min="10148" max="10148" width="22.6640625" bestFit="1" customWidth="1"/>
    <col min="10149" max="10149" width="26.88671875" bestFit="1" customWidth="1"/>
    <col min="10150" max="10150" width="25.21875" bestFit="1" customWidth="1"/>
    <col min="10151" max="10151" width="21.6640625" bestFit="1" customWidth="1"/>
    <col min="10152" max="10152" width="25.88671875" bestFit="1" customWidth="1"/>
    <col min="10153" max="10153" width="24.21875" bestFit="1" customWidth="1"/>
    <col min="10154" max="10156" width="23.21875" bestFit="1" customWidth="1"/>
    <col min="10157" max="10157" width="22.6640625" bestFit="1" customWidth="1"/>
    <col min="10158" max="10158" width="26.88671875" bestFit="1" customWidth="1"/>
    <col min="10159" max="10159" width="25.21875" bestFit="1" customWidth="1"/>
    <col min="10160" max="10160" width="21.6640625" bestFit="1" customWidth="1"/>
    <col min="10161" max="10161" width="25.88671875" bestFit="1" customWidth="1"/>
    <col min="10162" max="10162" width="24.21875" bestFit="1" customWidth="1"/>
    <col min="10163" max="10163" width="21.6640625" bestFit="1" customWidth="1"/>
    <col min="10164" max="10164" width="25.88671875" bestFit="1" customWidth="1"/>
    <col min="10165" max="10165" width="24.21875" bestFit="1" customWidth="1"/>
    <col min="10166" max="10168" width="23.21875" bestFit="1" customWidth="1"/>
    <col min="10169" max="10169" width="21.6640625" bestFit="1" customWidth="1"/>
    <col min="10170" max="10170" width="25.88671875" bestFit="1" customWidth="1"/>
    <col min="10171" max="10171" width="24.21875" bestFit="1" customWidth="1"/>
    <col min="10172" max="10172" width="22.6640625" bestFit="1" customWidth="1"/>
    <col min="10173" max="10173" width="26.88671875" bestFit="1" customWidth="1"/>
    <col min="10174" max="10174" width="25.21875" bestFit="1" customWidth="1"/>
    <col min="10175" max="10175" width="21.6640625" bestFit="1" customWidth="1"/>
    <col min="10176" max="10176" width="25.88671875" bestFit="1" customWidth="1"/>
    <col min="10177" max="10177" width="24.21875" bestFit="1" customWidth="1"/>
    <col min="10178" max="10180" width="23.21875" bestFit="1" customWidth="1"/>
    <col min="10181" max="10181" width="21.6640625" bestFit="1" customWidth="1"/>
    <col min="10182" max="10182" width="25.88671875" bestFit="1" customWidth="1"/>
    <col min="10183" max="10183" width="24.21875" bestFit="1" customWidth="1"/>
    <col min="10184" max="10184" width="21.6640625" bestFit="1" customWidth="1"/>
    <col min="10185" max="10185" width="25.88671875" bestFit="1" customWidth="1"/>
    <col min="10186" max="10186" width="24.21875" bestFit="1" customWidth="1"/>
    <col min="10187" max="10187" width="21.6640625" bestFit="1" customWidth="1"/>
    <col min="10188" max="10188" width="25.88671875" bestFit="1" customWidth="1"/>
    <col min="10189" max="10189" width="24.21875" bestFit="1" customWidth="1"/>
    <col min="10190" max="10190" width="22.6640625" bestFit="1" customWidth="1"/>
    <col min="10191" max="10191" width="26.88671875" bestFit="1" customWidth="1"/>
    <col min="10192" max="10192" width="25.21875" bestFit="1" customWidth="1"/>
    <col min="10193" max="10195" width="23.21875" bestFit="1" customWidth="1"/>
    <col min="10196" max="10196" width="22.6640625" bestFit="1" customWidth="1"/>
    <col min="10197" max="10197" width="26.88671875" bestFit="1" customWidth="1"/>
    <col min="10198" max="10198" width="25.21875" bestFit="1" customWidth="1"/>
    <col min="10199" max="10199" width="22.6640625" bestFit="1" customWidth="1"/>
    <col min="10200" max="10200" width="26.88671875" bestFit="1" customWidth="1"/>
    <col min="10201" max="10201" width="25.21875" bestFit="1" customWidth="1"/>
    <col min="10202" max="10202" width="21.6640625" bestFit="1" customWidth="1"/>
    <col min="10203" max="10203" width="25.88671875" bestFit="1" customWidth="1"/>
    <col min="10204" max="10204" width="24.21875" bestFit="1" customWidth="1"/>
    <col min="10205" max="10207" width="23.21875" bestFit="1" customWidth="1"/>
    <col min="10208" max="10208" width="22.6640625" bestFit="1" customWidth="1"/>
    <col min="10209" max="10209" width="26.88671875" bestFit="1" customWidth="1"/>
    <col min="10210" max="10210" width="25.21875" bestFit="1" customWidth="1"/>
    <col min="10211" max="10211" width="22.6640625" bestFit="1" customWidth="1"/>
    <col min="10212" max="10212" width="26.88671875" bestFit="1" customWidth="1"/>
    <col min="10213" max="10213" width="25.21875" bestFit="1" customWidth="1"/>
    <col min="10214" max="10214" width="21.6640625" bestFit="1" customWidth="1"/>
    <col min="10215" max="10215" width="25.88671875" bestFit="1" customWidth="1"/>
    <col min="10216" max="10216" width="24.21875" bestFit="1" customWidth="1"/>
    <col min="10217" max="10219" width="23.21875" bestFit="1" customWidth="1"/>
    <col min="10220" max="10220" width="22.6640625" bestFit="1" customWidth="1"/>
    <col min="10221" max="10221" width="26.88671875" bestFit="1" customWidth="1"/>
    <col min="10222" max="10222" width="25.21875" bestFit="1" customWidth="1"/>
    <col min="10223" max="10223" width="21.6640625" bestFit="1" customWidth="1"/>
    <col min="10224" max="10224" width="25.88671875" bestFit="1" customWidth="1"/>
    <col min="10225" max="10225" width="24.21875" bestFit="1" customWidth="1"/>
    <col min="10226" max="10226" width="21.6640625" bestFit="1" customWidth="1"/>
    <col min="10227" max="10227" width="25.88671875" bestFit="1" customWidth="1"/>
    <col min="10228" max="10228" width="24.21875" bestFit="1" customWidth="1"/>
    <col min="10229" max="10231" width="23.21875" bestFit="1" customWidth="1"/>
    <col min="10232" max="10232" width="22.6640625" bestFit="1" customWidth="1"/>
    <col min="10233" max="10233" width="26.88671875" bestFit="1" customWidth="1"/>
    <col min="10234" max="10234" width="25.21875" bestFit="1" customWidth="1"/>
    <col min="10235" max="10235" width="22.6640625" bestFit="1" customWidth="1"/>
    <col min="10236" max="10236" width="26.88671875" bestFit="1" customWidth="1"/>
    <col min="10237" max="10237" width="25.21875" bestFit="1" customWidth="1"/>
    <col min="10238" max="10238" width="21.6640625" bestFit="1" customWidth="1"/>
    <col min="10239" max="10239" width="25.88671875" bestFit="1" customWidth="1"/>
    <col min="10240" max="10240" width="24.21875" bestFit="1" customWidth="1"/>
    <col min="10241" max="10243" width="23.21875" bestFit="1" customWidth="1"/>
    <col min="10244" max="10244" width="22.6640625" bestFit="1" customWidth="1"/>
    <col min="10245" max="10245" width="26.88671875" bestFit="1" customWidth="1"/>
    <col min="10246" max="10246" width="25.21875" bestFit="1" customWidth="1"/>
    <col min="10247" max="10247" width="22.6640625" bestFit="1" customWidth="1"/>
    <col min="10248" max="10248" width="26.88671875" bestFit="1" customWidth="1"/>
    <col min="10249" max="10249" width="25.21875" bestFit="1" customWidth="1"/>
    <col min="10250" max="10250" width="21.6640625" bestFit="1" customWidth="1"/>
    <col min="10251" max="10251" width="25.88671875" bestFit="1" customWidth="1"/>
    <col min="10252" max="10252" width="24.21875" bestFit="1" customWidth="1"/>
    <col min="10253" max="10253" width="22.6640625" bestFit="1" customWidth="1"/>
    <col min="10254" max="10254" width="26.88671875" bestFit="1" customWidth="1"/>
    <col min="10255" max="10255" width="25.21875" bestFit="1" customWidth="1"/>
    <col min="10256" max="10258" width="23.21875" bestFit="1" customWidth="1"/>
    <col min="10259" max="10259" width="22.6640625" bestFit="1" customWidth="1"/>
    <col min="10260" max="10260" width="26.88671875" bestFit="1" customWidth="1"/>
    <col min="10261" max="10261" width="25.21875" bestFit="1" customWidth="1"/>
    <col min="10262" max="10262" width="22.6640625" bestFit="1" customWidth="1"/>
    <col min="10263" max="10263" width="26.88671875" bestFit="1" customWidth="1"/>
    <col min="10264" max="10264" width="25.21875" bestFit="1" customWidth="1"/>
    <col min="10265" max="10265" width="21.6640625" bestFit="1" customWidth="1"/>
    <col min="10266" max="10266" width="25.88671875" bestFit="1" customWidth="1"/>
    <col min="10267" max="10267" width="24.21875" bestFit="1" customWidth="1"/>
    <col min="10268" max="10270" width="23.21875" bestFit="1" customWidth="1"/>
    <col min="10271" max="10271" width="21.6640625" bestFit="1" customWidth="1"/>
    <col min="10272" max="10272" width="25.88671875" bestFit="1" customWidth="1"/>
    <col min="10273" max="10273" width="24.21875" bestFit="1" customWidth="1"/>
    <col min="10274" max="10274" width="22.6640625" bestFit="1" customWidth="1"/>
    <col min="10275" max="10275" width="26.88671875" bestFit="1" customWidth="1"/>
    <col min="10276" max="10276" width="25.21875" bestFit="1" customWidth="1"/>
    <col min="10277" max="10277" width="21.6640625" bestFit="1" customWidth="1"/>
    <col min="10278" max="10278" width="25.88671875" bestFit="1" customWidth="1"/>
    <col min="10279" max="10279" width="24.21875" bestFit="1" customWidth="1"/>
    <col min="10280" max="10282" width="23.21875" bestFit="1" customWidth="1"/>
    <col min="10283" max="10283" width="21.6640625" bestFit="1" customWidth="1"/>
    <col min="10284" max="10284" width="25.88671875" bestFit="1" customWidth="1"/>
    <col min="10285" max="10285" width="24.21875" bestFit="1" customWidth="1"/>
    <col min="10286" max="10286" width="22.6640625" bestFit="1" customWidth="1"/>
    <col min="10287" max="10287" width="26.88671875" bestFit="1" customWidth="1"/>
    <col min="10288" max="10288" width="25.21875" bestFit="1" customWidth="1"/>
    <col min="10289" max="10289" width="21.6640625" bestFit="1" customWidth="1"/>
    <col min="10290" max="10290" width="25.88671875" bestFit="1" customWidth="1"/>
    <col min="10291" max="10291" width="24.21875" bestFit="1" customWidth="1"/>
    <col min="10292" max="10292" width="22.6640625" bestFit="1" customWidth="1"/>
    <col min="10293" max="10293" width="26.88671875" bestFit="1" customWidth="1"/>
    <col min="10294" max="10294" width="25.21875" bestFit="1" customWidth="1"/>
    <col min="10295" max="10297" width="23.21875" bestFit="1" customWidth="1"/>
    <col min="10298" max="10298" width="22.6640625" bestFit="1" customWidth="1"/>
    <col min="10299" max="10299" width="26.88671875" bestFit="1" customWidth="1"/>
    <col min="10300" max="10300" width="25.21875" bestFit="1" customWidth="1"/>
    <col min="10301" max="10301" width="22.6640625" bestFit="1" customWidth="1"/>
    <col min="10302" max="10302" width="26.88671875" bestFit="1" customWidth="1"/>
    <col min="10303" max="10303" width="25.21875" bestFit="1" customWidth="1"/>
    <col min="10304" max="10304" width="21.6640625" bestFit="1" customWidth="1"/>
    <col min="10305" max="10305" width="25.88671875" bestFit="1" customWidth="1"/>
    <col min="10306" max="10306" width="24.21875" bestFit="1" customWidth="1"/>
    <col min="10307" max="10309" width="23.21875" bestFit="1" customWidth="1"/>
    <col min="10310" max="10310" width="22.6640625" bestFit="1" customWidth="1"/>
    <col min="10311" max="10311" width="26.88671875" bestFit="1" customWidth="1"/>
    <col min="10312" max="10312" width="25.21875" bestFit="1" customWidth="1"/>
    <col min="10313" max="10313" width="22.6640625" bestFit="1" customWidth="1"/>
    <col min="10314" max="10314" width="26.88671875" bestFit="1" customWidth="1"/>
    <col min="10315" max="10315" width="25.21875" bestFit="1" customWidth="1"/>
    <col min="10316" max="10316" width="21.6640625" bestFit="1" customWidth="1"/>
    <col min="10317" max="10317" width="25.88671875" bestFit="1" customWidth="1"/>
    <col min="10318" max="10318" width="24.21875" bestFit="1" customWidth="1"/>
    <col min="10319" max="10321" width="23.21875" bestFit="1" customWidth="1"/>
    <col min="10322" max="10322" width="22.6640625" bestFit="1" customWidth="1"/>
    <col min="10323" max="10323" width="26.88671875" bestFit="1" customWidth="1"/>
    <col min="10324" max="10324" width="25.21875" bestFit="1" customWidth="1"/>
    <col min="10325" max="10325" width="22.6640625" bestFit="1" customWidth="1"/>
    <col min="10326" max="10326" width="26.88671875" bestFit="1" customWidth="1"/>
    <col min="10327" max="10327" width="25.21875" bestFit="1" customWidth="1"/>
    <col min="10328" max="10328" width="21.6640625" bestFit="1" customWidth="1"/>
    <col min="10329" max="10329" width="25.88671875" bestFit="1" customWidth="1"/>
    <col min="10330" max="10330" width="24.21875" bestFit="1" customWidth="1"/>
    <col min="10331" max="10331" width="22.6640625" bestFit="1" customWidth="1"/>
    <col min="10332" max="10332" width="26.88671875" bestFit="1" customWidth="1"/>
    <col min="10333" max="10333" width="25.21875" bestFit="1" customWidth="1"/>
    <col min="10334" max="10336" width="23.21875" bestFit="1" customWidth="1"/>
    <col min="10337" max="10337" width="22.6640625" bestFit="1" customWidth="1"/>
    <col min="10338" max="10338" width="26.88671875" bestFit="1" customWidth="1"/>
    <col min="10339" max="10339" width="25.21875" bestFit="1" customWidth="1"/>
    <col min="10340" max="10340" width="22.6640625" bestFit="1" customWidth="1"/>
    <col min="10341" max="10341" width="26.88671875" bestFit="1" customWidth="1"/>
    <col min="10342" max="10342" width="25.21875" bestFit="1" customWidth="1"/>
    <col min="10343" max="10343" width="21.6640625" bestFit="1" customWidth="1"/>
    <col min="10344" max="10344" width="25.88671875" bestFit="1" customWidth="1"/>
    <col min="10345" max="10345" width="24.21875" bestFit="1" customWidth="1"/>
    <col min="10346" max="10348" width="23.21875" bestFit="1" customWidth="1"/>
    <col min="10349" max="10349" width="22.6640625" bestFit="1" customWidth="1"/>
    <col min="10350" max="10350" width="26.88671875" bestFit="1" customWidth="1"/>
    <col min="10351" max="10351" width="25.21875" bestFit="1" customWidth="1"/>
    <col min="10352" max="10352" width="22.6640625" bestFit="1" customWidth="1"/>
    <col min="10353" max="10353" width="26.88671875" bestFit="1" customWidth="1"/>
    <col min="10354" max="10354" width="25.21875" bestFit="1" customWidth="1"/>
    <col min="10355" max="10355" width="21.6640625" bestFit="1" customWidth="1"/>
    <col min="10356" max="10356" width="25.88671875" bestFit="1" customWidth="1"/>
    <col min="10357" max="10357" width="24.21875" bestFit="1" customWidth="1"/>
    <col min="10358" max="10360" width="23.21875" bestFit="1" customWidth="1"/>
    <col min="10361" max="10361" width="22.6640625" bestFit="1" customWidth="1"/>
    <col min="10362" max="10362" width="26.88671875" bestFit="1" customWidth="1"/>
    <col min="10363" max="10363" width="25.21875" bestFit="1" customWidth="1"/>
    <col min="10364" max="10364" width="22.6640625" bestFit="1" customWidth="1"/>
    <col min="10365" max="10365" width="26.88671875" bestFit="1" customWidth="1"/>
    <col min="10366" max="10366" width="25.21875" bestFit="1" customWidth="1"/>
    <col min="10367" max="10367" width="21.6640625" bestFit="1" customWidth="1"/>
    <col min="10368" max="10368" width="25.88671875" bestFit="1" customWidth="1"/>
    <col min="10369" max="10369" width="24.21875" bestFit="1" customWidth="1"/>
    <col min="10370" max="10370" width="22.6640625" bestFit="1" customWidth="1"/>
    <col min="10371" max="10371" width="26.88671875" bestFit="1" customWidth="1"/>
    <col min="10372" max="10372" width="25.21875" bestFit="1" customWidth="1"/>
    <col min="10373" max="10375" width="23.21875" bestFit="1" customWidth="1"/>
    <col min="10376" max="10376" width="22.6640625" bestFit="1" customWidth="1"/>
    <col min="10377" max="10377" width="26.88671875" bestFit="1" customWidth="1"/>
    <col min="10378" max="10378" width="25.21875" bestFit="1" customWidth="1"/>
    <col min="10379" max="10379" width="22.6640625" bestFit="1" customWidth="1"/>
    <col min="10380" max="10380" width="26.88671875" bestFit="1" customWidth="1"/>
    <col min="10381" max="10381" width="25.21875" bestFit="1" customWidth="1"/>
    <col min="10382" max="10382" width="21.6640625" bestFit="1" customWidth="1"/>
    <col min="10383" max="10383" width="25.88671875" bestFit="1" customWidth="1"/>
    <col min="10384" max="10384" width="24.21875" bestFit="1" customWidth="1"/>
    <col min="10385" max="10387" width="23.21875" bestFit="1" customWidth="1"/>
    <col min="10388" max="10388" width="21.6640625" bestFit="1" customWidth="1"/>
    <col min="10389" max="10389" width="25.88671875" bestFit="1" customWidth="1"/>
    <col min="10390" max="10390" width="24.21875" bestFit="1" customWidth="1"/>
    <col min="10391" max="10391" width="22.6640625" bestFit="1" customWidth="1"/>
    <col min="10392" max="10392" width="26.88671875" bestFit="1" customWidth="1"/>
    <col min="10393" max="10393" width="25.21875" bestFit="1" customWidth="1"/>
    <col min="10394" max="10394" width="21.6640625" bestFit="1" customWidth="1"/>
    <col min="10395" max="10395" width="25.88671875" bestFit="1" customWidth="1"/>
    <col min="10396" max="10396" width="24.21875" bestFit="1" customWidth="1"/>
    <col min="10397" max="10397" width="22.6640625" bestFit="1" customWidth="1"/>
    <col min="10398" max="10398" width="26.88671875" bestFit="1" customWidth="1"/>
    <col min="10399" max="10399" width="25.21875" bestFit="1" customWidth="1"/>
    <col min="10400" max="10402" width="23.21875" bestFit="1" customWidth="1"/>
    <col min="10403" max="10403" width="22.6640625" bestFit="1" customWidth="1"/>
    <col min="10404" max="10404" width="26.88671875" bestFit="1" customWidth="1"/>
    <col min="10405" max="10405" width="25.21875" bestFit="1" customWidth="1"/>
    <col min="10406" max="10406" width="21.6640625" bestFit="1" customWidth="1"/>
    <col min="10407" max="10407" width="25.88671875" bestFit="1" customWidth="1"/>
    <col min="10408" max="10408" width="24.21875" bestFit="1" customWidth="1"/>
    <col min="10409" max="10409" width="21.6640625" bestFit="1" customWidth="1"/>
    <col min="10410" max="10410" width="25.88671875" bestFit="1" customWidth="1"/>
    <col min="10411" max="10411" width="24.21875" bestFit="1" customWidth="1"/>
    <col min="10412" max="10412" width="22.6640625" bestFit="1" customWidth="1"/>
    <col min="10413" max="10413" width="26.88671875" bestFit="1" customWidth="1"/>
    <col min="10414" max="10414" width="25.21875" bestFit="1" customWidth="1"/>
    <col min="10415" max="10417" width="23.21875" bestFit="1" customWidth="1"/>
    <col min="10418" max="10418" width="22.6640625" bestFit="1" customWidth="1"/>
    <col min="10419" max="10419" width="26.88671875" bestFit="1" customWidth="1"/>
    <col min="10420" max="10420" width="25.21875" bestFit="1" customWidth="1"/>
    <col min="10421" max="10421" width="22.6640625" bestFit="1" customWidth="1"/>
    <col min="10422" max="10422" width="26.88671875" bestFit="1" customWidth="1"/>
    <col min="10423" max="10423" width="25.21875" bestFit="1" customWidth="1"/>
    <col min="10424" max="10424" width="21.6640625" bestFit="1" customWidth="1"/>
    <col min="10425" max="10425" width="25.88671875" bestFit="1" customWidth="1"/>
    <col min="10426" max="10426" width="24.21875" bestFit="1" customWidth="1"/>
    <col min="10427" max="10429" width="23.21875" bestFit="1" customWidth="1"/>
    <col min="10430" max="10430" width="22.6640625" bestFit="1" customWidth="1"/>
    <col min="10431" max="10431" width="26.88671875" bestFit="1" customWidth="1"/>
    <col min="10432" max="10432" width="25.21875" bestFit="1" customWidth="1"/>
    <col min="10433" max="10433" width="22.6640625" bestFit="1" customWidth="1"/>
    <col min="10434" max="10434" width="26.88671875" bestFit="1" customWidth="1"/>
    <col min="10435" max="10435" width="25.21875" bestFit="1" customWidth="1"/>
    <col min="10436" max="10436" width="21.6640625" bestFit="1" customWidth="1"/>
    <col min="10437" max="10437" width="25.88671875" bestFit="1" customWidth="1"/>
    <col min="10438" max="10438" width="24.21875" bestFit="1" customWidth="1"/>
    <col min="10439" max="10441" width="23.21875" bestFit="1" customWidth="1"/>
    <col min="10442" max="10442" width="22.6640625" bestFit="1" customWidth="1"/>
    <col min="10443" max="10443" width="26.88671875" bestFit="1" customWidth="1"/>
    <col min="10444" max="10444" width="25.21875" bestFit="1" customWidth="1"/>
    <col min="10445" max="10445" width="22.6640625" bestFit="1" customWidth="1"/>
    <col min="10446" max="10446" width="26.88671875" bestFit="1" customWidth="1"/>
    <col min="10447" max="10447" width="25.21875" bestFit="1" customWidth="1"/>
    <col min="10448" max="10448" width="21.6640625" bestFit="1" customWidth="1"/>
    <col min="10449" max="10449" width="25.88671875" bestFit="1" customWidth="1"/>
    <col min="10450" max="10450" width="24.21875" bestFit="1" customWidth="1"/>
    <col min="10451" max="10453" width="23.21875" bestFit="1" customWidth="1"/>
    <col min="10454" max="10454" width="21.6640625" bestFit="1" customWidth="1"/>
    <col min="10455" max="10455" width="25.88671875" bestFit="1" customWidth="1"/>
    <col min="10456" max="10456" width="24.21875" bestFit="1" customWidth="1"/>
    <col min="10457" max="10457" width="22.6640625" bestFit="1" customWidth="1"/>
    <col min="10458" max="10458" width="26.88671875" bestFit="1" customWidth="1"/>
    <col min="10459" max="10459" width="25.21875" bestFit="1" customWidth="1"/>
    <col min="10460" max="10460" width="21.6640625" bestFit="1" customWidth="1"/>
    <col min="10461" max="10461" width="25.88671875" bestFit="1" customWidth="1"/>
    <col min="10462" max="10462" width="24.21875" bestFit="1" customWidth="1"/>
    <col min="10463" max="10463" width="22.6640625" bestFit="1" customWidth="1"/>
    <col min="10464" max="10464" width="26.88671875" bestFit="1" customWidth="1"/>
    <col min="10465" max="10465" width="25.21875" bestFit="1" customWidth="1"/>
    <col min="10466" max="10468" width="23.21875" bestFit="1" customWidth="1"/>
    <col min="10469" max="10469" width="22.6640625" bestFit="1" customWidth="1"/>
    <col min="10470" max="10470" width="26.88671875" bestFit="1" customWidth="1"/>
    <col min="10471" max="10471" width="25.21875" bestFit="1" customWidth="1"/>
    <col min="10472" max="10472" width="21.6640625" bestFit="1" customWidth="1"/>
    <col min="10473" max="10473" width="25.88671875" bestFit="1" customWidth="1"/>
    <col min="10474" max="10474" width="24.21875" bestFit="1" customWidth="1"/>
    <col min="10475" max="10475" width="21.6640625" bestFit="1" customWidth="1"/>
    <col min="10476" max="10476" width="25.88671875" bestFit="1" customWidth="1"/>
    <col min="10477" max="10477" width="24.21875" bestFit="1" customWidth="1"/>
    <col min="10478" max="10480" width="23.21875" bestFit="1" customWidth="1"/>
    <col min="10481" max="10481" width="22.6640625" bestFit="1" customWidth="1"/>
    <col min="10482" max="10482" width="26.88671875" bestFit="1" customWidth="1"/>
    <col min="10483" max="10483" width="25.21875" bestFit="1" customWidth="1"/>
    <col min="10484" max="10484" width="22.6640625" bestFit="1" customWidth="1"/>
    <col min="10485" max="10485" width="26.88671875" bestFit="1" customWidth="1"/>
    <col min="10486" max="10486" width="25.21875" bestFit="1" customWidth="1"/>
    <col min="10487" max="10487" width="21.6640625" bestFit="1" customWidth="1"/>
    <col min="10488" max="10488" width="25.88671875" bestFit="1" customWidth="1"/>
    <col min="10489" max="10489" width="24.21875" bestFit="1" customWidth="1"/>
    <col min="10490" max="10492" width="23.21875" bestFit="1" customWidth="1"/>
    <col min="10493" max="10493" width="21.6640625" bestFit="1" customWidth="1"/>
    <col min="10494" max="10494" width="25.88671875" bestFit="1" customWidth="1"/>
    <col min="10495" max="10495" width="24.21875" bestFit="1" customWidth="1"/>
    <col min="10496" max="10496" width="22.6640625" bestFit="1" customWidth="1"/>
    <col min="10497" max="10497" width="26.88671875" bestFit="1" customWidth="1"/>
    <col min="10498" max="10498" width="25.21875" bestFit="1" customWidth="1"/>
    <col min="10499" max="10499" width="21.6640625" bestFit="1" customWidth="1"/>
    <col min="10500" max="10500" width="25.88671875" bestFit="1" customWidth="1"/>
    <col min="10501" max="10501" width="24.21875" bestFit="1" customWidth="1"/>
    <col min="10502" max="10502" width="22.6640625" bestFit="1" customWidth="1"/>
    <col min="10503" max="10503" width="26.88671875" bestFit="1" customWidth="1"/>
    <col min="10504" max="10504" width="25.21875" bestFit="1" customWidth="1"/>
    <col min="10505" max="10507" width="23.21875" bestFit="1" customWidth="1"/>
    <col min="10508" max="10508" width="21.6640625" bestFit="1" customWidth="1"/>
    <col min="10509" max="10509" width="25.88671875" bestFit="1" customWidth="1"/>
    <col min="10510" max="10510" width="24.21875" bestFit="1" customWidth="1"/>
    <col min="10511" max="10511" width="22.6640625" bestFit="1" customWidth="1"/>
    <col min="10512" max="10512" width="26.88671875" bestFit="1" customWidth="1"/>
    <col min="10513" max="10513" width="25.21875" bestFit="1" customWidth="1"/>
    <col min="10514" max="10514" width="21.6640625" bestFit="1" customWidth="1"/>
    <col min="10515" max="10515" width="25.88671875" bestFit="1" customWidth="1"/>
    <col min="10516" max="10516" width="24.21875" bestFit="1" customWidth="1"/>
    <col min="10517" max="10519" width="23.21875" bestFit="1" customWidth="1"/>
    <col min="10520" max="10520" width="22.6640625" bestFit="1" customWidth="1"/>
    <col min="10521" max="10521" width="26.88671875" bestFit="1" customWidth="1"/>
    <col min="10522" max="10522" width="25.21875" bestFit="1" customWidth="1"/>
    <col min="10523" max="10523" width="21.6640625" bestFit="1" customWidth="1"/>
    <col min="10524" max="10524" width="25.88671875" bestFit="1" customWidth="1"/>
    <col min="10525" max="10525" width="24.21875" bestFit="1" customWidth="1"/>
    <col min="10526" max="10526" width="21.6640625" bestFit="1" customWidth="1"/>
    <col min="10527" max="10527" width="25.88671875" bestFit="1" customWidth="1"/>
    <col min="10528" max="10528" width="24.21875" bestFit="1" customWidth="1"/>
    <col min="10529" max="10531" width="23.21875" bestFit="1" customWidth="1"/>
    <col min="10532" max="10532" width="21.6640625" bestFit="1" customWidth="1"/>
    <col min="10533" max="10533" width="25.88671875" bestFit="1" customWidth="1"/>
    <col min="10534" max="10534" width="24.21875" bestFit="1" customWidth="1"/>
    <col min="10535" max="10535" width="22.6640625" bestFit="1" customWidth="1"/>
    <col min="10536" max="10536" width="26.88671875" bestFit="1" customWidth="1"/>
    <col min="10537" max="10537" width="25.21875" bestFit="1" customWidth="1"/>
    <col min="10538" max="10538" width="21.6640625" bestFit="1" customWidth="1"/>
    <col min="10539" max="10539" width="25.88671875" bestFit="1" customWidth="1"/>
    <col min="10540" max="10540" width="24.21875" bestFit="1" customWidth="1"/>
    <col min="10541" max="10543" width="23.21875" bestFit="1" customWidth="1"/>
    <col min="10544" max="10544" width="22.6640625" bestFit="1" customWidth="1"/>
    <col min="10545" max="10545" width="26.88671875" bestFit="1" customWidth="1"/>
    <col min="10546" max="10546" width="25.21875" bestFit="1" customWidth="1"/>
    <col min="10547" max="10547" width="22.6640625" bestFit="1" customWidth="1"/>
    <col min="10548" max="10548" width="26.88671875" bestFit="1" customWidth="1"/>
    <col min="10549" max="10549" width="25.21875" bestFit="1" customWidth="1"/>
    <col min="10550" max="10550" width="21.6640625" bestFit="1" customWidth="1"/>
    <col min="10551" max="10551" width="25.88671875" bestFit="1" customWidth="1"/>
    <col min="10552" max="10552" width="24.21875" bestFit="1" customWidth="1"/>
    <col min="10553" max="10553" width="22.6640625" bestFit="1" customWidth="1"/>
    <col min="10554" max="10554" width="26.88671875" bestFit="1" customWidth="1"/>
    <col min="10555" max="10555" width="25.21875" bestFit="1" customWidth="1"/>
    <col min="10556" max="10558" width="23.21875" bestFit="1" customWidth="1"/>
    <col min="10559" max="10559" width="22.6640625" bestFit="1" customWidth="1"/>
    <col min="10560" max="10560" width="26.88671875" bestFit="1" customWidth="1"/>
    <col min="10561" max="10561" width="25.21875" bestFit="1" customWidth="1"/>
    <col min="10562" max="10562" width="21.6640625" bestFit="1" customWidth="1"/>
    <col min="10563" max="10563" width="25.88671875" bestFit="1" customWidth="1"/>
    <col min="10564" max="10564" width="24.21875" bestFit="1" customWidth="1"/>
    <col min="10565" max="10565" width="21.6640625" bestFit="1" customWidth="1"/>
    <col min="10566" max="10566" width="25.88671875" bestFit="1" customWidth="1"/>
    <col min="10567" max="10567" width="24.21875" bestFit="1" customWidth="1"/>
    <col min="10568" max="10570" width="23.21875" bestFit="1" customWidth="1"/>
    <col min="10571" max="10571" width="22.6640625" bestFit="1" customWidth="1"/>
    <col min="10572" max="10572" width="26.88671875" bestFit="1" customWidth="1"/>
    <col min="10573" max="10573" width="25.21875" bestFit="1" customWidth="1"/>
    <col min="10574" max="10574" width="22.6640625" bestFit="1" customWidth="1"/>
    <col min="10575" max="10575" width="26.88671875" bestFit="1" customWidth="1"/>
    <col min="10576" max="10576" width="25.21875" bestFit="1" customWidth="1"/>
    <col min="10577" max="10577" width="21.6640625" bestFit="1" customWidth="1"/>
    <col min="10578" max="10578" width="25.88671875" bestFit="1" customWidth="1"/>
    <col min="10579" max="10579" width="24.21875" bestFit="1" customWidth="1"/>
    <col min="10580" max="10582" width="23.21875" bestFit="1" customWidth="1"/>
    <col min="10583" max="10583" width="22.6640625" bestFit="1" customWidth="1"/>
    <col min="10584" max="10584" width="26.88671875" bestFit="1" customWidth="1"/>
    <col min="10585" max="10585" width="25.21875" bestFit="1" customWidth="1"/>
    <col min="10586" max="10586" width="22.6640625" bestFit="1" customWidth="1"/>
    <col min="10587" max="10587" width="26.88671875" bestFit="1" customWidth="1"/>
    <col min="10588" max="10588" width="25.21875" bestFit="1" customWidth="1"/>
    <col min="10589" max="10589" width="21.6640625" bestFit="1" customWidth="1"/>
    <col min="10590" max="10590" width="25.88671875" bestFit="1" customWidth="1"/>
    <col min="10591" max="10591" width="24.21875" bestFit="1" customWidth="1"/>
    <col min="10592" max="10594" width="23.21875" bestFit="1" customWidth="1"/>
    <col min="10595" max="10595" width="21.6640625" bestFit="1" customWidth="1"/>
    <col min="10596" max="10596" width="25.88671875" bestFit="1" customWidth="1"/>
    <col min="10597" max="10597" width="24.21875" bestFit="1" customWidth="1"/>
    <col min="10598" max="10598" width="22.6640625" bestFit="1" customWidth="1"/>
    <col min="10599" max="10599" width="26.88671875" bestFit="1" customWidth="1"/>
    <col min="10600" max="10600" width="25.21875" bestFit="1" customWidth="1"/>
    <col min="10601" max="10601" width="21.6640625" bestFit="1" customWidth="1"/>
    <col min="10602" max="10602" width="25.88671875" bestFit="1" customWidth="1"/>
    <col min="10603" max="10603" width="24.21875" bestFit="1" customWidth="1"/>
    <col min="10604" max="10604" width="22.6640625" bestFit="1" customWidth="1"/>
    <col min="10605" max="10605" width="26.88671875" bestFit="1" customWidth="1"/>
    <col min="10606" max="10606" width="25.21875" bestFit="1" customWidth="1"/>
    <col min="10607" max="10609" width="23.21875" bestFit="1" customWidth="1"/>
    <col min="10610" max="10610" width="22.6640625" bestFit="1" customWidth="1"/>
    <col min="10611" max="10611" width="26.88671875" bestFit="1" customWidth="1"/>
    <col min="10612" max="10612" width="25.21875" bestFit="1" customWidth="1"/>
    <col min="10613" max="10613" width="22.6640625" bestFit="1" customWidth="1"/>
    <col min="10614" max="10614" width="26.88671875" bestFit="1" customWidth="1"/>
    <col min="10615" max="10615" width="25.21875" bestFit="1" customWidth="1"/>
    <col min="10616" max="10616" width="21.6640625" bestFit="1" customWidth="1"/>
    <col min="10617" max="10617" width="25.88671875" bestFit="1" customWidth="1"/>
    <col min="10618" max="10618" width="24.21875" bestFit="1" customWidth="1"/>
    <col min="10619" max="10619" width="22.6640625" bestFit="1" customWidth="1"/>
    <col min="10620" max="10620" width="26.88671875" bestFit="1" customWidth="1"/>
    <col min="10621" max="10621" width="25.21875" bestFit="1" customWidth="1"/>
    <col min="10622" max="10624" width="23.21875" bestFit="1" customWidth="1"/>
    <col min="10625" max="10625" width="22.6640625" bestFit="1" customWidth="1"/>
    <col min="10626" max="10626" width="26.88671875" bestFit="1" customWidth="1"/>
    <col min="10627" max="10627" width="25.21875" bestFit="1" customWidth="1"/>
    <col min="10628" max="10628" width="21.6640625" bestFit="1" customWidth="1"/>
    <col min="10629" max="10629" width="25.88671875" bestFit="1" customWidth="1"/>
    <col min="10630" max="10630" width="24.21875" bestFit="1" customWidth="1"/>
    <col min="10631" max="10631" width="21.6640625" bestFit="1" customWidth="1"/>
    <col min="10632" max="10632" width="25.88671875" bestFit="1" customWidth="1"/>
    <col min="10633" max="10633" width="24.21875" bestFit="1" customWidth="1"/>
    <col min="10634" max="10634" width="22.6640625" bestFit="1" customWidth="1"/>
    <col min="10635" max="10635" width="26.88671875" bestFit="1" customWidth="1"/>
    <col min="10636" max="10636" width="25.21875" bestFit="1" customWidth="1"/>
    <col min="10637" max="10639" width="23.21875" bestFit="1" customWidth="1"/>
    <col min="10640" max="10640" width="22.6640625" bestFit="1" customWidth="1"/>
    <col min="10641" max="10641" width="26.88671875" bestFit="1" customWidth="1"/>
    <col min="10642" max="10642" width="25.21875" bestFit="1" customWidth="1"/>
    <col min="10643" max="10643" width="22.6640625" bestFit="1" customWidth="1"/>
    <col min="10644" max="10644" width="26.88671875" bestFit="1" customWidth="1"/>
    <col min="10645" max="10645" width="25.21875" bestFit="1" customWidth="1"/>
    <col min="10646" max="10646" width="21.6640625" bestFit="1" customWidth="1"/>
    <col min="10647" max="10647" width="25.88671875" bestFit="1" customWidth="1"/>
    <col min="10648" max="10648" width="24.21875" bestFit="1" customWidth="1"/>
    <col min="10649" max="10651" width="23.21875" bestFit="1" customWidth="1"/>
    <col min="10652" max="10652" width="21.6640625" bestFit="1" customWidth="1"/>
    <col min="10653" max="10653" width="25.88671875" bestFit="1" customWidth="1"/>
    <col min="10654" max="10654" width="24.21875" bestFit="1" customWidth="1"/>
    <col min="10655" max="10655" width="22.6640625" bestFit="1" customWidth="1"/>
    <col min="10656" max="10656" width="26.88671875" bestFit="1" customWidth="1"/>
    <col min="10657" max="10657" width="25.21875" bestFit="1" customWidth="1"/>
    <col min="10658" max="10658" width="21.6640625" bestFit="1" customWidth="1"/>
    <col min="10659" max="10659" width="25.88671875" bestFit="1" customWidth="1"/>
    <col min="10660" max="10660" width="24.21875" bestFit="1" customWidth="1"/>
    <col min="10661" max="10661" width="22.6640625" bestFit="1" customWidth="1"/>
    <col min="10662" max="10662" width="26.88671875" bestFit="1" customWidth="1"/>
    <col min="10663" max="10663" width="25.21875" bestFit="1" customWidth="1"/>
    <col min="10664" max="10666" width="23.21875" bestFit="1" customWidth="1"/>
    <col min="10667" max="10667" width="21.6640625" bestFit="1" customWidth="1"/>
    <col min="10668" max="10668" width="25.88671875" bestFit="1" customWidth="1"/>
    <col min="10669" max="10669" width="24.21875" bestFit="1" customWidth="1"/>
    <col min="10670" max="10670" width="22.6640625" bestFit="1" customWidth="1"/>
    <col min="10671" max="10671" width="26.88671875" bestFit="1" customWidth="1"/>
    <col min="10672" max="10672" width="25.21875" bestFit="1" customWidth="1"/>
    <col min="10673" max="10673" width="21.6640625" bestFit="1" customWidth="1"/>
    <col min="10674" max="10674" width="25.88671875" bestFit="1" customWidth="1"/>
    <col min="10675" max="10675" width="24.21875" bestFit="1" customWidth="1"/>
    <col min="10676" max="10678" width="23.21875" bestFit="1" customWidth="1"/>
    <col min="10679" max="10679" width="21.6640625" bestFit="1" customWidth="1"/>
    <col min="10680" max="10680" width="25.88671875" bestFit="1" customWidth="1"/>
    <col min="10681" max="10681" width="24.21875" bestFit="1" customWidth="1"/>
    <col min="10682" max="10682" width="21.6640625" bestFit="1" customWidth="1"/>
    <col min="10683" max="10683" width="25.88671875" bestFit="1" customWidth="1"/>
    <col min="10684" max="10684" width="24.21875" bestFit="1" customWidth="1"/>
    <col min="10685" max="10685" width="21.6640625" bestFit="1" customWidth="1"/>
    <col min="10686" max="10686" width="25.88671875" bestFit="1" customWidth="1"/>
    <col min="10687" max="10687" width="24.21875" bestFit="1" customWidth="1"/>
    <col min="10688" max="10690" width="23.21875" bestFit="1" customWidth="1"/>
    <col min="10691" max="10691" width="22.6640625" bestFit="1" customWidth="1"/>
    <col min="10692" max="10692" width="26.88671875" bestFit="1" customWidth="1"/>
    <col min="10693" max="10693" width="25.21875" bestFit="1" customWidth="1"/>
    <col min="10694" max="10694" width="22.6640625" bestFit="1" customWidth="1"/>
    <col min="10695" max="10695" width="26.88671875" bestFit="1" customWidth="1"/>
    <col min="10696" max="10696" width="25.21875" bestFit="1" customWidth="1"/>
    <col min="10697" max="10697" width="21.6640625" bestFit="1" customWidth="1"/>
    <col min="10698" max="10698" width="25.88671875" bestFit="1" customWidth="1"/>
    <col min="10699" max="10699" width="24.21875" bestFit="1" customWidth="1"/>
    <col min="10700" max="10700" width="22.6640625" bestFit="1" customWidth="1"/>
    <col min="10701" max="10701" width="26.88671875" bestFit="1" customWidth="1"/>
    <col min="10702" max="10702" width="25.21875" bestFit="1" customWidth="1"/>
    <col min="10703" max="10705" width="23.21875" bestFit="1" customWidth="1"/>
    <col min="10706" max="10706" width="22.6640625" bestFit="1" customWidth="1"/>
    <col min="10707" max="10707" width="26.88671875" bestFit="1" customWidth="1"/>
    <col min="10708" max="10708" width="25.21875" bestFit="1" customWidth="1"/>
    <col min="10709" max="10709" width="22.6640625" bestFit="1" customWidth="1"/>
    <col min="10710" max="10710" width="26.88671875" bestFit="1" customWidth="1"/>
    <col min="10711" max="10711" width="25.21875" bestFit="1" customWidth="1"/>
    <col min="10712" max="10712" width="21.6640625" bestFit="1" customWidth="1"/>
    <col min="10713" max="10713" width="25.88671875" bestFit="1" customWidth="1"/>
    <col min="10714" max="10714" width="24.21875" bestFit="1" customWidth="1"/>
    <col min="10715" max="10717" width="23.21875" bestFit="1" customWidth="1"/>
    <col min="10718" max="10718" width="21.6640625" bestFit="1" customWidth="1"/>
    <col min="10719" max="10719" width="25.88671875" bestFit="1" customWidth="1"/>
    <col min="10720" max="10720" width="24.21875" bestFit="1" customWidth="1"/>
    <col min="10721" max="10721" width="22.6640625" bestFit="1" customWidth="1"/>
    <col min="10722" max="10722" width="26.88671875" bestFit="1" customWidth="1"/>
    <col min="10723" max="10723" width="25.21875" bestFit="1" customWidth="1"/>
    <col min="10724" max="10724" width="21.6640625" bestFit="1" customWidth="1"/>
    <col min="10725" max="10725" width="25.88671875" bestFit="1" customWidth="1"/>
    <col min="10726" max="10726" width="24.21875" bestFit="1" customWidth="1"/>
    <col min="10727" max="10729" width="23.21875" bestFit="1" customWidth="1"/>
    <col min="10730" max="10730" width="22.6640625" bestFit="1" customWidth="1"/>
    <col min="10731" max="10731" width="26.88671875" bestFit="1" customWidth="1"/>
    <col min="10732" max="10732" width="25.21875" bestFit="1" customWidth="1"/>
    <col min="10733" max="10733" width="22.6640625" bestFit="1" customWidth="1"/>
    <col min="10734" max="10734" width="26.88671875" bestFit="1" customWidth="1"/>
    <col min="10735" max="10735" width="25.21875" bestFit="1" customWidth="1"/>
    <col min="10736" max="10736" width="21.6640625" bestFit="1" customWidth="1"/>
    <col min="10737" max="10737" width="25.88671875" bestFit="1" customWidth="1"/>
    <col min="10738" max="10738" width="24.21875" bestFit="1" customWidth="1"/>
    <col min="10739" max="10739" width="22.6640625" bestFit="1" customWidth="1"/>
    <col min="10740" max="10740" width="26.88671875" bestFit="1" customWidth="1"/>
    <col min="10741" max="10741" width="25.21875" bestFit="1" customWidth="1"/>
    <col min="10742" max="10744" width="23.21875" bestFit="1" customWidth="1"/>
    <col min="10745" max="10745" width="22.6640625" bestFit="1" customWidth="1"/>
    <col min="10746" max="10746" width="26.88671875" bestFit="1" customWidth="1"/>
    <col min="10747" max="10747" width="25.21875" bestFit="1" customWidth="1"/>
    <col min="10748" max="10748" width="21.6640625" bestFit="1" customWidth="1"/>
    <col min="10749" max="10749" width="25.88671875" bestFit="1" customWidth="1"/>
    <col min="10750" max="10750" width="24.21875" bestFit="1" customWidth="1"/>
    <col min="10751" max="10751" width="21.6640625" bestFit="1" customWidth="1"/>
    <col min="10752" max="10752" width="25.88671875" bestFit="1" customWidth="1"/>
    <col min="10753" max="10753" width="24.21875" bestFit="1" customWidth="1"/>
    <col min="10754" max="10756" width="23.21875" bestFit="1" customWidth="1"/>
    <col min="10757" max="10757" width="22.6640625" bestFit="1" customWidth="1"/>
    <col min="10758" max="10758" width="26.88671875" bestFit="1" customWidth="1"/>
    <col min="10759" max="10759" width="25.21875" bestFit="1" customWidth="1"/>
    <col min="10760" max="10760" width="22.6640625" bestFit="1" customWidth="1"/>
    <col min="10761" max="10761" width="26.88671875" bestFit="1" customWidth="1"/>
    <col min="10762" max="10762" width="25.21875" bestFit="1" customWidth="1"/>
    <col min="10763" max="10763" width="21.6640625" bestFit="1" customWidth="1"/>
    <col min="10764" max="10764" width="25.88671875" bestFit="1" customWidth="1"/>
    <col min="10765" max="10765" width="24.21875" bestFit="1" customWidth="1"/>
    <col min="10766" max="10768" width="23.21875" bestFit="1" customWidth="1"/>
    <col min="10769" max="10769" width="21.6640625" bestFit="1" customWidth="1"/>
    <col min="10770" max="10770" width="25.88671875" bestFit="1" customWidth="1"/>
    <col min="10771" max="10771" width="24.21875" bestFit="1" customWidth="1"/>
    <col min="10772" max="10772" width="21.6640625" bestFit="1" customWidth="1"/>
    <col min="10773" max="10773" width="25.88671875" bestFit="1" customWidth="1"/>
    <col min="10774" max="10774" width="24.21875" bestFit="1" customWidth="1"/>
    <col min="10775" max="10775" width="21.6640625" bestFit="1" customWidth="1"/>
    <col min="10776" max="10776" width="25.88671875" bestFit="1" customWidth="1"/>
    <col min="10777" max="10777" width="24.21875" bestFit="1" customWidth="1"/>
    <col min="10778" max="10778" width="22.6640625" bestFit="1" customWidth="1"/>
    <col min="10779" max="10779" width="26.88671875" bestFit="1" customWidth="1"/>
    <col min="10780" max="10780" width="25.21875" bestFit="1" customWidth="1"/>
    <col min="10781" max="10783" width="23.21875" bestFit="1" customWidth="1"/>
    <col min="10784" max="10784" width="22.6640625" bestFit="1" customWidth="1"/>
    <col min="10785" max="10785" width="26.88671875" bestFit="1" customWidth="1"/>
    <col min="10786" max="10786" width="25.21875" bestFit="1" customWidth="1"/>
    <col min="10787" max="10787" width="22.6640625" bestFit="1" customWidth="1"/>
    <col min="10788" max="10788" width="26.88671875" bestFit="1" customWidth="1"/>
    <col min="10789" max="10789" width="25.21875" bestFit="1" customWidth="1"/>
    <col min="10790" max="10790" width="21.6640625" bestFit="1" customWidth="1"/>
    <col min="10791" max="10791" width="25.88671875" bestFit="1" customWidth="1"/>
    <col min="10792" max="10792" width="24.21875" bestFit="1" customWidth="1"/>
    <col min="10793" max="10795" width="23.21875" bestFit="1" customWidth="1"/>
    <col min="10796" max="10796" width="21.6640625" bestFit="1" customWidth="1"/>
    <col min="10797" max="10797" width="25.88671875" bestFit="1" customWidth="1"/>
    <col min="10798" max="10798" width="24.21875" bestFit="1" customWidth="1"/>
    <col min="10799" max="10799" width="22.6640625" bestFit="1" customWidth="1"/>
    <col min="10800" max="10800" width="26.88671875" bestFit="1" customWidth="1"/>
    <col min="10801" max="10801" width="25.21875" bestFit="1" customWidth="1"/>
    <col min="10802" max="10802" width="21.6640625" bestFit="1" customWidth="1"/>
    <col min="10803" max="10803" width="25.88671875" bestFit="1" customWidth="1"/>
    <col min="10804" max="10804" width="24.21875" bestFit="1" customWidth="1"/>
    <col min="10805" max="10807" width="23.21875" bestFit="1" customWidth="1"/>
    <col min="10808" max="10808" width="22.6640625" bestFit="1" customWidth="1"/>
    <col min="10809" max="10809" width="26.88671875" bestFit="1" customWidth="1"/>
    <col min="10810" max="10810" width="25.21875" bestFit="1" customWidth="1"/>
    <col min="10811" max="10811" width="22.6640625" bestFit="1" customWidth="1"/>
    <col min="10812" max="10812" width="26.88671875" bestFit="1" customWidth="1"/>
    <col min="10813" max="10813" width="25.21875" bestFit="1" customWidth="1"/>
    <col min="10814" max="10814" width="21.6640625" bestFit="1" customWidth="1"/>
    <col min="10815" max="10815" width="25.88671875" bestFit="1" customWidth="1"/>
    <col min="10816" max="10816" width="24.21875" bestFit="1" customWidth="1"/>
    <col min="10817" max="10819" width="23.21875" bestFit="1" customWidth="1"/>
    <col min="10820" max="10820" width="22.6640625" bestFit="1" customWidth="1"/>
    <col min="10821" max="10821" width="26.88671875" bestFit="1" customWidth="1"/>
    <col min="10822" max="10822" width="25.21875" bestFit="1" customWidth="1"/>
    <col min="10823" max="10823" width="22.6640625" bestFit="1" customWidth="1"/>
    <col min="10824" max="10824" width="26.88671875" bestFit="1" customWidth="1"/>
    <col min="10825" max="10825" width="25.21875" bestFit="1" customWidth="1"/>
    <col min="10826" max="10826" width="21.6640625" bestFit="1" customWidth="1"/>
    <col min="10827" max="10827" width="25.88671875" bestFit="1" customWidth="1"/>
    <col min="10828" max="10828" width="24.21875" bestFit="1" customWidth="1"/>
    <col min="10829" max="10829" width="22.6640625" bestFit="1" customWidth="1"/>
    <col min="10830" max="10830" width="26.88671875" bestFit="1" customWidth="1"/>
    <col min="10831" max="10831" width="25.21875" bestFit="1" customWidth="1"/>
    <col min="10832" max="10834" width="23.21875" bestFit="1" customWidth="1"/>
    <col min="10835" max="10835" width="22.6640625" bestFit="1" customWidth="1"/>
    <col min="10836" max="10836" width="26.88671875" bestFit="1" customWidth="1"/>
    <col min="10837" max="10837" width="25.21875" bestFit="1" customWidth="1"/>
    <col min="10838" max="10838" width="22.6640625" bestFit="1" customWidth="1"/>
    <col min="10839" max="10839" width="26.88671875" bestFit="1" customWidth="1"/>
    <col min="10840" max="10840" width="25.21875" bestFit="1" customWidth="1"/>
    <col min="10841" max="10841" width="21.6640625" bestFit="1" customWidth="1"/>
    <col min="10842" max="10842" width="25.88671875" bestFit="1" customWidth="1"/>
    <col min="10843" max="10843" width="24.21875" bestFit="1" customWidth="1"/>
    <col min="10844" max="10846" width="23.21875" bestFit="1" customWidth="1"/>
    <col min="10847" max="10847" width="21.6640625" bestFit="1" customWidth="1"/>
    <col min="10848" max="10848" width="25.88671875" bestFit="1" customWidth="1"/>
    <col min="10849" max="10849" width="24.21875" bestFit="1" customWidth="1"/>
    <col min="10850" max="10850" width="22.6640625" bestFit="1" customWidth="1"/>
    <col min="10851" max="10851" width="26.88671875" bestFit="1" customWidth="1"/>
    <col min="10852" max="10852" width="25.21875" bestFit="1" customWidth="1"/>
    <col min="10853" max="10853" width="21.6640625" bestFit="1" customWidth="1"/>
    <col min="10854" max="10854" width="25.88671875" bestFit="1" customWidth="1"/>
    <col min="10855" max="10855" width="24.21875" bestFit="1" customWidth="1"/>
    <col min="10856" max="10858" width="23.21875" bestFit="1" customWidth="1"/>
    <col min="10859" max="10859" width="22.6640625" bestFit="1" customWidth="1"/>
    <col min="10860" max="10860" width="26.88671875" bestFit="1" customWidth="1"/>
    <col min="10861" max="10861" width="25.21875" bestFit="1" customWidth="1"/>
    <col min="10862" max="10862" width="22.6640625" bestFit="1" customWidth="1"/>
    <col min="10863" max="10863" width="26.88671875" bestFit="1" customWidth="1"/>
    <col min="10864" max="10864" width="25.21875" bestFit="1" customWidth="1"/>
    <col min="10865" max="10865" width="21.6640625" bestFit="1" customWidth="1"/>
    <col min="10866" max="10866" width="25.88671875" bestFit="1" customWidth="1"/>
    <col min="10867" max="10867" width="24.21875" bestFit="1" customWidth="1"/>
    <col min="10868" max="10870" width="23.21875" bestFit="1" customWidth="1"/>
    <col min="10871" max="10871" width="22.6640625" bestFit="1" customWidth="1"/>
    <col min="10872" max="10872" width="26.88671875" bestFit="1" customWidth="1"/>
    <col min="10873" max="10873" width="25.21875" bestFit="1" customWidth="1"/>
    <col min="10874" max="10874" width="22.6640625" bestFit="1" customWidth="1"/>
    <col min="10875" max="10875" width="26.88671875" bestFit="1" customWidth="1"/>
    <col min="10876" max="10876" width="25.21875" bestFit="1" customWidth="1"/>
    <col min="10877" max="10877" width="21.6640625" bestFit="1" customWidth="1"/>
    <col min="10878" max="10878" width="25.88671875" bestFit="1" customWidth="1"/>
    <col min="10879" max="10879" width="24.21875" bestFit="1" customWidth="1"/>
    <col min="10880" max="10880" width="22.6640625" bestFit="1" customWidth="1"/>
    <col min="10881" max="10881" width="26.88671875" bestFit="1" customWidth="1"/>
    <col min="10882" max="10882" width="25.21875" bestFit="1" customWidth="1"/>
    <col min="10883" max="10885" width="23.21875" bestFit="1" customWidth="1"/>
    <col min="10886" max="10886" width="22.6640625" bestFit="1" customWidth="1"/>
    <col min="10887" max="10887" width="26.88671875" bestFit="1" customWidth="1"/>
    <col min="10888" max="10888" width="25.21875" bestFit="1" customWidth="1"/>
    <col min="10889" max="10889" width="22.6640625" bestFit="1" customWidth="1"/>
    <col min="10890" max="10890" width="26.88671875" bestFit="1" customWidth="1"/>
    <col min="10891" max="10891" width="25.21875" bestFit="1" customWidth="1"/>
    <col min="10892" max="10892" width="21.6640625" bestFit="1" customWidth="1"/>
    <col min="10893" max="10893" width="25.88671875" bestFit="1" customWidth="1"/>
    <col min="10894" max="10894" width="24.21875" bestFit="1" customWidth="1"/>
    <col min="10895" max="10897" width="23.21875" bestFit="1" customWidth="1"/>
    <col min="10898" max="10898" width="22.6640625" bestFit="1" customWidth="1"/>
    <col min="10899" max="10899" width="26.88671875" bestFit="1" customWidth="1"/>
    <col min="10900" max="10900" width="25.21875" bestFit="1" customWidth="1"/>
    <col min="10901" max="10901" width="22.6640625" bestFit="1" customWidth="1"/>
    <col min="10902" max="10902" width="26.88671875" bestFit="1" customWidth="1"/>
    <col min="10903" max="10903" width="25.21875" bestFit="1" customWidth="1"/>
    <col min="10904" max="10904" width="21.6640625" bestFit="1" customWidth="1"/>
    <col min="10905" max="10905" width="25.88671875" bestFit="1" customWidth="1"/>
    <col min="10906" max="10906" width="24.21875" bestFit="1" customWidth="1"/>
    <col min="10907" max="10909" width="23.21875" bestFit="1" customWidth="1"/>
    <col min="10910" max="10910" width="21.6640625" bestFit="1" customWidth="1"/>
    <col min="10911" max="10911" width="25.88671875" bestFit="1" customWidth="1"/>
    <col min="10912" max="10912" width="24.21875" bestFit="1" customWidth="1"/>
    <col min="10913" max="10913" width="22.6640625" bestFit="1" customWidth="1"/>
    <col min="10914" max="10914" width="26.88671875" bestFit="1" customWidth="1"/>
    <col min="10915" max="10915" width="25.21875" bestFit="1" customWidth="1"/>
    <col min="10916" max="10916" width="21.6640625" bestFit="1" customWidth="1"/>
    <col min="10917" max="10917" width="25.88671875" bestFit="1" customWidth="1"/>
    <col min="10918" max="10918" width="24.21875" bestFit="1" customWidth="1"/>
    <col min="10919" max="10921" width="23.21875" bestFit="1" customWidth="1"/>
    <col min="10922" max="10922" width="22.6640625" bestFit="1" customWidth="1"/>
    <col min="10923" max="10923" width="26.88671875" bestFit="1" customWidth="1"/>
    <col min="10924" max="10924" width="25.21875" bestFit="1" customWidth="1"/>
    <col min="10925" max="10925" width="22.6640625" bestFit="1" customWidth="1"/>
    <col min="10926" max="10926" width="26.88671875" bestFit="1" customWidth="1"/>
    <col min="10927" max="10927" width="25.21875" bestFit="1" customWidth="1"/>
    <col min="10928" max="10928" width="21.6640625" bestFit="1" customWidth="1"/>
    <col min="10929" max="10929" width="25.88671875" bestFit="1" customWidth="1"/>
    <col min="10930" max="10930" width="24.21875" bestFit="1" customWidth="1"/>
    <col min="10931" max="10933" width="23.21875" bestFit="1" customWidth="1"/>
    <col min="10934" max="10934" width="22.6640625" bestFit="1" customWidth="1"/>
    <col min="10935" max="10935" width="26.88671875" bestFit="1" customWidth="1"/>
    <col min="10936" max="10936" width="25.21875" bestFit="1" customWidth="1"/>
    <col min="10937" max="10937" width="21.6640625" bestFit="1" customWidth="1"/>
    <col min="10938" max="10938" width="25.88671875" bestFit="1" customWidth="1"/>
    <col min="10939" max="10939" width="24.21875" bestFit="1" customWidth="1"/>
    <col min="10940" max="10940" width="21.6640625" bestFit="1" customWidth="1"/>
    <col min="10941" max="10941" width="25.88671875" bestFit="1" customWidth="1"/>
    <col min="10942" max="10942" width="24.21875" bestFit="1" customWidth="1"/>
    <col min="10943" max="10945" width="23.21875" bestFit="1" customWidth="1"/>
    <col min="10946" max="10946" width="22.6640625" bestFit="1" customWidth="1"/>
    <col min="10947" max="10947" width="26.88671875" bestFit="1" customWidth="1"/>
    <col min="10948" max="10948" width="25.21875" bestFit="1" customWidth="1"/>
    <col min="10949" max="10949" width="22.6640625" bestFit="1" customWidth="1"/>
    <col min="10950" max="10950" width="26.88671875" bestFit="1" customWidth="1"/>
    <col min="10951" max="10951" width="25.21875" bestFit="1" customWidth="1"/>
    <col min="10952" max="10952" width="21.6640625" bestFit="1" customWidth="1"/>
    <col min="10953" max="10953" width="25.88671875" bestFit="1" customWidth="1"/>
    <col min="10954" max="10954" width="24.21875" bestFit="1" customWidth="1"/>
    <col min="10955" max="10955" width="22.6640625" bestFit="1" customWidth="1"/>
    <col min="10956" max="10956" width="26.88671875" bestFit="1" customWidth="1"/>
    <col min="10957" max="10957" width="25.21875" bestFit="1" customWidth="1"/>
    <col min="10958" max="10960" width="23.21875" bestFit="1" customWidth="1"/>
    <col min="10961" max="10961" width="21.6640625" bestFit="1" customWidth="1"/>
    <col min="10962" max="10962" width="25.88671875" bestFit="1" customWidth="1"/>
    <col min="10963" max="10963" width="24.21875" bestFit="1" customWidth="1"/>
    <col min="10964" max="10964" width="22.6640625" bestFit="1" customWidth="1"/>
    <col min="10965" max="10965" width="26.88671875" bestFit="1" customWidth="1"/>
    <col min="10966" max="10966" width="25.21875" bestFit="1" customWidth="1"/>
    <col min="10967" max="10967" width="21.6640625" bestFit="1" customWidth="1"/>
    <col min="10968" max="10968" width="25.88671875" bestFit="1" customWidth="1"/>
    <col min="10969" max="10969" width="24.21875" bestFit="1" customWidth="1"/>
    <col min="10970" max="10972" width="23.21875" bestFit="1" customWidth="1"/>
    <col min="10973" max="10973" width="21.6640625" bestFit="1" customWidth="1"/>
    <col min="10974" max="10974" width="25.88671875" bestFit="1" customWidth="1"/>
    <col min="10975" max="10975" width="24.21875" bestFit="1" customWidth="1"/>
    <col min="10976" max="10976" width="22.6640625" bestFit="1" customWidth="1"/>
    <col min="10977" max="10977" width="26.88671875" bestFit="1" customWidth="1"/>
    <col min="10978" max="10978" width="25.21875" bestFit="1" customWidth="1"/>
    <col min="10979" max="10979" width="21.6640625" bestFit="1" customWidth="1"/>
    <col min="10980" max="10980" width="25.88671875" bestFit="1" customWidth="1"/>
    <col min="10981" max="10981" width="24.21875" bestFit="1" customWidth="1"/>
    <col min="10982" max="10984" width="23.21875" bestFit="1" customWidth="1"/>
    <col min="10985" max="10985" width="21.6640625" bestFit="1" customWidth="1"/>
    <col min="10986" max="10986" width="25.88671875" bestFit="1" customWidth="1"/>
    <col min="10987" max="10987" width="24.21875" bestFit="1" customWidth="1"/>
    <col min="10988" max="10988" width="22.6640625" bestFit="1" customWidth="1"/>
    <col min="10989" max="10989" width="26.88671875" bestFit="1" customWidth="1"/>
    <col min="10990" max="10990" width="25.21875" bestFit="1" customWidth="1"/>
    <col min="10991" max="10991" width="21.6640625" bestFit="1" customWidth="1"/>
    <col min="10992" max="10992" width="25.88671875" bestFit="1" customWidth="1"/>
    <col min="10993" max="10993" width="24.21875" bestFit="1" customWidth="1"/>
    <col min="10994" max="10996" width="23.21875" bestFit="1" customWidth="1"/>
    <col min="10997" max="10997" width="21.6640625" bestFit="1" customWidth="1"/>
    <col min="10998" max="10998" width="25.88671875" bestFit="1" customWidth="1"/>
    <col min="10999" max="10999" width="24.21875" bestFit="1" customWidth="1"/>
    <col min="11000" max="11000" width="22.6640625" bestFit="1" customWidth="1"/>
    <col min="11001" max="11001" width="26.88671875" bestFit="1" customWidth="1"/>
    <col min="11002" max="11002" width="25.21875" bestFit="1" customWidth="1"/>
    <col min="11003" max="11003" width="21.6640625" bestFit="1" customWidth="1"/>
    <col min="11004" max="11004" width="25.88671875" bestFit="1" customWidth="1"/>
    <col min="11005" max="11005" width="24.21875" bestFit="1" customWidth="1"/>
    <col min="11006" max="11008" width="23.21875" bestFit="1" customWidth="1"/>
    <col min="11009" max="11009" width="22.6640625" bestFit="1" customWidth="1"/>
    <col min="11010" max="11010" width="26.88671875" bestFit="1" customWidth="1"/>
    <col min="11011" max="11011" width="25.21875" bestFit="1" customWidth="1"/>
    <col min="11012" max="11012" width="22.6640625" bestFit="1" customWidth="1"/>
    <col min="11013" max="11013" width="26.88671875" bestFit="1" customWidth="1"/>
    <col min="11014" max="11014" width="25.21875" bestFit="1" customWidth="1"/>
    <col min="11015" max="11015" width="21.6640625" bestFit="1" customWidth="1"/>
    <col min="11016" max="11016" width="25.88671875" bestFit="1" customWidth="1"/>
    <col min="11017" max="11017" width="24.21875" bestFit="1" customWidth="1"/>
    <col min="11018" max="11018" width="22.6640625" bestFit="1" customWidth="1"/>
    <col min="11019" max="11019" width="26.88671875" bestFit="1" customWidth="1"/>
    <col min="11020" max="11020" width="25.21875" bestFit="1" customWidth="1"/>
    <col min="11021" max="11023" width="23.21875" bestFit="1" customWidth="1"/>
    <col min="11024" max="11024" width="22.6640625" bestFit="1" customWidth="1"/>
    <col min="11025" max="11025" width="26.88671875" bestFit="1" customWidth="1"/>
    <col min="11026" max="11026" width="25.21875" bestFit="1" customWidth="1"/>
    <col min="11027" max="11027" width="22.6640625" bestFit="1" customWidth="1"/>
    <col min="11028" max="11028" width="26.88671875" bestFit="1" customWidth="1"/>
    <col min="11029" max="11029" width="25.21875" bestFit="1" customWidth="1"/>
    <col min="11030" max="11030" width="21.6640625" bestFit="1" customWidth="1"/>
    <col min="11031" max="11031" width="25.88671875" bestFit="1" customWidth="1"/>
    <col min="11032" max="11032" width="24.21875" bestFit="1" customWidth="1"/>
    <col min="11033" max="11035" width="23.21875" bestFit="1" customWidth="1"/>
    <col min="11036" max="11036" width="21.6640625" bestFit="1" customWidth="1"/>
    <col min="11037" max="11037" width="25.88671875" bestFit="1" customWidth="1"/>
    <col min="11038" max="11038" width="24.21875" bestFit="1" customWidth="1"/>
    <col min="11039" max="11039" width="22.6640625" bestFit="1" customWidth="1"/>
    <col min="11040" max="11040" width="26.88671875" bestFit="1" customWidth="1"/>
    <col min="11041" max="11041" width="25.21875" bestFit="1" customWidth="1"/>
    <col min="11042" max="11042" width="21.6640625" bestFit="1" customWidth="1"/>
    <col min="11043" max="11043" width="25.88671875" bestFit="1" customWidth="1"/>
    <col min="11044" max="11044" width="24.21875" bestFit="1" customWidth="1"/>
    <col min="11045" max="11047" width="23.21875" bestFit="1" customWidth="1"/>
    <col min="11048" max="11048" width="22.6640625" bestFit="1" customWidth="1"/>
    <col min="11049" max="11049" width="26.88671875" bestFit="1" customWidth="1"/>
    <col min="11050" max="11050" width="25.21875" bestFit="1" customWidth="1"/>
    <col min="11051" max="11051" width="22.6640625" bestFit="1" customWidth="1"/>
    <col min="11052" max="11052" width="26.88671875" bestFit="1" customWidth="1"/>
    <col min="11053" max="11053" width="25.21875" bestFit="1" customWidth="1"/>
    <col min="11054" max="11054" width="21.6640625" bestFit="1" customWidth="1"/>
    <col min="11055" max="11055" width="25.88671875" bestFit="1" customWidth="1"/>
    <col min="11056" max="11056" width="24.21875" bestFit="1" customWidth="1"/>
    <col min="11057" max="11057" width="22.6640625" bestFit="1" customWidth="1"/>
    <col min="11058" max="11058" width="26.88671875" bestFit="1" customWidth="1"/>
    <col min="11059" max="11059" width="25.21875" bestFit="1" customWidth="1"/>
    <col min="11060" max="11062" width="23.21875" bestFit="1" customWidth="1"/>
    <col min="11063" max="11063" width="21.6640625" bestFit="1" customWidth="1"/>
    <col min="11064" max="11064" width="25.88671875" bestFit="1" customWidth="1"/>
    <col min="11065" max="11065" width="24.21875" bestFit="1" customWidth="1"/>
    <col min="11066" max="11066" width="22.6640625" bestFit="1" customWidth="1"/>
    <col min="11067" max="11067" width="26.88671875" bestFit="1" customWidth="1"/>
    <col min="11068" max="11068" width="25.21875" bestFit="1" customWidth="1"/>
    <col min="11069" max="11069" width="21.6640625" bestFit="1" customWidth="1"/>
    <col min="11070" max="11070" width="25.88671875" bestFit="1" customWidth="1"/>
    <col min="11071" max="11071" width="24.21875" bestFit="1" customWidth="1"/>
    <col min="11072" max="11074" width="23.21875" bestFit="1" customWidth="1"/>
    <col min="11075" max="11075" width="22.6640625" bestFit="1" customWidth="1"/>
    <col min="11076" max="11076" width="26.88671875" bestFit="1" customWidth="1"/>
    <col min="11077" max="11077" width="25.21875" bestFit="1" customWidth="1"/>
    <col min="11078" max="11078" width="21.6640625" bestFit="1" customWidth="1"/>
    <col min="11079" max="11079" width="25.88671875" bestFit="1" customWidth="1"/>
    <col min="11080" max="11080" width="24.21875" bestFit="1" customWidth="1"/>
    <col min="11081" max="11081" width="21.6640625" bestFit="1" customWidth="1"/>
    <col min="11082" max="11082" width="25.88671875" bestFit="1" customWidth="1"/>
    <col min="11083" max="11083" width="24.21875" bestFit="1" customWidth="1"/>
    <col min="11084" max="11084" width="22.6640625" bestFit="1" customWidth="1"/>
    <col min="11085" max="11085" width="26.88671875" bestFit="1" customWidth="1"/>
    <col min="11086" max="11086" width="25.21875" bestFit="1" customWidth="1"/>
    <col min="11087" max="11089" width="23.21875" bestFit="1" customWidth="1"/>
    <col min="11090" max="11090" width="22.6640625" bestFit="1" customWidth="1"/>
    <col min="11091" max="11091" width="26.88671875" bestFit="1" customWidth="1"/>
    <col min="11092" max="11092" width="25.21875" bestFit="1" customWidth="1"/>
    <col min="11093" max="11093" width="22.6640625" bestFit="1" customWidth="1"/>
    <col min="11094" max="11094" width="26.88671875" bestFit="1" customWidth="1"/>
    <col min="11095" max="11095" width="25.21875" bestFit="1" customWidth="1"/>
    <col min="11096" max="11096" width="21.6640625" bestFit="1" customWidth="1"/>
    <col min="11097" max="11097" width="25.88671875" bestFit="1" customWidth="1"/>
    <col min="11098" max="11098" width="24.21875" bestFit="1" customWidth="1"/>
    <col min="11099" max="11101" width="23.21875" bestFit="1" customWidth="1"/>
    <col min="11102" max="11102" width="22.6640625" bestFit="1" customWidth="1"/>
    <col min="11103" max="11103" width="26.88671875" bestFit="1" customWidth="1"/>
    <col min="11104" max="11104" width="25.21875" bestFit="1" customWidth="1"/>
    <col min="11105" max="11105" width="22.6640625" bestFit="1" customWidth="1"/>
    <col min="11106" max="11106" width="26.88671875" bestFit="1" customWidth="1"/>
    <col min="11107" max="11107" width="25.21875" bestFit="1" customWidth="1"/>
    <col min="11108" max="11108" width="21.6640625" bestFit="1" customWidth="1"/>
    <col min="11109" max="11109" width="25.88671875" bestFit="1" customWidth="1"/>
    <col min="11110" max="11110" width="24.21875" bestFit="1" customWidth="1"/>
    <col min="11111" max="11113" width="23.21875" bestFit="1" customWidth="1"/>
    <col min="11114" max="11114" width="21.6640625" bestFit="1" customWidth="1"/>
    <col min="11115" max="11115" width="25.88671875" bestFit="1" customWidth="1"/>
    <col min="11116" max="11116" width="24.21875" bestFit="1" customWidth="1"/>
    <col min="11117" max="11117" width="22.6640625" bestFit="1" customWidth="1"/>
    <col min="11118" max="11118" width="26.88671875" bestFit="1" customWidth="1"/>
    <col min="11119" max="11119" width="25.21875" bestFit="1" customWidth="1"/>
    <col min="11120" max="11120" width="21.6640625" bestFit="1" customWidth="1"/>
    <col min="11121" max="11121" width="25.88671875" bestFit="1" customWidth="1"/>
    <col min="11122" max="11122" width="24.21875" bestFit="1" customWidth="1"/>
    <col min="11123" max="11125" width="23.21875" bestFit="1" customWidth="1"/>
    <col min="11126" max="11126" width="21.6640625" bestFit="1" customWidth="1"/>
    <col min="11127" max="11127" width="25.88671875" bestFit="1" customWidth="1"/>
    <col min="11128" max="11128" width="24.21875" bestFit="1" customWidth="1"/>
    <col min="11129" max="11129" width="22.6640625" bestFit="1" customWidth="1"/>
    <col min="11130" max="11130" width="26.88671875" bestFit="1" customWidth="1"/>
    <col min="11131" max="11131" width="25.21875" bestFit="1" customWidth="1"/>
    <col min="11132" max="11132" width="21.6640625" bestFit="1" customWidth="1"/>
    <col min="11133" max="11133" width="25.88671875" bestFit="1" customWidth="1"/>
    <col min="11134" max="11134" width="24.21875" bestFit="1" customWidth="1"/>
    <col min="11135" max="11137" width="23.21875" bestFit="1" customWidth="1"/>
    <col min="11138" max="11138" width="22.6640625" bestFit="1" customWidth="1"/>
    <col min="11139" max="11139" width="26.88671875" bestFit="1" customWidth="1"/>
    <col min="11140" max="11140" width="25.21875" bestFit="1" customWidth="1"/>
    <col min="11141" max="11141" width="22.6640625" bestFit="1" customWidth="1"/>
    <col min="11142" max="11142" width="26.88671875" bestFit="1" customWidth="1"/>
    <col min="11143" max="11143" width="25.21875" bestFit="1" customWidth="1"/>
    <col min="11144" max="11144" width="21.6640625" bestFit="1" customWidth="1"/>
    <col min="11145" max="11145" width="25.88671875" bestFit="1" customWidth="1"/>
    <col min="11146" max="11146" width="24.21875" bestFit="1" customWidth="1"/>
    <col min="11147" max="11147" width="22.6640625" bestFit="1" customWidth="1"/>
    <col min="11148" max="11148" width="26.88671875" bestFit="1" customWidth="1"/>
    <col min="11149" max="11149" width="25.21875" bestFit="1" customWidth="1"/>
    <col min="11150" max="11152" width="23.21875" bestFit="1" customWidth="1"/>
    <col min="11153" max="11153" width="22.6640625" bestFit="1" customWidth="1"/>
    <col min="11154" max="11154" width="26.88671875" bestFit="1" customWidth="1"/>
    <col min="11155" max="11155" width="25.21875" bestFit="1" customWidth="1"/>
    <col min="11156" max="11156" width="22.6640625" bestFit="1" customWidth="1"/>
    <col min="11157" max="11157" width="26.88671875" bestFit="1" customWidth="1"/>
    <col min="11158" max="11158" width="25.21875" bestFit="1" customWidth="1"/>
    <col min="11159" max="11159" width="21.6640625" bestFit="1" customWidth="1"/>
    <col min="11160" max="11160" width="25.88671875" bestFit="1" customWidth="1"/>
    <col min="11161" max="11161" width="24.21875" bestFit="1" customWidth="1"/>
    <col min="11162" max="11164" width="23.21875" bestFit="1" customWidth="1"/>
    <col min="11165" max="11165" width="21.6640625" bestFit="1" customWidth="1"/>
    <col min="11166" max="11166" width="25.88671875" bestFit="1" customWidth="1"/>
    <col min="11167" max="11167" width="24.21875" bestFit="1" customWidth="1"/>
    <col min="11168" max="11168" width="22.6640625" bestFit="1" customWidth="1"/>
    <col min="11169" max="11169" width="26.88671875" bestFit="1" customWidth="1"/>
    <col min="11170" max="11170" width="25.21875" bestFit="1" customWidth="1"/>
    <col min="11171" max="11171" width="21.6640625" bestFit="1" customWidth="1"/>
    <col min="11172" max="11172" width="25.88671875" bestFit="1" customWidth="1"/>
    <col min="11173" max="11173" width="24.21875" bestFit="1" customWidth="1"/>
    <col min="11174" max="11176" width="23.21875" bestFit="1" customWidth="1"/>
    <col min="11177" max="11177" width="22.6640625" bestFit="1" customWidth="1"/>
    <col min="11178" max="11178" width="26.88671875" bestFit="1" customWidth="1"/>
    <col min="11179" max="11179" width="25.21875" bestFit="1" customWidth="1"/>
    <col min="11180" max="11180" width="22.6640625" bestFit="1" customWidth="1"/>
    <col min="11181" max="11181" width="26.88671875" bestFit="1" customWidth="1"/>
    <col min="11182" max="11182" width="25.21875" bestFit="1" customWidth="1"/>
    <col min="11183" max="11183" width="21.6640625" bestFit="1" customWidth="1"/>
    <col min="11184" max="11184" width="25.88671875" bestFit="1" customWidth="1"/>
    <col min="11185" max="11185" width="24.21875" bestFit="1" customWidth="1"/>
    <col min="11186" max="11188" width="23.21875" bestFit="1" customWidth="1"/>
    <col min="11189" max="11189" width="22.6640625" bestFit="1" customWidth="1"/>
    <col min="11190" max="11190" width="26.88671875" bestFit="1" customWidth="1"/>
    <col min="11191" max="11191" width="25.21875" bestFit="1" customWidth="1"/>
    <col min="11192" max="11192" width="22.6640625" bestFit="1" customWidth="1"/>
    <col min="11193" max="11193" width="26.88671875" bestFit="1" customWidth="1"/>
    <col min="11194" max="11194" width="25.21875" bestFit="1" customWidth="1"/>
    <col min="11195" max="11195" width="21.6640625" bestFit="1" customWidth="1"/>
    <col min="11196" max="11196" width="25.88671875" bestFit="1" customWidth="1"/>
    <col min="11197" max="11197" width="24.21875" bestFit="1" customWidth="1"/>
    <col min="11198" max="11200" width="23.21875" bestFit="1" customWidth="1"/>
    <col min="11201" max="11201" width="22.6640625" bestFit="1" customWidth="1"/>
    <col min="11202" max="11202" width="26.88671875" bestFit="1" customWidth="1"/>
    <col min="11203" max="11203" width="25.21875" bestFit="1" customWidth="1"/>
    <col min="11204" max="11204" width="21.6640625" bestFit="1" customWidth="1"/>
    <col min="11205" max="11205" width="25.88671875" bestFit="1" customWidth="1"/>
    <col min="11206" max="11206" width="24.21875" bestFit="1" customWidth="1"/>
    <col min="11207" max="11207" width="21.6640625" bestFit="1" customWidth="1"/>
    <col min="11208" max="11208" width="25.88671875" bestFit="1" customWidth="1"/>
    <col min="11209" max="11209" width="24.21875" bestFit="1" customWidth="1"/>
    <col min="11210" max="11212" width="23.21875" bestFit="1" customWidth="1"/>
    <col min="11213" max="11213" width="21.6640625" bestFit="1" customWidth="1"/>
    <col min="11214" max="11214" width="25.88671875" bestFit="1" customWidth="1"/>
    <col min="11215" max="11215" width="24.21875" bestFit="1" customWidth="1"/>
    <col min="11216" max="11216" width="22.6640625" bestFit="1" customWidth="1"/>
    <col min="11217" max="11217" width="26.88671875" bestFit="1" customWidth="1"/>
    <col min="11218" max="11218" width="25.21875" bestFit="1" customWidth="1"/>
    <col min="11219" max="11219" width="21.6640625" bestFit="1" customWidth="1"/>
    <col min="11220" max="11220" width="25.88671875" bestFit="1" customWidth="1"/>
    <col min="11221" max="11221" width="24.21875" bestFit="1" customWidth="1"/>
    <col min="11222" max="11222" width="22.6640625" bestFit="1" customWidth="1"/>
    <col min="11223" max="11223" width="26.88671875" bestFit="1" customWidth="1"/>
    <col min="11224" max="11224" width="25.21875" bestFit="1" customWidth="1"/>
    <col min="11225" max="11227" width="23.21875" bestFit="1" customWidth="1"/>
    <col min="11228" max="11228" width="22.6640625" bestFit="1" customWidth="1"/>
    <col min="11229" max="11229" width="26.88671875" bestFit="1" customWidth="1"/>
    <col min="11230" max="11230" width="25.21875" bestFit="1" customWidth="1"/>
    <col min="11231" max="11231" width="22.6640625" bestFit="1" customWidth="1"/>
    <col min="11232" max="11232" width="26.88671875" bestFit="1" customWidth="1"/>
    <col min="11233" max="11233" width="25.21875" bestFit="1" customWidth="1"/>
    <col min="11234" max="11234" width="21.6640625" bestFit="1" customWidth="1"/>
    <col min="11235" max="11235" width="25.88671875" bestFit="1" customWidth="1"/>
    <col min="11236" max="11236" width="24.21875" bestFit="1" customWidth="1"/>
    <col min="11237" max="11239" width="23.21875" bestFit="1" customWidth="1"/>
    <col min="11240" max="11240" width="22.6640625" bestFit="1" customWidth="1"/>
    <col min="11241" max="11241" width="26.88671875" bestFit="1" customWidth="1"/>
    <col min="11242" max="11242" width="25.21875" bestFit="1" customWidth="1"/>
    <col min="11243" max="11243" width="22.6640625" bestFit="1" customWidth="1"/>
    <col min="11244" max="11244" width="26.88671875" bestFit="1" customWidth="1"/>
    <col min="11245" max="11245" width="25.21875" bestFit="1" customWidth="1"/>
    <col min="11246" max="11246" width="21.6640625" bestFit="1" customWidth="1"/>
    <col min="11247" max="11247" width="25.88671875" bestFit="1" customWidth="1"/>
    <col min="11248" max="11248" width="24.21875" bestFit="1" customWidth="1"/>
    <col min="11249" max="11251" width="23.21875" bestFit="1" customWidth="1"/>
    <col min="11252" max="11252" width="21.6640625" bestFit="1" customWidth="1"/>
    <col min="11253" max="11253" width="25.88671875" bestFit="1" customWidth="1"/>
    <col min="11254" max="11254" width="24.21875" bestFit="1" customWidth="1"/>
    <col min="11255" max="11255" width="22.6640625" bestFit="1" customWidth="1"/>
    <col min="11256" max="11256" width="26.88671875" bestFit="1" customWidth="1"/>
    <col min="11257" max="11257" width="25.21875" bestFit="1" customWidth="1"/>
    <col min="11258" max="11258" width="21.6640625" bestFit="1" customWidth="1"/>
    <col min="11259" max="11259" width="25.88671875" bestFit="1" customWidth="1"/>
    <col min="11260" max="11260" width="24.21875" bestFit="1" customWidth="1"/>
    <col min="11261" max="11263" width="23.21875" bestFit="1" customWidth="1"/>
    <col min="11264" max="11264" width="22.6640625" bestFit="1" customWidth="1"/>
    <col min="11265" max="11265" width="26.88671875" bestFit="1" customWidth="1"/>
    <col min="11266" max="11266" width="25.21875" bestFit="1" customWidth="1"/>
    <col min="11267" max="11267" width="22.6640625" bestFit="1" customWidth="1"/>
    <col min="11268" max="11268" width="26.88671875" bestFit="1" customWidth="1"/>
    <col min="11269" max="11269" width="25.21875" bestFit="1" customWidth="1"/>
    <col min="11270" max="11270" width="21.6640625" bestFit="1" customWidth="1"/>
    <col min="11271" max="11271" width="25.88671875" bestFit="1" customWidth="1"/>
    <col min="11272" max="11272" width="24.21875" bestFit="1" customWidth="1"/>
    <col min="11273" max="11273" width="22.6640625" bestFit="1" customWidth="1"/>
    <col min="11274" max="11274" width="26.88671875" bestFit="1" customWidth="1"/>
    <col min="11275" max="11275" width="25.21875" bestFit="1" customWidth="1"/>
    <col min="11276" max="11278" width="23.21875" bestFit="1" customWidth="1"/>
    <col min="11279" max="11279" width="21.6640625" bestFit="1" customWidth="1"/>
    <col min="11280" max="11280" width="25.88671875" bestFit="1" customWidth="1"/>
    <col min="11281" max="11281" width="24.21875" bestFit="1" customWidth="1"/>
    <col min="11282" max="11282" width="22.6640625" bestFit="1" customWidth="1"/>
    <col min="11283" max="11283" width="26.88671875" bestFit="1" customWidth="1"/>
    <col min="11284" max="11284" width="25.21875" bestFit="1" customWidth="1"/>
    <col min="11285" max="11285" width="21.6640625" bestFit="1" customWidth="1"/>
    <col min="11286" max="11286" width="25.88671875" bestFit="1" customWidth="1"/>
    <col min="11287" max="11287" width="24.21875" bestFit="1" customWidth="1"/>
    <col min="11288" max="11290" width="23.21875" bestFit="1" customWidth="1"/>
    <col min="11291" max="11291" width="21.6640625" bestFit="1" customWidth="1"/>
    <col min="11292" max="11292" width="25.88671875" bestFit="1" customWidth="1"/>
    <col min="11293" max="11293" width="24.21875" bestFit="1" customWidth="1"/>
    <col min="11294" max="11294" width="22.6640625" bestFit="1" customWidth="1"/>
    <col min="11295" max="11295" width="26.88671875" bestFit="1" customWidth="1"/>
    <col min="11296" max="11296" width="25.21875" bestFit="1" customWidth="1"/>
    <col min="11297" max="11297" width="21.6640625" bestFit="1" customWidth="1"/>
    <col min="11298" max="11298" width="25.88671875" bestFit="1" customWidth="1"/>
    <col min="11299" max="11299" width="24.21875" bestFit="1" customWidth="1"/>
    <col min="11300" max="11302" width="23.21875" bestFit="1" customWidth="1"/>
    <col min="11303" max="11303" width="22.6640625" bestFit="1" customWidth="1"/>
    <col min="11304" max="11304" width="26.88671875" bestFit="1" customWidth="1"/>
    <col min="11305" max="11305" width="25.21875" bestFit="1" customWidth="1"/>
    <col min="11306" max="11306" width="22.6640625" bestFit="1" customWidth="1"/>
    <col min="11307" max="11307" width="26.88671875" bestFit="1" customWidth="1"/>
    <col min="11308" max="11308" width="25.21875" bestFit="1" customWidth="1"/>
    <col min="11309" max="11309" width="21.6640625" bestFit="1" customWidth="1"/>
    <col min="11310" max="11310" width="25.88671875" bestFit="1" customWidth="1"/>
    <col min="11311" max="11311" width="24.21875" bestFit="1" customWidth="1"/>
    <col min="11312" max="11314" width="23.21875" bestFit="1" customWidth="1"/>
    <col min="11315" max="11315" width="22.6640625" bestFit="1" customWidth="1"/>
    <col min="11316" max="11316" width="26.88671875" bestFit="1" customWidth="1"/>
    <col min="11317" max="11317" width="25.21875" bestFit="1" customWidth="1"/>
    <col min="11318" max="11318" width="21.6640625" bestFit="1" customWidth="1"/>
    <col min="11319" max="11319" width="25.88671875" bestFit="1" customWidth="1"/>
    <col min="11320" max="11320" width="24.21875" bestFit="1" customWidth="1"/>
    <col min="11321" max="11321" width="21.6640625" bestFit="1" customWidth="1"/>
    <col min="11322" max="11322" width="25.88671875" bestFit="1" customWidth="1"/>
    <col min="11323" max="11323" width="24.21875" bestFit="1" customWidth="1"/>
    <col min="11324" max="11324" width="22.6640625" bestFit="1" customWidth="1"/>
    <col min="11325" max="11325" width="26.88671875" bestFit="1" customWidth="1"/>
    <col min="11326" max="11326" width="25.21875" bestFit="1" customWidth="1"/>
    <col min="11327" max="11329" width="23.21875" bestFit="1" customWidth="1"/>
    <col min="11330" max="11330" width="22.6640625" bestFit="1" customWidth="1"/>
    <col min="11331" max="11331" width="26.88671875" bestFit="1" customWidth="1"/>
    <col min="11332" max="11332" width="25.21875" bestFit="1" customWidth="1"/>
    <col min="11333" max="11333" width="22.6640625" bestFit="1" customWidth="1"/>
    <col min="11334" max="11334" width="26.88671875" bestFit="1" customWidth="1"/>
    <col min="11335" max="11335" width="25.21875" bestFit="1" customWidth="1"/>
    <col min="11336" max="11336" width="21.6640625" bestFit="1" customWidth="1"/>
    <col min="11337" max="11337" width="25.88671875" bestFit="1" customWidth="1"/>
    <col min="11338" max="11338" width="24.21875" bestFit="1" customWidth="1"/>
    <col min="11339" max="11339" width="22.6640625" bestFit="1" customWidth="1"/>
    <col min="11340" max="11340" width="26.88671875" bestFit="1" customWidth="1"/>
    <col min="11341" max="11341" width="25.21875" bestFit="1" customWidth="1"/>
    <col min="11342" max="11344" width="23.21875" bestFit="1" customWidth="1"/>
    <col min="11345" max="11345" width="22.6640625" bestFit="1" customWidth="1"/>
    <col min="11346" max="11346" width="26.88671875" bestFit="1" customWidth="1"/>
    <col min="11347" max="11347" width="25.21875" bestFit="1" customWidth="1"/>
    <col min="11348" max="11348" width="22.6640625" bestFit="1" customWidth="1"/>
    <col min="11349" max="11349" width="26.88671875" bestFit="1" customWidth="1"/>
    <col min="11350" max="11350" width="25.21875" bestFit="1" customWidth="1"/>
    <col min="11351" max="11351" width="21.6640625" bestFit="1" customWidth="1"/>
    <col min="11352" max="11352" width="25.88671875" bestFit="1" customWidth="1"/>
    <col min="11353" max="11353" width="24.21875" bestFit="1" customWidth="1"/>
    <col min="11354" max="11354" width="22.6640625" bestFit="1" customWidth="1"/>
    <col min="11355" max="11355" width="26.88671875" bestFit="1" customWidth="1"/>
    <col min="11356" max="11356" width="25.21875" bestFit="1" customWidth="1"/>
    <col min="11357" max="11359" width="23.21875" bestFit="1" customWidth="1"/>
    <col min="11360" max="11360" width="21.6640625" bestFit="1" customWidth="1"/>
    <col min="11361" max="11361" width="25.88671875" bestFit="1" customWidth="1"/>
    <col min="11362" max="11362" width="24.21875" bestFit="1" customWidth="1"/>
    <col min="11363" max="11363" width="22.6640625" bestFit="1" customWidth="1"/>
    <col min="11364" max="11364" width="26.88671875" bestFit="1" customWidth="1"/>
    <col min="11365" max="11365" width="25.21875" bestFit="1" customWidth="1"/>
    <col min="11366" max="11366" width="21.6640625" bestFit="1" customWidth="1"/>
    <col min="11367" max="11367" width="25.88671875" bestFit="1" customWidth="1"/>
    <col min="11368" max="11368" width="24.21875" bestFit="1" customWidth="1"/>
    <col min="11369" max="11371" width="23.21875" bestFit="1" customWidth="1"/>
    <col min="11372" max="11372" width="22.6640625" bestFit="1" customWidth="1"/>
    <col min="11373" max="11373" width="26.88671875" bestFit="1" customWidth="1"/>
    <col min="11374" max="11374" width="25.21875" bestFit="1" customWidth="1"/>
    <col min="11375" max="11375" width="22.6640625" bestFit="1" customWidth="1"/>
    <col min="11376" max="11376" width="26.88671875" bestFit="1" customWidth="1"/>
    <col min="11377" max="11377" width="25.21875" bestFit="1" customWidth="1"/>
    <col min="11378" max="11378" width="21.6640625" bestFit="1" customWidth="1"/>
    <col min="11379" max="11379" width="25.88671875" bestFit="1" customWidth="1"/>
    <col min="11380" max="11380" width="24.21875" bestFit="1" customWidth="1"/>
    <col min="11381" max="11383" width="23.21875" bestFit="1" customWidth="1"/>
    <col min="11384" max="11384" width="22.6640625" bestFit="1" customWidth="1"/>
    <col min="11385" max="11385" width="26.88671875" bestFit="1" customWidth="1"/>
    <col min="11386" max="11386" width="25.21875" bestFit="1" customWidth="1"/>
    <col min="11387" max="11387" width="21.6640625" bestFit="1" customWidth="1"/>
    <col min="11388" max="11388" width="25.88671875" bestFit="1" customWidth="1"/>
    <col min="11389" max="11389" width="24.21875" bestFit="1" customWidth="1"/>
    <col min="11390" max="11390" width="21.6640625" bestFit="1" customWidth="1"/>
    <col min="11391" max="11391" width="25.88671875" bestFit="1" customWidth="1"/>
    <col min="11392" max="11392" width="24.21875" bestFit="1" customWidth="1"/>
    <col min="11393" max="11395" width="23.21875" bestFit="1" customWidth="1"/>
    <col min="11396" max="11396" width="22.6640625" bestFit="1" customWidth="1"/>
    <col min="11397" max="11397" width="26.88671875" bestFit="1" customWidth="1"/>
    <col min="11398" max="11398" width="25.21875" bestFit="1" customWidth="1"/>
    <col min="11399" max="11399" width="22.6640625" bestFit="1" customWidth="1"/>
    <col min="11400" max="11400" width="26.88671875" bestFit="1" customWidth="1"/>
    <col min="11401" max="11401" width="25.21875" bestFit="1" customWidth="1"/>
    <col min="11402" max="11402" width="21.6640625" bestFit="1" customWidth="1"/>
    <col min="11403" max="11403" width="25.88671875" bestFit="1" customWidth="1"/>
    <col min="11404" max="11404" width="24.21875" bestFit="1" customWidth="1"/>
    <col min="11405" max="11407" width="23.21875" bestFit="1" customWidth="1"/>
    <col min="11408" max="11408" width="21.6640625" bestFit="1" customWidth="1"/>
    <col min="11409" max="11409" width="25.88671875" bestFit="1" customWidth="1"/>
    <col min="11410" max="11410" width="24.21875" bestFit="1" customWidth="1"/>
    <col min="11411" max="11411" width="22.6640625" bestFit="1" customWidth="1"/>
    <col min="11412" max="11412" width="26.88671875" bestFit="1" customWidth="1"/>
    <col min="11413" max="11413" width="25.21875" bestFit="1" customWidth="1"/>
    <col min="11414" max="11414" width="21.6640625" bestFit="1" customWidth="1"/>
    <col min="11415" max="11415" width="25.88671875" bestFit="1" customWidth="1"/>
    <col min="11416" max="11416" width="24.21875" bestFit="1" customWidth="1"/>
    <col min="11417" max="11417" width="22.6640625" bestFit="1" customWidth="1"/>
    <col min="11418" max="11418" width="26.88671875" bestFit="1" customWidth="1"/>
    <col min="11419" max="11419" width="25.21875" bestFit="1" customWidth="1"/>
    <col min="11420" max="11422" width="23.21875" bestFit="1" customWidth="1"/>
    <col min="11423" max="11423" width="21.6640625" bestFit="1" customWidth="1"/>
    <col min="11424" max="11424" width="25.88671875" bestFit="1" customWidth="1"/>
    <col min="11425" max="11425" width="24.21875" bestFit="1" customWidth="1"/>
    <col min="11426" max="11426" width="21.6640625" bestFit="1" customWidth="1"/>
    <col min="11427" max="11427" width="25.88671875" bestFit="1" customWidth="1"/>
    <col min="11428" max="11428" width="24.21875" bestFit="1" customWidth="1"/>
    <col min="11429" max="11429" width="21.6640625" bestFit="1" customWidth="1"/>
    <col min="11430" max="11430" width="25.88671875" bestFit="1" customWidth="1"/>
    <col min="11431" max="11431" width="24.21875" bestFit="1" customWidth="1"/>
    <col min="11432" max="11434" width="23.21875" bestFit="1" customWidth="1"/>
    <col min="11435" max="11435" width="22.6640625" bestFit="1" customWidth="1"/>
    <col min="11436" max="11436" width="26.88671875" bestFit="1" customWidth="1"/>
    <col min="11437" max="11437" width="25.21875" bestFit="1" customWidth="1"/>
    <col min="11438" max="11438" width="21.6640625" bestFit="1" customWidth="1"/>
    <col min="11439" max="11439" width="25.88671875" bestFit="1" customWidth="1"/>
    <col min="11440" max="11440" width="24.21875" bestFit="1" customWidth="1"/>
    <col min="11441" max="11441" width="21.6640625" bestFit="1" customWidth="1"/>
    <col min="11442" max="11442" width="25.88671875" bestFit="1" customWidth="1"/>
    <col min="11443" max="11443" width="24.21875" bestFit="1" customWidth="1"/>
    <col min="11444" max="11446" width="23.21875" bestFit="1" customWidth="1"/>
    <col min="11447" max="11447" width="22.6640625" bestFit="1" customWidth="1"/>
    <col min="11448" max="11448" width="26.88671875" bestFit="1" customWidth="1"/>
    <col min="11449" max="11449" width="25.21875" bestFit="1" customWidth="1"/>
    <col min="11450" max="11450" width="22.6640625" bestFit="1" customWidth="1"/>
    <col min="11451" max="11451" width="26.88671875" bestFit="1" customWidth="1"/>
    <col min="11452" max="11452" width="25.21875" bestFit="1" customWidth="1"/>
    <col min="11453" max="11453" width="21.6640625" bestFit="1" customWidth="1"/>
    <col min="11454" max="11454" width="25.88671875" bestFit="1" customWidth="1"/>
    <col min="11455" max="11455" width="24.21875" bestFit="1" customWidth="1"/>
    <col min="11456" max="11458" width="23.21875" bestFit="1" customWidth="1"/>
    <col min="11459" max="11459" width="22.6640625" bestFit="1" customWidth="1"/>
    <col min="11460" max="11460" width="26.88671875" bestFit="1" customWidth="1"/>
    <col min="11461" max="11461" width="25.21875" bestFit="1" customWidth="1"/>
    <col min="11462" max="11462" width="22.6640625" bestFit="1" customWidth="1"/>
    <col min="11463" max="11463" width="26.88671875" bestFit="1" customWidth="1"/>
    <col min="11464" max="11464" width="25.21875" bestFit="1" customWidth="1"/>
    <col min="11465" max="11465" width="21.6640625" bestFit="1" customWidth="1"/>
    <col min="11466" max="11466" width="25.88671875" bestFit="1" customWidth="1"/>
    <col min="11467" max="11467" width="24.21875" bestFit="1" customWidth="1"/>
    <col min="11468" max="11470" width="23.21875" bestFit="1" customWidth="1"/>
    <col min="11471" max="11471" width="21.6640625" bestFit="1" customWidth="1"/>
    <col min="11472" max="11472" width="25.88671875" bestFit="1" customWidth="1"/>
    <col min="11473" max="11473" width="24.21875" bestFit="1" customWidth="1"/>
    <col min="11474" max="11474" width="22.6640625" bestFit="1" customWidth="1"/>
    <col min="11475" max="11475" width="26.88671875" bestFit="1" customWidth="1"/>
    <col min="11476" max="11476" width="25.21875" bestFit="1" customWidth="1"/>
    <col min="11477" max="11477" width="21.6640625" bestFit="1" customWidth="1"/>
    <col min="11478" max="11478" width="25.88671875" bestFit="1" customWidth="1"/>
    <col min="11479" max="11479" width="24.21875" bestFit="1" customWidth="1"/>
    <col min="11480" max="11482" width="23.21875" bestFit="1" customWidth="1"/>
    <col min="11483" max="11483" width="22.6640625" bestFit="1" customWidth="1"/>
    <col min="11484" max="11484" width="26.88671875" bestFit="1" customWidth="1"/>
    <col min="11485" max="11485" width="25.21875" bestFit="1" customWidth="1"/>
    <col min="11486" max="11486" width="22.6640625" bestFit="1" customWidth="1"/>
    <col min="11487" max="11487" width="26.88671875" bestFit="1" customWidth="1"/>
    <col min="11488" max="11488" width="25.21875" bestFit="1" customWidth="1"/>
    <col min="11489" max="11489" width="21.6640625" bestFit="1" customWidth="1"/>
    <col min="11490" max="11490" width="25.88671875" bestFit="1" customWidth="1"/>
    <col min="11491" max="11491" width="24.21875" bestFit="1" customWidth="1"/>
    <col min="11492" max="11492" width="22.6640625" bestFit="1" customWidth="1"/>
    <col min="11493" max="11493" width="26.88671875" bestFit="1" customWidth="1"/>
    <col min="11494" max="11494" width="25.21875" bestFit="1" customWidth="1"/>
    <col min="11495" max="11497" width="23.21875" bestFit="1" customWidth="1"/>
    <col min="11498" max="11498" width="21.6640625" bestFit="1" customWidth="1"/>
    <col min="11499" max="11499" width="25.88671875" bestFit="1" customWidth="1"/>
    <col min="11500" max="11500" width="24.21875" bestFit="1" customWidth="1"/>
    <col min="11501" max="11501" width="22.6640625" bestFit="1" customWidth="1"/>
    <col min="11502" max="11502" width="26.88671875" bestFit="1" customWidth="1"/>
    <col min="11503" max="11503" width="25.21875" bestFit="1" customWidth="1"/>
    <col min="11504" max="11504" width="21.6640625" bestFit="1" customWidth="1"/>
    <col min="11505" max="11505" width="25.88671875" bestFit="1" customWidth="1"/>
    <col min="11506" max="11506" width="24.21875" bestFit="1" customWidth="1"/>
    <col min="11507" max="11509" width="23.21875" bestFit="1" customWidth="1"/>
    <col min="11510" max="11510" width="21.6640625" bestFit="1" customWidth="1"/>
    <col min="11511" max="11511" width="25.88671875" bestFit="1" customWidth="1"/>
    <col min="11512" max="11512" width="24.21875" bestFit="1" customWidth="1"/>
    <col min="11513" max="11513" width="22.6640625" bestFit="1" customWidth="1"/>
    <col min="11514" max="11514" width="26.88671875" bestFit="1" customWidth="1"/>
    <col min="11515" max="11515" width="25.21875" bestFit="1" customWidth="1"/>
    <col min="11516" max="11516" width="21.6640625" bestFit="1" customWidth="1"/>
    <col min="11517" max="11517" width="25.88671875" bestFit="1" customWidth="1"/>
    <col min="11518" max="11518" width="24.21875" bestFit="1" customWidth="1"/>
    <col min="11519" max="11521" width="23.21875" bestFit="1" customWidth="1"/>
    <col min="11522" max="11522" width="22.6640625" bestFit="1" customWidth="1"/>
    <col min="11523" max="11523" width="26.88671875" bestFit="1" customWidth="1"/>
    <col min="11524" max="11524" width="25.21875" bestFit="1" customWidth="1"/>
    <col min="11525" max="11525" width="22.6640625" bestFit="1" customWidth="1"/>
    <col min="11526" max="11526" width="26.88671875" bestFit="1" customWidth="1"/>
    <col min="11527" max="11527" width="25.21875" bestFit="1" customWidth="1"/>
    <col min="11528" max="11528" width="21.6640625" bestFit="1" customWidth="1"/>
    <col min="11529" max="11529" width="25.88671875" bestFit="1" customWidth="1"/>
    <col min="11530" max="11530" width="24.21875" bestFit="1" customWidth="1"/>
    <col min="11531" max="11533" width="23.21875" bestFit="1" customWidth="1"/>
    <col min="11534" max="11534" width="22.6640625" bestFit="1" customWidth="1"/>
    <col min="11535" max="11535" width="26.88671875" bestFit="1" customWidth="1"/>
    <col min="11536" max="11536" width="25.21875" bestFit="1" customWidth="1"/>
    <col min="11537" max="11537" width="22.6640625" bestFit="1" customWidth="1"/>
    <col min="11538" max="11538" width="26.88671875" bestFit="1" customWidth="1"/>
    <col min="11539" max="11539" width="25.21875" bestFit="1" customWidth="1"/>
    <col min="11540" max="11540" width="21.6640625" bestFit="1" customWidth="1"/>
    <col min="11541" max="11541" width="25.88671875" bestFit="1" customWidth="1"/>
    <col min="11542" max="11542" width="24.21875" bestFit="1" customWidth="1"/>
    <col min="11543" max="11545" width="23.21875" bestFit="1" customWidth="1"/>
    <col min="11546" max="11546" width="21.6640625" bestFit="1" customWidth="1"/>
    <col min="11547" max="11547" width="25.88671875" bestFit="1" customWidth="1"/>
    <col min="11548" max="11548" width="24.21875" bestFit="1" customWidth="1"/>
    <col min="11549" max="11549" width="22.6640625" bestFit="1" customWidth="1"/>
    <col min="11550" max="11550" width="26.88671875" bestFit="1" customWidth="1"/>
    <col min="11551" max="11551" width="25.21875" bestFit="1" customWidth="1"/>
    <col min="11552" max="11552" width="21.6640625" bestFit="1" customWidth="1"/>
    <col min="11553" max="11553" width="25.88671875" bestFit="1" customWidth="1"/>
    <col min="11554" max="11554" width="24.21875" bestFit="1" customWidth="1"/>
    <col min="11555" max="11555" width="22.6640625" bestFit="1" customWidth="1"/>
    <col min="11556" max="11556" width="26.88671875" bestFit="1" customWidth="1"/>
    <col min="11557" max="11557" width="25.21875" bestFit="1" customWidth="1"/>
    <col min="11558" max="11560" width="23.21875" bestFit="1" customWidth="1"/>
    <col min="11561" max="11561" width="22.6640625" bestFit="1" customWidth="1"/>
    <col min="11562" max="11562" width="26.88671875" bestFit="1" customWidth="1"/>
    <col min="11563" max="11563" width="25.21875" bestFit="1" customWidth="1"/>
    <col min="11564" max="11564" width="22.6640625" bestFit="1" customWidth="1"/>
    <col min="11565" max="11565" width="26.88671875" bestFit="1" customWidth="1"/>
    <col min="11566" max="11566" width="25.21875" bestFit="1" customWidth="1"/>
    <col min="11567" max="11567" width="21.6640625" bestFit="1" customWidth="1"/>
    <col min="11568" max="11568" width="25.88671875" bestFit="1" customWidth="1"/>
    <col min="11569" max="11569" width="24.21875" bestFit="1" customWidth="1"/>
    <col min="11570" max="11572" width="23.21875" bestFit="1" customWidth="1"/>
    <col min="11573" max="11573" width="21.6640625" bestFit="1" customWidth="1"/>
    <col min="11574" max="11574" width="25.88671875" bestFit="1" customWidth="1"/>
    <col min="11575" max="11575" width="24.21875" bestFit="1" customWidth="1"/>
    <col min="11576" max="11576" width="22.6640625" bestFit="1" customWidth="1"/>
    <col min="11577" max="11577" width="26.88671875" bestFit="1" customWidth="1"/>
    <col min="11578" max="11578" width="25.21875" bestFit="1" customWidth="1"/>
    <col min="11579" max="11579" width="21.6640625" bestFit="1" customWidth="1"/>
    <col min="11580" max="11580" width="25.88671875" bestFit="1" customWidth="1"/>
    <col min="11581" max="11581" width="24.21875" bestFit="1" customWidth="1"/>
    <col min="11582" max="11584" width="23.21875" bestFit="1" customWidth="1"/>
    <col min="11585" max="11585" width="22.6640625" bestFit="1" customWidth="1"/>
    <col min="11586" max="11586" width="26.88671875" bestFit="1" customWidth="1"/>
    <col min="11587" max="11587" width="25.21875" bestFit="1" customWidth="1"/>
    <col min="11588" max="11588" width="22.6640625" bestFit="1" customWidth="1"/>
    <col min="11589" max="11589" width="26.88671875" bestFit="1" customWidth="1"/>
    <col min="11590" max="11590" width="25.21875" bestFit="1" customWidth="1"/>
    <col min="11591" max="11591" width="21.6640625" bestFit="1" customWidth="1"/>
    <col min="11592" max="11592" width="25.88671875" bestFit="1" customWidth="1"/>
    <col min="11593" max="11593" width="24.21875" bestFit="1" customWidth="1"/>
    <col min="11594" max="11596" width="23.21875" bestFit="1" customWidth="1"/>
    <col min="11597" max="11597" width="22.6640625" bestFit="1" customWidth="1"/>
    <col min="11598" max="11598" width="26.88671875" bestFit="1" customWidth="1"/>
    <col min="11599" max="11599" width="25.21875" bestFit="1" customWidth="1"/>
    <col min="11600" max="11600" width="22.6640625" bestFit="1" customWidth="1"/>
    <col min="11601" max="11601" width="26.88671875" bestFit="1" customWidth="1"/>
    <col min="11602" max="11602" width="25.21875" bestFit="1" customWidth="1"/>
    <col min="11603" max="11603" width="21.6640625" bestFit="1" customWidth="1"/>
    <col min="11604" max="11604" width="25.88671875" bestFit="1" customWidth="1"/>
    <col min="11605" max="11605" width="24.21875" bestFit="1" customWidth="1"/>
    <col min="11606" max="11608" width="23.21875" bestFit="1" customWidth="1"/>
    <col min="11609" max="11609" width="22.6640625" bestFit="1" customWidth="1"/>
    <col min="11610" max="11610" width="26.88671875" bestFit="1" customWidth="1"/>
    <col min="11611" max="11611" width="25.21875" bestFit="1" customWidth="1"/>
    <col min="11612" max="11612" width="22.6640625" bestFit="1" customWidth="1"/>
    <col min="11613" max="11613" width="26.88671875" bestFit="1" customWidth="1"/>
    <col min="11614" max="11614" width="25.21875" bestFit="1" customWidth="1"/>
    <col min="11615" max="11615" width="21.6640625" bestFit="1" customWidth="1"/>
    <col min="11616" max="11616" width="25.88671875" bestFit="1" customWidth="1"/>
    <col min="11617" max="11617" width="24.21875" bestFit="1" customWidth="1"/>
    <col min="11618" max="11620" width="23.21875" bestFit="1" customWidth="1"/>
    <col min="11621" max="11621" width="22.6640625" bestFit="1" customWidth="1"/>
    <col min="11622" max="11622" width="26.88671875" bestFit="1" customWidth="1"/>
    <col min="11623" max="11623" width="25.21875" bestFit="1" customWidth="1"/>
    <col min="11624" max="11624" width="22.6640625" bestFit="1" customWidth="1"/>
    <col min="11625" max="11625" width="26.88671875" bestFit="1" customWidth="1"/>
    <col min="11626" max="11626" width="25.21875" bestFit="1" customWidth="1"/>
    <col min="11627" max="11627" width="21.6640625" bestFit="1" customWidth="1"/>
    <col min="11628" max="11628" width="25.88671875" bestFit="1" customWidth="1"/>
    <col min="11629" max="11629" width="24.21875" bestFit="1" customWidth="1"/>
    <col min="11630" max="11630" width="22.6640625" bestFit="1" customWidth="1"/>
    <col min="11631" max="11631" width="26.88671875" bestFit="1" customWidth="1"/>
    <col min="11632" max="11632" width="25.21875" bestFit="1" customWidth="1"/>
    <col min="11633" max="11635" width="23.21875" bestFit="1" customWidth="1"/>
    <col min="11636" max="11636" width="22.6640625" bestFit="1" customWidth="1"/>
    <col min="11637" max="11637" width="26.88671875" bestFit="1" customWidth="1"/>
    <col min="11638" max="11638" width="25.21875" bestFit="1" customWidth="1"/>
    <col min="11639" max="11639" width="22.6640625" bestFit="1" customWidth="1"/>
    <col min="11640" max="11640" width="26.88671875" bestFit="1" customWidth="1"/>
    <col min="11641" max="11641" width="25.21875" bestFit="1" customWidth="1"/>
    <col min="11642" max="11642" width="21.6640625" bestFit="1" customWidth="1"/>
    <col min="11643" max="11643" width="25.88671875" bestFit="1" customWidth="1"/>
    <col min="11644" max="11644" width="24.21875" bestFit="1" customWidth="1"/>
    <col min="11645" max="11647" width="23.21875" bestFit="1" customWidth="1"/>
    <col min="11648" max="11648" width="22.6640625" bestFit="1" customWidth="1"/>
    <col min="11649" max="11649" width="26.88671875" bestFit="1" customWidth="1"/>
    <col min="11650" max="11650" width="25.21875" bestFit="1" customWidth="1"/>
    <col min="11651" max="11651" width="22.6640625" bestFit="1" customWidth="1"/>
    <col min="11652" max="11652" width="26.88671875" bestFit="1" customWidth="1"/>
    <col min="11653" max="11653" width="25.21875" bestFit="1" customWidth="1"/>
    <col min="11654" max="11654" width="21.6640625" bestFit="1" customWidth="1"/>
    <col min="11655" max="11655" width="25.88671875" bestFit="1" customWidth="1"/>
    <col min="11656" max="11656" width="24.21875" bestFit="1" customWidth="1"/>
    <col min="11657" max="11657" width="22.6640625" bestFit="1" customWidth="1"/>
    <col min="11658" max="11658" width="26.88671875" bestFit="1" customWidth="1"/>
    <col min="11659" max="11659" width="25.21875" bestFit="1" customWidth="1"/>
    <col min="11660" max="11662" width="23.21875" bestFit="1" customWidth="1"/>
    <col min="11663" max="11663" width="21.6640625" bestFit="1" customWidth="1"/>
    <col min="11664" max="11664" width="25.88671875" bestFit="1" customWidth="1"/>
    <col min="11665" max="11665" width="24.21875" bestFit="1" customWidth="1"/>
    <col min="11666" max="11666" width="22.6640625" bestFit="1" customWidth="1"/>
    <col min="11667" max="11667" width="26.88671875" bestFit="1" customWidth="1"/>
    <col min="11668" max="11668" width="25.21875" bestFit="1" customWidth="1"/>
    <col min="11669" max="11669" width="21.6640625" bestFit="1" customWidth="1"/>
    <col min="11670" max="11670" width="25.88671875" bestFit="1" customWidth="1"/>
    <col min="11671" max="11671" width="24.21875" bestFit="1" customWidth="1"/>
    <col min="11672" max="11674" width="23.21875" bestFit="1" customWidth="1"/>
    <col min="11675" max="11675" width="22.6640625" bestFit="1" customWidth="1"/>
    <col min="11676" max="11676" width="26.88671875" bestFit="1" customWidth="1"/>
    <col min="11677" max="11677" width="25.21875" bestFit="1" customWidth="1"/>
    <col min="11678" max="11678" width="22.6640625" bestFit="1" customWidth="1"/>
    <col min="11679" max="11679" width="26.88671875" bestFit="1" customWidth="1"/>
    <col min="11680" max="11680" width="25.21875" bestFit="1" customWidth="1"/>
    <col min="11681" max="11681" width="21.6640625" bestFit="1" customWidth="1"/>
    <col min="11682" max="11682" width="25.88671875" bestFit="1" customWidth="1"/>
    <col min="11683" max="11683" width="24.21875" bestFit="1" customWidth="1"/>
    <col min="11684" max="11686" width="23.21875" bestFit="1" customWidth="1"/>
    <col min="11687" max="11687" width="22.6640625" bestFit="1" customWidth="1"/>
    <col min="11688" max="11688" width="26.88671875" bestFit="1" customWidth="1"/>
    <col min="11689" max="11689" width="25.21875" bestFit="1" customWidth="1"/>
    <col min="11690" max="11690" width="22.6640625" bestFit="1" customWidth="1"/>
    <col min="11691" max="11691" width="26.88671875" bestFit="1" customWidth="1"/>
    <col min="11692" max="11692" width="25.21875" bestFit="1" customWidth="1"/>
    <col min="11693" max="11693" width="21.6640625" bestFit="1" customWidth="1"/>
    <col min="11694" max="11694" width="25.88671875" bestFit="1" customWidth="1"/>
    <col min="11695" max="11695" width="24.21875" bestFit="1" customWidth="1"/>
    <col min="11696" max="11696" width="22.6640625" bestFit="1" customWidth="1"/>
    <col min="11697" max="11697" width="26.88671875" bestFit="1" customWidth="1"/>
    <col min="11698" max="11698" width="25.21875" bestFit="1" customWidth="1"/>
    <col min="11699" max="11701" width="23.21875" bestFit="1" customWidth="1"/>
    <col min="11702" max="11702" width="21.6640625" bestFit="1" customWidth="1"/>
    <col min="11703" max="11703" width="25.88671875" bestFit="1" customWidth="1"/>
    <col min="11704" max="11704" width="24.21875" bestFit="1" customWidth="1"/>
    <col min="11705" max="11705" width="21.6640625" bestFit="1" customWidth="1"/>
    <col min="11706" max="11706" width="25.88671875" bestFit="1" customWidth="1"/>
    <col min="11707" max="11707" width="24.21875" bestFit="1" customWidth="1"/>
    <col min="11708" max="11708" width="21.6640625" bestFit="1" customWidth="1"/>
    <col min="11709" max="11709" width="25.88671875" bestFit="1" customWidth="1"/>
    <col min="11710" max="11710" width="24.21875" bestFit="1" customWidth="1"/>
    <col min="11711" max="11713" width="23.21875" bestFit="1" customWidth="1"/>
    <col min="11714" max="11714" width="22.6640625" bestFit="1" customWidth="1"/>
    <col min="11715" max="11715" width="26.88671875" bestFit="1" customWidth="1"/>
    <col min="11716" max="11716" width="25.21875" bestFit="1" customWidth="1"/>
    <col min="11717" max="11717" width="22.6640625" bestFit="1" customWidth="1"/>
    <col min="11718" max="11718" width="26.88671875" bestFit="1" customWidth="1"/>
    <col min="11719" max="11719" width="25.21875" bestFit="1" customWidth="1"/>
    <col min="11720" max="11720" width="21.6640625" bestFit="1" customWidth="1"/>
    <col min="11721" max="11721" width="25.88671875" bestFit="1" customWidth="1"/>
    <col min="11722" max="11722" width="24.21875" bestFit="1" customWidth="1"/>
    <col min="11723" max="11725" width="23.21875" bestFit="1" customWidth="1"/>
    <col min="11726" max="11726" width="22.6640625" bestFit="1" customWidth="1"/>
    <col min="11727" max="11727" width="26.88671875" bestFit="1" customWidth="1"/>
    <col min="11728" max="11728" width="25.21875" bestFit="1" customWidth="1"/>
    <col min="11729" max="11729" width="22.6640625" bestFit="1" customWidth="1"/>
    <col min="11730" max="11730" width="26.88671875" bestFit="1" customWidth="1"/>
    <col min="11731" max="11731" width="25.21875" bestFit="1" customWidth="1"/>
    <col min="11732" max="11732" width="21.6640625" bestFit="1" customWidth="1"/>
    <col min="11733" max="11733" width="25.88671875" bestFit="1" customWidth="1"/>
    <col min="11734" max="11734" width="24.21875" bestFit="1" customWidth="1"/>
    <col min="11735" max="11737" width="23.21875" bestFit="1" customWidth="1"/>
    <col min="11738" max="11738" width="22.6640625" bestFit="1" customWidth="1"/>
    <col min="11739" max="11739" width="26.88671875" bestFit="1" customWidth="1"/>
    <col min="11740" max="11740" width="25.21875" bestFit="1" customWidth="1"/>
    <col min="11741" max="11741" width="22.6640625" bestFit="1" customWidth="1"/>
    <col min="11742" max="11742" width="26.88671875" bestFit="1" customWidth="1"/>
    <col min="11743" max="11743" width="25.21875" bestFit="1" customWidth="1"/>
    <col min="11744" max="11744" width="21.6640625" bestFit="1" customWidth="1"/>
    <col min="11745" max="11745" width="25.88671875" bestFit="1" customWidth="1"/>
    <col min="11746" max="11746" width="24.21875" bestFit="1" customWidth="1"/>
    <col min="11747" max="11749" width="23.21875" bestFit="1" customWidth="1"/>
    <col min="11750" max="11750" width="21.6640625" bestFit="1" customWidth="1"/>
    <col min="11751" max="11751" width="25.88671875" bestFit="1" customWidth="1"/>
    <col min="11752" max="11752" width="24.21875" bestFit="1" customWidth="1"/>
    <col min="11753" max="11753" width="22.6640625" bestFit="1" customWidth="1"/>
    <col min="11754" max="11754" width="26.88671875" bestFit="1" customWidth="1"/>
    <col min="11755" max="11755" width="25.21875" bestFit="1" customWidth="1"/>
    <col min="11756" max="11756" width="21.6640625" bestFit="1" customWidth="1"/>
    <col min="11757" max="11757" width="25.88671875" bestFit="1" customWidth="1"/>
    <col min="11758" max="11758" width="24.21875" bestFit="1" customWidth="1"/>
    <col min="11759" max="11761" width="23.21875" bestFit="1" customWidth="1"/>
    <col min="11762" max="11762" width="21.6640625" bestFit="1" customWidth="1"/>
    <col min="11763" max="11763" width="25.88671875" bestFit="1" customWidth="1"/>
    <col min="11764" max="11764" width="24.21875" bestFit="1" customWidth="1"/>
    <col min="11765" max="11765" width="22.6640625" bestFit="1" customWidth="1"/>
    <col min="11766" max="11766" width="26.88671875" bestFit="1" customWidth="1"/>
    <col min="11767" max="11767" width="25.21875" bestFit="1" customWidth="1"/>
    <col min="11768" max="11768" width="21.6640625" bestFit="1" customWidth="1"/>
    <col min="11769" max="11769" width="25.88671875" bestFit="1" customWidth="1"/>
    <col min="11770" max="11770" width="24.21875" bestFit="1" customWidth="1"/>
    <col min="11771" max="11773" width="23.21875" bestFit="1" customWidth="1"/>
    <col min="11774" max="11774" width="22.6640625" bestFit="1" customWidth="1"/>
    <col min="11775" max="11775" width="26.88671875" bestFit="1" customWidth="1"/>
    <col min="11776" max="11776" width="25.21875" bestFit="1" customWidth="1"/>
    <col min="11777" max="11777" width="22.6640625" bestFit="1" customWidth="1"/>
    <col min="11778" max="11778" width="26.88671875" bestFit="1" customWidth="1"/>
    <col min="11779" max="11779" width="25.21875" bestFit="1" customWidth="1"/>
    <col min="11780" max="11780" width="21.6640625" bestFit="1" customWidth="1"/>
    <col min="11781" max="11781" width="25.88671875" bestFit="1" customWidth="1"/>
    <col min="11782" max="11782" width="24.21875" bestFit="1" customWidth="1"/>
    <col min="11783" max="11785" width="23.21875" bestFit="1" customWidth="1"/>
    <col min="11786" max="11786" width="22.6640625" bestFit="1" customWidth="1"/>
    <col min="11787" max="11787" width="26.88671875" bestFit="1" customWidth="1"/>
    <col min="11788" max="11788" width="25.21875" bestFit="1" customWidth="1"/>
    <col min="11789" max="11789" width="22.6640625" bestFit="1" customWidth="1"/>
    <col min="11790" max="11790" width="26.88671875" bestFit="1" customWidth="1"/>
    <col min="11791" max="11791" width="25.21875" bestFit="1" customWidth="1"/>
    <col min="11792" max="11792" width="21.6640625" bestFit="1" customWidth="1"/>
    <col min="11793" max="11793" width="25.88671875" bestFit="1" customWidth="1"/>
    <col min="11794" max="11794" width="24.21875" bestFit="1" customWidth="1"/>
    <col min="11795" max="11797" width="23.21875" bestFit="1" customWidth="1"/>
    <col min="11798" max="11798" width="22.6640625" bestFit="1" customWidth="1"/>
    <col min="11799" max="11799" width="26.88671875" bestFit="1" customWidth="1"/>
    <col min="11800" max="11800" width="25.21875" bestFit="1" customWidth="1"/>
    <col min="11801" max="11801" width="22.6640625" bestFit="1" customWidth="1"/>
    <col min="11802" max="11802" width="26.88671875" bestFit="1" customWidth="1"/>
    <col min="11803" max="11803" width="25.21875" bestFit="1" customWidth="1"/>
    <col min="11804" max="11804" width="21.6640625" bestFit="1" customWidth="1"/>
    <col min="11805" max="11805" width="25.88671875" bestFit="1" customWidth="1"/>
    <col min="11806" max="11806" width="24.21875" bestFit="1" customWidth="1"/>
    <col min="11807" max="11809" width="23.21875" bestFit="1" customWidth="1"/>
    <col min="11810" max="11810" width="22.6640625" bestFit="1" customWidth="1"/>
    <col min="11811" max="11811" width="26.88671875" bestFit="1" customWidth="1"/>
    <col min="11812" max="11812" width="25.21875" bestFit="1" customWidth="1"/>
    <col min="11813" max="11813" width="22.6640625" bestFit="1" customWidth="1"/>
    <col min="11814" max="11814" width="26.88671875" bestFit="1" customWidth="1"/>
    <col min="11815" max="11815" width="25.21875" bestFit="1" customWidth="1"/>
    <col min="11816" max="11816" width="21.6640625" bestFit="1" customWidth="1"/>
    <col min="11817" max="11817" width="25.88671875" bestFit="1" customWidth="1"/>
    <col min="11818" max="11818" width="24.21875" bestFit="1" customWidth="1"/>
    <col min="11819" max="11819" width="22.6640625" bestFit="1" customWidth="1"/>
    <col min="11820" max="11820" width="26.88671875" bestFit="1" customWidth="1"/>
    <col min="11821" max="11821" width="25.21875" bestFit="1" customWidth="1"/>
    <col min="11822" max="11824" width="23.21875" bestFit="1" customWidth="1"/>
    <col min="11825" max="11825" width="22.6640625" bestFit="1" customWidth="1"/>
    <col min="11826" max="11826" width="26.88671875" bestFit="1" customWidth="1"/>
    <col min="11827" max="11827" width="25.21875" bestFit="1" customWidth="1"/>
    <col min="11828" max="11828" width="22.6640625" bestFit="1" customWidth="1"/>
    <col min="11829" max="11829" width="26.88671875" bestFit="1" customWidth="1"/>
    <col min="11830" max="11830" width="25.21875" bestFit="1" customWidth="1"/>
    <col min="11831" max="11831" width="21.6640625" bestFit="1" customWidth="1"/>
    <col min="11832" max="11832" width="25.88671875" bestFit="1" customWidth="1"/>
    <col min="11833" max="11833" width="24.21875" bestFit="1" customWidth="1"/>
    <col min="11834" max="11836" width="23.21875" bestFit="1" customWidth="1"/>
    <col min="11837" max="11837" width="22.6640625" bestFit="1" customWidth="1"/>
    <col min="11838" max="11838" width="26.88671875" bestFit="1" customWidth="1"/>
    <col min="11839" max="11839" width="25.21875" bestFit="1" customWidth="1"/>
    <col min="11840" max="11840" width="22.6640625" bestFit="1" customWidth="1"/>
    <col min="11841" max="11841" width="26.88671875" bestFit="1" customWidth="1"/>
    <col min="11842" max="11842" width="25.21875" bestFit="1" customWidth="1"/>
    <col min="11843" max="11843" width="21.6640625" bestFit="1" customWidth="1"/>
    <col min="11844" max="11844" width="25.88671875" bestFit="1" customWidth="1"/>
    <col min="11845" max="11845" width="24.21875" bestFit="1" customWidth="1"/>
    <col min="11846" max="11846" width="22.6640625" bestFit="1" customWidth="1"/>
    <col min="11847" max="11847" width="26.88671875" bestFit="1" customWidth="1"/>
    <col min="11848" max="11848" width="25.21875" bestFit="1" customWidth="1"/>
    <col min="11849" max="11851" width="23.21875" bestFit="1" customWidth="1"/>
    <col min="11852" max="11852" width="22.6640625" bestFit="1" customWidth="1"/>
    <col min="11853" max="11853" width="26.88671875" bestFit="1" customWidth="1"/>
    <col min="11854" max="11854" width="25.21875" bestFit="1" customWidth="1"/>
    <col min="11855" max="11855" width="22.6640625" bestFit="1" customWidth="1"/>
    <col min="11856" max="11856" width="26.88671875" bestFit="1" customWidth="1"/>
    <col min="11857" max="11857" width="25.21875" bestFit="1" customWidth="1"/>
    <col min="11858" max="11858" width="21.6640625" bestFit="1" customWidth="1"/>
    <col min="11859" max="11859" width="25.88671875" bestFit="1" customWidth="1"/>
    <col min="11860" max="11860" width="24.21875" bestFit="1" customWidth="1"/>
    <col min="11861" max="11863" width="23.21875" bestFit="1" customWidth="1"/>
    <col min="11864" max="11864" width="22.6640625" bestFit="1" customWidth="1"/>
    <col min="11865" max="11865" width="26.88671875" bestFit="1" customWidth="1"/>
    <col min="11866" max="11866" width="25.21875" bestFit="1" customWidth="1"/>
    <col min="11867" max="11867" width="22.6640625" bestFit="1" customWidth="1"/>
    <col min="11868" max="11868" width="26.88671875" bestFit="1" customWidth="1"/>
    <col min="11869" max="11869" width="25.21875" bestFit="1" customWidth="1"/>
    <col min="11870" max="11870" width="21.6640625" bestFit="1" customWidth="1"/>
    <col min="11871" max="11871" width="25.88671875" bestFit="1" customWidth="1"/>
    <col min="11872" max="11872" width="24.21875" bestFit="1" customWidth="1"/>
    <col min="11873" max="11875" width="23.21875" bestFit="1" customWidth="1"/>
    <col min="11876" max="11876" width="22.6640625" bestFit="1" customWidth="1"/>
    <col min="11877" max="11877" width="26.88671875" bestFit="1" customWidth="1"/>
    <col min="11878" max="11878" width="25.21875" bestFit="1" customWidth="1"/>
    <col min="11879" max="11879" width="21.6640625" bestFit="1" customWidth="1"/>
    <col min="11880" max="11880" width="25.88671875" bestFit="1" customWidth="1"/>
    <col min="11881" max="11881" width="24.21875" bestFit="1" customWidth="1"/>
    <col min="11882" max="11882" width="21.6640625" bestFit="1" customWidth="1"/>
    <col min="11883" max="11883" width="25.88671875" bestFit="1" customWidth="1"/>
    <col min="11884" max="11884" width="24.21875" bestFit="1" customWidth="1"/>
    <col min="11885" max="11887" width="23.21875" bestFit="1" customWidth="1"/>
    <col min="11888" max="11888" width="22.6640625" bestFit="1" customWidth="1"/>
    <col min="11889" max="11889" width="26.88671875" bestFit="1" customWidth="1"/>
    <col min="11890" max="11890" width="25.21875" bestFit="1" customWidth="1"/>
    <col min="11891" max="11891" width="22.6640625" bestFit="1" customWidth="1"/>
    <col min="11892" max="11892" width="26.88671875" bestFit="1" customWidth="1"/>
    <col min="11893" max="11893" width="25.21875" bestFit="1" customWidth="1"/>
    <col min="11894" max="11894" width="21.6640625" bestFit="1" customWidth="1"/>
    <col min="11895" max="11895" width="25.88671875" bestFit="1" customWidth="1"/>
    <col min="11896" max="11896" width="24.21875" bestFit="1" customWidth="1"/>
    <col min="11897" max="11899" width="23.21875" bestFit="1" customWidth="1"/>
    <col min="11900" max="11900" width="22.6640625" bestFit="1" customWidth="1"/>
    <col min="11901" max="11901" width="26.88671875" bestFit="1" customWidth="1"/>
    <col min="11902" max="11902" width="25.21875" bestFit="1" customWidth="1"/>
    <col min="11903" max="11903" width="22.6640625" bestFit="1" customWidth="1"/>
    <col min="11904" max="11904" width="26.88671875" bestFit="1" customWidth="1"/>
    <col min="11905" max="11905" width="25.21875" bestFit="1" customWidth="1"/>
    <col min="11906" max="11906" width="21.6640625" bestFit="1" customWidth="1"/>
    <col min="11907" max="11907" width="25.88671875" bestFit="1" customWidth="1"/>
    <col min="11908" max="11908" width="24.21875" bestFit="1" customWidth="1"/>
    <col min="11909" max="11909" width="22.6640625" bestFit="1" customWidth="1"/>
    <col min="11910" max="11910" width="26.88671875" bestFit="1" customWidth="1"/>
    <col min="11911" max="11911" width="25.21875" bestFit="1" customWidth="1"/>
    <col min="11912" max="11914" width="23.21875" bestFit="1" customWidth="1"/>
    <col min="11915" max="11915" width="21.6640625" bestFit="1" customWidth="1"/>
    <col min="11916" max="11916" width="25.88671875" bestFit="1" customWidth="1"/>
    <col min="11917" max="11917" width="24.21875" bestFit="1" customWidth="1"/>
    <col min="11918" max="11918" width="22.6640625" bestFit="1" customWidth="1"/>
    <col min="11919" max="11919" width="26.88671875" bestFit="1" customWidth="1"/>
    <col min="11920" max="11920" width="25.21875" bestFit="1" customWidth="1"/>
    <col min="11921" max="11921" width="21.6640625" bestFit="1" customWidth="1"/>
    <col min="11922" max="11922" width="25.88671875" bestFit="1" customWidth="1"/>
    <col min="11923" max="11923" width="24.21875" bestFit="1" customWidth="1"/>
    <col min="11924" max="11926" width="23.21875" bestFit="1" customWidth="1"/>
    <col min="11927" max="11927" width="21.6640625" bestFit="1" customWidth="1"/>
    <col min="11928" max="11928" width="25.88671875" bestFit="1" customWidth="1"/>
    <col min="11929" max="11929" width="24.21875" bestFit="1" customWidth="1"/>
    <col min="11930" max="11930" width="22.6640625" bestFit="1" customWidth="1"/>
    <col min="11931" max="11931" width="26.88671875" bestFit="1" customWidth="1"/>
    <col min="11932" max="11932" width="25.21875" bestFit="1" customWidth="1"/>
    <col min="11933" max="11933" width="21.6640625" bestFit="1" customWidth="1"/>
    <col min="11934" max="11934" width="25.88671875" bestFit="1" customWidth="1"/>
    <col min="11935" max="11935" width="24.21875" bestFit="1" customWidth="1"/>
    <col min="11936" max="11938" width="23.21875" bestFit="1" customWidth="1"/>
    <col min="11939" max="11939" width="21.6640625" bestFit="1" customWidth="1"/>
    <col min="11940" max="11940" width="25.88671875" bestFit="1" customWidth="1"/>
    <col min="11941" max="11941" width="24.21875" bestFit="1" customWidth="1"/>
    <col min="11942" max="11942" width="22.6640625" bestFit="1" customWidth="1"/>
    <col min="11943" max="11943" width="26.88671875" bestFit="1" customWidth="1"/>
    <col min="11944" max="11944" width="25.21875" bestFit="1" customWidth="1"/>
    <col min="11945" max="11945" width="21.6640625" bestFit="1" customWidth="1"/>
    <col min="11946" max="11946" width="25.88671875" bestFit="1" customWidth="1"/>
    <col min="11947" max="11947" width="24.21875" bestFit="1" customWidth="1"/>
    <col min="11948" max="11950" width="23.21875" bestFit="1" customWidth="1"/>
    <col min="11951" max="11951" width="22.6640625" bestFit="1" customWidth="1"/>
    <col min="11952" max="11952" width="26.88671875" bestFit="1" customWidth="1"/>
    <col min="11953" max="11953" width="25.21875" bestFit="1" customWidth="1"/>
    <col min="11954" max="11954" width="22.6640625" bestFit="1" customWidth="1"/>
    <col min="11955" max="11955" width="26.88671875" bestFit="1" customWidth="1"/>
    <col min="11956" max="11956" width="25.21875" bestFit="1" customWidth="1"/>
    <col min="11957" max="11957" width="21.6640625" bestFit="1" customWidth="1"/>
    <col min="11958" max="11958" width="25.88671875" bestFit="1" customWidth="1"/>
    <col min="11959" max="11959" width="24.21875" bestFit="1" customWidth="1"/>
    <col min="11960" max="11960" width="22.6640625" bestFit="1" customWidth="1"/>
    <col min="11961" max="11961" width="26.88671875" bestFit="1" customWidth="1"/>
    <col min="11962" max="11962" width="25.21875" bestFit="1" customWidth="1"/>
    <col min="11963" max="11965" width="23.21875" bestFit="1" customWidth="1"/>
    <col min="11966" max="11966" width="22.6640625" bestFit="1" customWidth="1"/>
    <col min="11967" max="11967" width="26.88671875" bestFit="1" customWidth="1"/>
    <col min="11968" max="11968" width="25.21875" bestFit="1" customWidth="1"/>
    <col min="11969" max="11969" width="22.6640625" bestFit="1" customWidth="1"/>
    <col min="11970" max="11970" width="26.88671875" bestFit="1" customWidth="1"/>
    <col min="11971" max="11971" width="25.21875" bestFit="1" customWidth="1"/>
    <col min="11972" max="11972" width="21.6640625" bestFit="1" customWidth="1"/>
    <col min="11973" max="11973" width="25.88671875" bestFit="1" customWidth="1"/>
    <col min="11974" max="11974" width="24.21875" bestFit="1" customWidth="1"/>
    <col min="11975" max="11975" width="22.6640625" bestFit="1" customWidth="1"/>
    <col min="11976" max="11976" width="26.88671875" bestFit="1" customWidth="1"/>
    <col min="11977" max="11977" width="25.21875" bestFit="1" customWidth="1"/>
    <col min="11978" max="11980" width="23.21875" bestFit="1" customWidth="1"/>
    <col min="11981" max="11981" width="21.6640625" bestFit="1" customWidth="1"/>
    <col min="11982" max="11982" width="25.88671875" bestFit="1" customWidth="1"/>
    <col min="11983" max="11983" width="24.21875" bestFit="1" customWidth="1"/>
    <col min="11984" max="11984" width="21.6640625" bestFit="1" customWidth="1"/>
    <col min="11985" max="11985" width="25.88671875" bestFit="1" customWidth="1"/>
    <col min="11986" max="11986" width="24.21875" bestFit="1" customWidth="1"/>
    <col min="11987" max="11987" width="21.6640625" bestFit="1" customWidth="1"/>
    <col min="11988" max="11988" width="25.88671875" bestFit="1" customWidth="1"/>
    <col min="11989" max="11989" width="24.21875" bestFit="1" customWidth="1"/>
    <col min="11990" max="11992" width="23.21875" bestFit="1" customWidth="1"/>
    <col min="11993" max="11993" width="21.6640625" bestFit="1" customWidth="1"/>
    <col min="11994" max="11994" width="25.88671875" bestFit="1" customWidth="1"/>
    <col min="11995" max="11995" width="24.21875" bestFit="1" customWidth="1"/>
    <col min="11996" max="11996" width="22.6640625" bestFit="1" customWidth="1"/>
    <col min="11997" max="11997" width="26.88671875" bestFit="1" customWidth="1"/>
    <col min="11998" max="11998" width="25.21875" bestFit="1" customWidth="1"/>
    <col min="11999" max="11999" width="21.6640625" bestFit="1" customWidth="1"/>
    <col min="12000" max="12000" width="25.88671875" bestFit="1" customWidth="1"/>
    <col min="12001" max="12001" width="24.21875" bestFit="1" customWidth="1"/>
    <col min="12002" max="12004" width="23.21875" bestFit="1" customWidth="1"/>
    <col min="12005" max="12005" width="22.6640625" bestFit="1" customWidth="1"/>
    <col min="12006" max="12006" width="26.88671875" bestFit="1" customWidth="1"/>
    <col min="12007" max="12007" width="25.21875" bestFit="1" customWidth="1"/>
    <col min="12008" max="12008" width="22.6640625" bestFit="1" customWidth="1"/>
    <col min="12009" max="12009" width="26.88671875" bestFit="1" customWidth="1"/>
    <col min="12010" max="12010" width="25.21875" bestFit="1" customWidth="1"/>
    <col min="12011" max="12011" width="21.6640625" bestFit="1" customWidth="1"/>
    <col min="12012" max="12012" width="25.88671875" bestFit="1" customWidth="1"/>
    <col min="12013" max="12013" width="24.21875" bestFit="1" customWidth="1"/>
    <col min="12014" max="12014" width="22.6640625" bestFit="1" customWidth="1"/>
    <col min="12015" max="12015" width="26.88671875" bestFit="1" customWidth="1"/>
    <col min="12016" max="12016" width="25.21875" bestFit="1" customWidth="1"/>
    <col min="12017" max="12019" width="23.21875" bestFit="1" customWidth="1"/>
    <col min="12020" max="12020" width="21.6640625" bestFit="1" customWidth="1"/>
    <col min="12021" max="12021" width="25.88671875" bestFit="1" customWidth="1"/>
    <col min="12022" max="12022" width="24.21875" bestFit="1" customWidth="1"/>
    <col min="12023" max="12023" width="22.6640625" bestFit="1" customWidth="1"/>
    <col min="12024" max="12024" width="26.88671875" bestFit="1" customWidth="1"/>
    <col min="12025" max="12025" width="25.21875" bestFit="1" customWidth="1"/>
    <col min="12026" max="12026" width="21.6640625" bestFit="1" customWidth="1"/>
    <col min="12027" max="12027" width="25.88671875" bestFit="1" customWidth="1"/>
    <col min="12028" max="12028" width="24.21875" bestFit="1" customWidth="1"/>
    <col min="12029" max="12031" width="23.21875" bestFit="1" customWidth="1"/>
    <col min="12032" max="12032" width="22.6640625" bestFit="1" customWidth="1"/>
    <col min="12033" max="12033" width="26.88671875" bestFit="1" customWidth="1"/>
    <col min="12034" max="12034" width="25.21875" bestFit="1" customWidth="1"/>
    <col min="12035" max="12035" width="22.6640625" bestFit="1" customWidth="1"/>
    <col min="12036" max="12036" width="26.88671875" bestFit="1" customWidth="1"/>
    <col min="12037" max="12037" width="25.21875" bestFit="1" customWidth="1"/>
    <col min="12038" max="12038" width="21.6640625" bestFit="1" customWidth="1"/>
    <col min="12039" max="12039" width="25.88671875" bestFit="1" customWidth="1"/>
    <col min="12040" max="12040" width="24.21875" bestFit="1" customWidth="1"/>
    <col min="12041" max="12043" width="23.21875" bestFit="1" customWidth="1"/>
    <col min="12044" max="12044" width="22.6640625" bestFit="1" customWidth="1"/>
    <col min="12045" max="12045" width="26.88671875" bestFit="1" customWidth="1"/>
    <col min="12046" max="12046" width="25.21875" bestFit="1" customWidth="1"/>
    <col min="12047" max="12047" width="22.6640625" bestFit="1" customWidth="1"/>
    <col min="12048" max="12048" width="26.88671875" bestFit="1" customWidth="1"/>
    <col min="12049" max="12049" width="25.21875" bestFit="1" customWidth="1"/>
    <col min="12050" max="12050" width="21.6640625" bestFit="1" customWidth="1"/>
    <col min="12051" max="12051" width="25.88671875" bestFit="1" customWidth="1"/>
    <col min="12052" max="12052" width="24.21875" bestFit="1" customWidth="1"/>
    <col min="12053" max="12055" width="23.21875" bestFit="1" customWidth="1"/>
    <col min="12056" max="12056" width="22.6640625" bestFit="1" customWidth="1"/>
    <col min="12057" max="12057" width="26.88671875" bestFit="1" customWidth="1"/>
    <col min="12058" max="12058" width="25.21875" bestFit="1" customWidth="1"/>
    <col min="12059" max="12059" width="22.6640625" bestFit="1" customWidth="1"/>
    <col min="12060" max="12060" width="26.88671875" bestFit="1" customWidth="1"/>
    <col min="12061" max="12061" width="25.21875" bestFit="1" customWidth="1"/>
    <col min="12062" max="12062" width="21.6640625" bestFit="1" customWidth="1"/>
    <col min="12063" max="12063" width="25.88671875" bestFit="1" customWidth="1"/>
    <col min="12064" max="12064" width="24.21875" bestFit="1" customWidth="1"/>
    <col min="12065" max="12067" width="23.21875" bestFit="1" customWidth="1"/>
    <col min="12068" max="12068" width="22.6640625" bestFit="1" customWidth="1"/>
    <col min="12069" max="12069" width="26.88671875" bestFit="1" customWidth="1"/>
    <col min="12070" max="12070" width="25.21875" bestFit="1" customWidth="1"/>
    <col min="12071" max="12071" width="22.6640625" bestFit="1" customWidth="1"/>
    <col min="12072" max="12072" width="26.88671875" bestFit="1" customWidth="1"/>
    <col min="12073" max="12073" width="25.21875" bestFit="1" customWidth="1"/>
    <col min="12074" max="12074" width="21.6640625" bestFit="1" customWidth="1"/>
    <col min="12075" max="12075" width="25.88671875" bestFit="1" customWidth="1"/>
    <col min="12076" max="12076" width="24.21875" bestFit="1" customWidth="1"/>
    <col min="12077" max="12077" width="22.6640625" bestFit="1" customWidth="1"/>
    <col min="12078" max="12078" width="26.88671875" bestFit="1" customWidth="1"/>
    <col min="12079" max="12079" width="25.21875" bestFit="1" customWidth="1"/>
    <col min="12080" max="12082" width="23.21875" bestFit="1" customWidth="1"/>
    <col min="12083" max="12083" width="22.6640625" bestFit="1" customWidth="1"/>
    <col min="12084" max="12084" width="26.88671875" bestFit="1" customWidth="1"/>
    <col min="12085" max="12085" width="25.21875" bestFit="1" customWidth="1"/>
    <col min="12086" max="12086" width="22.6640625" bestFit="1" customWidth="1"/>
    <col min="12087" max="12087" width="26.88671875" bestFit="1" customWidth="1"/>
    <col min="12088" max="12088" width="25.21875" bestFit="1" customWidth="1"/>
    <col min="12089" max="12089" width="21.6640625" bestFit="1" customWidth="1"/>
    <col min="12090" max="12090" width="25.88671875" bestFit="1" customWidth="1"/>
    <col min="12091" max="12091" width="24.21875" bestFit="1" customWidth="1"/>
    <col min="12092" max="12094" width="23.21875" bestFit="1" customWidth="1"/>
    <col min="12095" max="12095" width="21.6640625" bestFit="1" customWidth="1"/>
    <col min="12096" max="12096" width="25.88671875" bestFit="1" customWidth="1"/>
    <col min="12097" max="12097" width="24.21875" bestFit="1" customWidth="1"/>
    <col min="12098" max="12098" width="22.6640625" bestFit="1" customWidth="1"/>
    <col min="12099" max="12099" width="26.88671875" bestFit="1" customWidth="1"/>
    <col min="12100" max="12100" width="25.21875" bestFit="1" customWidth="1"/>
    <col min="12101" max="12101" width="21.6640625" bestFit="1" customWidth="1"/>
    <col min="12102" max="12102" width="25.88671875" bestFit="1" customWidth="1"/>
    <col min="12103" max="12103" width="24.21875" bestFit="1" customWidth="1"/>
    <col min="12104" max="12104" width="22.6640625" bestFit="1" customWidth="1"/>
    <col min="12105" max="12105" width="26.88671875" bestFit="1" customWidth="1"/>
    <col min="12106" max="12106" width="25.21875" bestFit="1" customWidth="1"/>
    <col min="12107" max="12109" width="23.21875" bestFit="1" customWidth="1"/>
    <col min="12110" max="12110" width="22.6640625" bestFit="1" customWidth="1"/>
    <col min="12111" max="12111" width="26.88671875" bestFit="1" customWidth="1"/>
    <col min="12112" max="12112" width="25.21875" bestFit="1" customWidth="1"/>
    <col min="12113" max="12113" width="22.6640625" bestFit="1" customWidth="1"/>
    <col min="12114" max="12114" width="26.88671875" bestFit="1" customWidth="1"/>
    <col min="12115" max="12115" width="25.21875" bestFit="1" customWidth="1"/>
    <col min="12116" max="12116" width="21.6640625" bestFit="1" customWidth="1"/>
    <col min="12117" max="12117" width="25.88671875" bestFit="1" customWidth="1"/>
    <col min="12118" max="12118" width="24.21875" bestFit="1" customWidth="1"/>
    <col min="12119" max="12119" width="22.6640625" bestFit="1" customWidth="1"/>
    <col min="12120" max="12120" width="26.88671875" bestFit="1" customWidth="1"/>
    <col min="12121" max="12121" width="25.21875" bestFit="1" customWidth="1"/>
    <col min="12122" max="12124" width="23.21875" bestFit="1" customWidth="1"/>
    <col min="12125" max="12125" width="22.6640625" bestFit="1" customWidth="1"/>
    <col min="12126" max="12126" width="26.88671875" bestFit="1" customWidth="1"/>
    <col min="12127" max="12127" width="25.21875" bestFit="1" customWidth="1"/>
    <col min="12128" max="12128" width="22.6640625" bestFit="1" customWidth="1"/>
    <col min="12129" max="12129" width="26.88671875" bestFit="1" customWidth="1"/>
    <col min="12130" max="12130" width="25.21875" bestFit="1" customWidth="1"/>
    <col min="12131" max="12131" width="21.6640625" bestFit="1" customWidth="1"/>
    <col min="12132" max="12132" width="25.88671875" bestFit="1" customWidth="1"/>
    <col min="12133" max="12133" width="24.21875" bestFit="1" customWidth="1"/>
    <col min="12134" max="12134" width="22.6640625" bestFit="1" customWidth="1"/>
    <col min="12135" max="12135" width="26.88671875" bestFit="1" customWidth="1"/>
    <col min="12136" max="12136" width="25.21875" bestFit="1" customWidth="1"/>
    <col min="12137" max="12139" width="23.21875" bestFit="1" customWidth="1"/>
    <col min="12140" max="12140" width="22.6640625" bestFit="1" customWidth="1"/>
    <col min="12141" max="12141" width="26.88671875" bestFit="1" customWidth="1"/>
    <col min="12142" max="12142" width="25.21875" bestFit="1" customWidth="1"/>
    <col min="12143" max="12143" width="22.6640625" bestFit="1" customWidth="1"/>
    <col min="12144" max="12144" width="26.88671875" bestFit="1" customWidth="1"/>
    <col min="12145" max="12145" width="25.21875" bestFit="1" customWidth="1"/>
    <col min="12146" max="12146" width="21.6640625" bestFit="1" customWidth="1"/>
    <col min="12147" max="12147" width="25.88671875" bestFit="1" customWidth="1"/>
    <col min="12148" max="12148" width="24.21875" bestFit="1" customWidth="1"/>
    <col min="12149" max="12151" width="23.21875" bestFit="1" customWidth="1"/>
    <col min="12152" max="12152" width="22.6640625" bestFit="1" customWidth="1"/>
    <col min="12153" max="12153" width="26.88671875" bestFit="1" customWidth="1"/>
    <col min="12154" max="12154" width="25.21875" bestFit="1" customWidth="1"/>
    <col min="12155" max="12155" width="22.6640625" bestFit="1" customWidth="1"/>
    <col min="12156" max="12156" width="26.88671875" bestFit="1" customWidth="1"/>
    <col min="12157" max="12157" width="25.21875" bestFit="1" customWidth="1"/>
    <col min="12158" max="12158" width="21.6640625" bestFit="1" customWidth="1"/>
    <col min="12159" max="12159" width="25.88671875" bestFit="1" customWidth="1"/>
    <col min="12160" max="12160" width="24.21875" bestFit="1" customWidth="1"/>
    <col min="12161" max="12163" width="23.21875" bestFit="1" customWidth="1"/>
    <col min="12164" max="12164" width="21.6640625" bestFit="1" customWidth="1"/>
    <col min="12165" max="12165" width="25.88671875" bestFit="1" customWidth="1"/>
    <col min="12166" max="12166" width="24.21875" bestFit="1" customWidth="1"/>
    <col min="12167" max="12167" width="22.6640625" bestFit="1" customWidth="1"/>
    <col min="12168" max="12168" width="26.88671875" bestFit="1" customWidth="1"/>
    <col min="12169" max="12169" width="25.21875" bestFit="1" customWidth="1"/>
    <col min="12170" max="12170" width="21.6640625" bestFit="1" customWidth="1"/>
    <col min="12171" max="12171" width="25.88671875" bestFit="1" customWidth="1"/>
    <col min="12172" max="12172" width="24.21875" bestFit="1" customWidth="1"/>
    <col min="12173" max="12173" width="22.6640625" bestFit="1" customWidth="1"/>
    <col min="12174" max="12174" width="26.88671875" bestFit="1" customWidth="1"/>
    <col min="12175" max="12175" width="25.21875" bestFit="1" customWidth="1"/>
    <col min="12176" max="12178" width="23.21875" bestFit="1" customWidth="1"/>
    <col min="12179" max="12179" width="22.6640625" bestFit="1" customWidth="1"/>
    <col min="12180" max="12180" width="26.88671875" bestFit="1" customWidth="1"/>
    <col min="12181" max="12181" width="25.21875" bestFit="1" customWidth="1"/>
    <col min="12182" max="12182" width="22.6640625" bestFit="1" customWidth="1"/>
    <col min="12183" max="12183" width="26.88671875" bestFit="1" customWidth="1"/>
    <col min="12184" max="12184" width="25.21875" bestFit="1" customWidth="1"/>
    <col min="12185" max="12185" width="21.6640625" bestFit="1" customWidth="1"/>
    <col min="12186" max="12186" width="25.88671875" bestFit="1" customWidth="1"/>
    <col min="12187" max="12187" width="24.21875" bestFit="1" customWidth="1"/>
    <col min="12188" max="12190" width="23.21875" bestFit="1" customWidth="1"/>
    <col min="12191" max="12191" width="22.6640625" bestFit="1" customWidth="1"/>
    <col min="12192" max="12192" width="26.88671875" bestFit="1" customWidth="1"/>
    <col min="12193" max="12193" width="25.21875" bestFit="1" customWidth="1"/>
    <col min="12194" max="12194" width="22.6640625" bestFit="1" customWidth="1"/>
    <col min="12195" max="12195" width="26.88671875" bestFit="1" customWidth="1"/>
    <col min="12196" max="12196" width="25.21875" bestFit="1" customWidth="1"/>
    <col min="12197" max="12197" width="21.6640625" bestFit="1" customWidth="1"/>
    <col min="12198" max="12198" width="25.88671875" bestFit="1" customWidth="1"/>
    <col min="12199" max="12199" width="24.21875" bestFit="1" customWidth="1"/>
    <col min="12200" max="12202" width="23.21875" bestFit="1" customWidth="1"/>
    <col min="12203" max="12203" width="22.6640625" bestFit="1" customWidth="1"/>
    <col min="12204" max="12204" width="26.88671875" bestFit="1" customWidth="1"/>
    <col min="12205" max="12205" width="25.21875" bestFit="1" customWidth="1"/>
    <col min="12206" max="12206" width="22.6640625" bestFit="1" customWidth="1"/>
    <col min="12207" max="12207" width="26.88671875" bestFit="1" customWidth="1"/>
    <col min="12208" max="12208" width="25.21875" bestFit="1" customWidth="1"/>
    <col min="12209" max="12209" width="21.6640625" bestFit="1" customWidth="1"/>
    <col min="12210" max="12210" width="25.88671875" bestFit="1" customWidth="1"/>
    <col min="12211" max="12211" width="24.21875" bestFit="1" customWidth="1"/>
    <col min="12212" max="12214" width="23.21875" bestFit="1" customWidth="1"/>
    <col min="12215" max="12215" width="22.6640625" bestFit="1" customWidth="1"/>
    <col min="12216" max="12216" width="26.88671875" bestFit="1" customWidth="1"/>
    <col min="12217" max="12217" width="25.21875" bestFit="1" customWidth="1"/>
    <col min="12218" max="12218" width="21.6640625" bestFit="1" customWidth="1"/>
    <col min="12219" max="12219" width="25.88671875" bestFit="1" customWidth="1"/>
    <col min="12220" max="12220" width="24.21875" bestFit="1" customWidth="1"/>
    <col min="12221" max="12221" width="21.6640625" bestFit="1" customWidth="1"/>
    <col min="12222" max="12222" width="25.88671875" bestFit="1" customWidth="1"/>
    <col min="12223" max="12223" width="24.21875" bestFit="1" customWidth="1"/>
    <col min="12224" max="12226" width="23.21875" bestFit="1" customWidth="1"/>
    <col min="12227" max="12227" width="22.6640625" bestFit="1" customWidth="1"/>
    <col min="12228" max="12228" width="26.88671875" bestFit="1" customWidth="1"/>
    <col min="12229" max="12229" width="25.21875" bestFit="1" customWidth="1"/>
    <col min="12230" max="12230" width="22.6640625" bestFit="1" customWidth="1"/>
    <col min="12231" max="12231" width="26.88671875" bestFit="1" customWidth="1"/>
    <col min="12232" max="12232" width="25.21875" bestFit="1" customWidth="1"/>
    <col min="12233" max="12233" width="21.6640625" bestFit="1" customWidth="1"/>
    <col min="12234" max="12234" width="25.88671875" bestFit="1" customWidth="1"/>
    <col min="12235" max="12235" width="24.21875" bestFit="1" customWidth="1"/>
    <col min="12236" max="12236" width="22.6640625" bestFit="1" customWidth="1"/>
    <col min="12237" max="12237" width="26.88671875" bestFit="1" customWidth="1"/>
    <col min="12238" max="12238" width="25.21875" bestFit="1" customWidth="1"/>
    <col min="12239" max="12241" width="23.21875" bestFit="1" customWidth="1"/>
    <col min="12242" max="12242" width="22.6640625" bestFit="1" customWidth="1"/>
    <col min="12243" max="12243" width="26.88671875" bestFit="1" customWidth="1"/>
    <col min="12244" max="12244" width="25.21875" bestFit="1" customWidth="1"/>
    <col min="12245" max="12245" width="22.6640625" bestFit="1" customWidth="1"/>
    <col min="12246" max="12246" width="26.88671875" bestFit="1" customWidth="1"/>
    <col min="12247" max="12247" width="25.21875" bestFit="1" customWidth="1"/>
    <col min="12248" max="12248" width="21.6640625" bestFit="1" customWidth="1"/>
    <col min="12249" max="12249" width="25.88671875" bestFit="1" customWidth="1"/>
    <col min="12250" max="12250" width="24.21875" bestFit="1" customWidth="1"/>
    <col min="12251" max="12253" width="23.21875" bestFit="1" customWidth="1"/>
    <col min="12254" max="12254" width="22.6640625" bestFit="1" customWidth="1"/>
    <col min="12255" max="12255" width="26.88671875" bestFit="1" customWidth="1"/>
    <col min="12256" max="12256" width="25.21875" bestFit="1" customWidth="1"/>
    <col min="12257" max="12257" width="22.6640625" bestFit="1" customWidth="1"/>
    <col min="12258" max="12258" width="26.88671875" bestFit="1" customWidth="1"/>
    <col min="12259" max="12259" width="25.21875" bestFit="1" customWidth="1"/>
    <col min="12260" max="12260" width="21.6640625" bestFit="1" customWidth="1"/>
    <col min="12261" max="12261" width="25.88671875" bestFit="1" customWidth="1"/>
    <col min="12262" max="12262" width="24.21875" bestFit="1" customWidth="1"/>
    <col min="12263" max="12265" width="23.21875" bestFit="1" customWidth="1"/>
    <col min="12266" max="12266" width="21.6640625" bestFit="1" customWidth="1"/>
    <col min="12267" max="12267" width="25.88671875" bestFit="1" customWidth="1"/>
    <col min="12268" max="12268" width="24.21875" bestFit="1" customWidth="1"/>
    <col min="12269" max="12269" width="21.6640625" bestFit="1" customWidth="1"/>
    <col min="12270" max="12270" width="25.88671875" bestFit="1" customWidth="1"/>
    <col min="12271" max="12271" width="24.21875" bestFit="1" customWidth="1"/>
    <col min="12272" max="12272" width="21.6640625" bestFit="1" customWidth="1"/>
    <col min="12273" max="12273" width="25.88671875" bestFit="1" customWidth="1"/>
    <col min="12274" max="12274" width="24.21875" bestFit="1" customWidth="1"/>
    <col min="12275" max="12277" width="23.21875" bestFit="1" customWidth="1"/>
    <col min="12278" max="12278" width="22.6640625" bestFit="1" customWidth="1"/>
    <col min="12279" max="12279" width="26.88671875" bestFit="1" customWidth="1"/>
    <col min="12280" max="12280" width="25.21875" bestFit="1" customWidth="1"/>
    <col min="12281" max="12281" width="22.6640625" bestFit="1" customWidth="1"/>
    <col min="12282" max="12282" width="26.88671875" bestFit="1" customWidth="1"/>
    <col min="12283" max="12283" width="25.21875" bestFit="1" customWidth="1"/>
    <col min="12284" max="12284" width="22.6640625" bestFit="1" customWidth="1"/>
    <col min="12285" max="12285" width="26.88671875" bestFit="1" customWidth="1"/>
    <col min="12286" max="12286" width="25.21875" bestFit="1" customWidth="1"/>
    <col min="12287" max="12287" width="22.6640625" bestFit="1" customWidth="1"/>
    <col min="12288" max="12288" width="26.88671875" bestFit="1" customWidth="1"/>
    <col min="12289" max="12289" width="25.21875" bestFit="1" customWidth="1"/>
    <col min="12290" max="12292" width="23.21875" bestFit="1" customWidth="1"/>
    <col min="12293" max="12293" width="22.6640625" bestFit="1" customWidth="1"/>
    <col min="12294" max="12294" width="26.88671875" bestFit="1" customWidth="1"/>
    <col min="12295" max="12295" width="25.21875" bestFit="1" customWidth="1"/>
    <col min="12296" max="12296" width="21.6640625" bestFit="1" customWidth="1"/>
    <col min="12297" max="12297" width="25.88671875" bestFit="1" customWidth="1"/>
    <col min="12298" max="12298" width="24.21875" bestFit="1" customWidth="1"/>
    <col min="12299" max="12299" width="21.6640625" bestFit="1" customWidth="1"/>
    <col min="12300" max="12300" width="25.88671875" bestFit="1" customWidth="1"/>
    <col min="12301" max="12301" width="24.21875" bestFit="1" customWidth="1"/>
    <col min="12302" max="12304" width="23.21875" bestFit="1" customWidth="1"/>
    <col min="12305" max="12305" width="21.6640625" bestFit="1" customWidth="1"/>
    <col min="12306" max="12306" width="25.88671875" bestFit="1" customWidth="1"/>
    <col min="12307" max="12307" width="24.21875" bestFit="1" customWidth="1"/>
    <col min="12308" max="12308" width="22.6640625" bestFit="1" customWidth="1"/>
    <col min="12309" max="12309" width="26.88671875" bestFit="1" customWidth="1"/>
    <col min="12310" max="12310" width="25.21875" bestFit="1" customWidth="1"/>
    <col min="12311" max="12311" width="21.6640625" bestFit="1" customWidth="1"/>
    <col min="12312" max="12312" width="25.88671875" bestFit="1" customWidth="1"/>
    <col min="12313" max="12313" width="24.21875" bestFit="1" customWidth="1"/>
    <col min="12314" max="12316" width="23.21875" bestFit="1" customWidth="1"/>
    <col min="12317" max="12317" width="21.6640625" bestFit="1" customWidth="1"/>
    <col min="12318" max="12318" width="25.88671875" bestFit="1" customWidth="1"/>
    <col min="12319" max="12319" width="24.21875" bestFit="1" customWidth="1"/>
    <col min="12320" max="12320" width="22.6640625" bestFit="1" customWidth="1"/>
    <col min="12321" max="12321" width="26.88671875" bestFit="1" customWidth="1"/>
    <col min="12322" max="12322" width="25.21875" bestFit="1" customWidth="1"/>
    <col min="12323" max="12325" width="23.21875" bestFit="1" customWidth="1"/>
    <col min="12326" max="12326" width="22.6640625" bestFit="1" customWidth="1"/>
    <col min="12327" max="12327" width="26.88671875" bestFit="1" customWidth="1"/>
    <col min="12328" max="12328" width="25.21875" bestFit="1" customWidth="1"/>
    <col min="12329" max="12329" width="22.6640625" bestFit="1" customWidth="1"/>
    <col min="12330" max="12330" width="26.88671875" bestFit="1" customWidth="1"/>
    <col min="12331" max="12331" width="25.21875" bestFit="1" customWidth="1"/>
    <col min="12332" max="12332" width="21.6640625" bestFit="1" customWidth="1"/>
    <col min="12333" max="12333" width="25.88671875" bestFit="1" customWidth="1"/>
    <col min="12334" max="12334" width="24.21875" bestFit="1" customWidth="1"/>
    <col min="12335" max="12335" width="22.6640625" bestFit="1" customWidth="1"/>
    <col min="12336" max="12336" width="26.88671875" bestFit="1" customWidth="1"/>
    <col min="12337" max="12337" width="25.21875" bestFit="1" customWidth="1"/>
    <col min="12338" max="12340" width="23.21875" bestFit="1" customWidth="1"/>
    <col min="12341" max="12341" width="22.6640625" bestFit="1" customWidth="1"/>
    <col min="12342" max="12342" width="26.88671875" bestFit="1" customWidth="1"/>
    <col min="12343" max="12343" width="25.21875" bestFit="1" customWidth="1"/>
    <col min="12344" max="12344" width="22.6640625" bestFit="1" customWidth="1"/>
    <col min="12345" max="12345" width="26.88671875" bestFit="1" customWidth="1"/>
    <col min="12346" max="12346" width="25.21875" bestFit="1" customWidth="1"/>
    <col min="12347" max="12347" width="21.6640625" bestFit="1" customWidth="1"/>
    <col min="12348" max="12348" width="25.88671875" bestFit="1" customWidth="1"/>
    <col min="12349" max="12349" width="24.21875" bestFit="1" customWidth="1"/>
    <col min="12350" max="12352" width="23.21875" bestFit="1" customWidth="1"/>
    <col min="12353" max="12353" width="22.6640625" bestFit="1" customWidth="1"/>
    <col min="12354" max="12354" width="26.88671875" bestFit="1" customWidth="1"/>
    <col min="12355" max="12355" width="25.21875" bestFit="1" customWidth="1"/>
    <col min="12356" max="12356" width="21.6640625" bestFit="1" customWidth="1"/>
    <col min="12357" max="12357" width="25.88671875" bestFit="1" customWidth="1"/>
    <col min="12358" max="12358" width="24.21875" bestFit="1" customWidth="1"/>
    <col min="12359" max="12359" width="21.6640625" bestFit="1" customWidth="1"/>
    <col min="12360" max="12360" width="25.88671875" bestFit="1" customWidth="1"/>
    <col min="12361" max="12361" width="24.21875" bestFit="1" customWidth="1"/>
    <col min="12362" max="12364" width="23.21875" bestFit="1" customWidth="1"/>
    <col min="12365" max="12365" width="22.6640625" bestFit="1" customWidth="1"/>
    <col min="12366" max="12366" width="26.88671875" bestFit="1" customWidth="1"/>
    <col min="12367" max="12367" width="25.21875" bestFit="1" customWidth="1"/>
    <col min="12368" max="12368" width="22.6640625" bestFit="1" customWidth="1"/>
    <col min="12369" max="12369" width="26.88671875" bestFit="1" customWidth="1"/>
    <col min="12370" max="12370" width="25.21875" bestFit="1" customWidth="1"/>
    <col min="12371" max="12371" width="21.6640625" bestFit="1" customWidth="1"/>
    <col min="12372" max="12372" width="25.88671875" bestFit="1" customWidth="1"/>
    <col min="12373" max="12373" width="24.21875" bestFit="1" customWidth="1"/>
    <col min="12374" max="12374" width="22.6640625" bestFit="1" customWidth="1"/>
    <col min="12375" max="12375" width="26.88671875" bestFit="1" customWidth="1"/>
    <col min="12376" max="12376" width="25.21875" bestFit="1" customWidth="1"/>
    <col min="12377" max="12379" width="23.21875" bestFit="1" customWidth="1"/>
    <col min="12380" max="12380" width="21.6640625" bestFit="1" customWidth="1"/>
    <col min="12381" max="12381" width="25.88671875" bestFit="1" customWidth="1"/>
    <col min="12382" max="12382" width="24.21875" bestFit="1" customWidth="1"/>
    <col min="12383" max="12383" width="22.6640625" bestFit="1" customWidth="1"/>
    <col min="12384" max="12384" width="26.88671875" bestFit="1" customWidth="1"/>
    <col min="12385" max="12385" width="25.21875" bestFit="1" customWidth="1"/>
    <col min="12386" max="12386" width="21.6640625" bestFit="1" customWidth="1"/>
    <col min="12387" max="12387" width="25.88671875" bestFit="1" customWidth="1"/>
    <col min="12388" max="12388" width="24.21875" bestFit="1" customWidth="1"/>
    <col min="12389" max="12391" width="23.21875" bestFit="1" customWidth="1"/>
    <col min="12392" max="12392" width="21.6640625" bestFit="1" customWidth="1"/>
    <col min="12393" max="12393" width="25.88671875" bestFit="1" customWidth="1"/>
    <col min="12394" max="12394" width="24.21875" bestFit="1" customWidth="1"/>
    <col min="12395" max="12395" width="22.6640625" bestFit="1" customWidth="1"/>
    <col min="12396" max="12396" width="26.88671875" bestFit="1" customWidth="1"/>
    <col min="12397" max="12397" width="25.21875" bestFit="1" customWidth="1"/>
    <col min="12398" max="12398" width="21.6640625" bestFit="1" customWidth="1"/>
    <col min="12399" max="12399" width="25.88671875" bestFit="1" customWidth="1"/>
    <col min="12400" max="12400" width="24.21875" bestFit="1" customWidth="1"/>
    <col min="12401" max="12403" width="23.21875" bestFit="1" customWidth="1"/>
    <col min="12404" max="12404" width="22.6640625" bestFit="1" customWidth="1"/>
    <col min="12405" max="12405" width="26.88671875" bestFit="1" customWidth="1"/>
    <col min="12406" max="12406" width="25.21875" bestFit="1" customWidth="1"/>
    <col min="12407" max="12407" width="22.6640625" bestFit="1" customWidth="1"/>
    <col min="12408" max="12408" width="26.88671875" bestFit="1" customWidth="1"/>
    <col min="12409" max="12409" width="25.21875" bestFit="1" customWidth="1"/>
    <col min="12410" max="12410" width="21.6640625" bestFit="1" customWidth="1"/>
    <col min="12411" max="12411" width="25.88671875" bestFit="1" customWidth="1"/>
    <col min="12412" max="12412" width="24.21875" bestFit="1" customWidth="1"/>
    <col min="12413" max="12415" width="23.21875" bestFit="1" customWidth="1"/>
    <col min="12416" max="12416" width="22.6640625" bestFit="1" customWidth="1"/>
    <col min="12417" max="12417" width="26.88671875" bestFit="1" customWidth="1"/>
    <col min="12418" max="12418" width="25.21875" bestFit="1" customWidth="1"/>
    <col min="12419" max="12419" width="22.6640625" bestFit="1" customWidth="1"/>
    <col min="12420" max="12420" width="26.88671875" bestFit="1" customWidth="1"/>
    <col min="12421" max="12421" width="25.21875" bestFit="1" customWidth="1"/>
    <col min="12422" max="12422" width="21.6640625" bestFit="1" customWidth="1"/>
    <col min="12423" max="12423" width="25.88671875" bestFit="1" customWidth="1"/>
    <col min="12424" max="12424" width="24.21875" bestFit="1" customWidth="1"/>
    <col min="12425" max="12425" width="22.6640625" bestFit="1" customWidth="1"/>
    <col min="12426" max="12426" width="26.88671875" bestFit="1" customWidth="1"/>
    <col min="12427" max="12427" width="25.21875" bestFit="1" customWidth="1"/>
    <col min="12428" max="12430" width="23.21875" bestFit="1" customWidth="1"/>
    <col min="12431" max="12431" width="22.6640625" bestFit="1" customWidth="1"/>
    <col min="12432" max="12432" width="26.88671875" bestFit="1" customWidth="1"/>
    <col min="12433" max="12433" width="25.21875" bestFit="1" customWidth="1"/>
    <col min="12434" max="12434" width="22.6640625" bestFit="1" customWidth="1"/>
    <col min="12435" max="12435" width="26.88671875" bestFit="1" customWidth="1"/>
    <col min="12436" max="12436" width="25.21875" bestFit="1" customWidth="1"/>
    <col min="12437" max="12437" width="21.6640625" bestFit="1" customWidth="1"/>
    <col min="12438" max="12438" width="25.88671875" bestFit="1" customWidth="1"/>
    <col min="12439" max="12439" width="24.21875" bestFit="1" customWidth="1"/>
    <col min="12440" max="12442" width="23.21875" bestFit="1" customWidth="1"/>
    <col min="12443" max="12443" width="22.6640625" bestFit="1" customWidth="1"/>
    <col min="12444" max="12444" width="26.88671875" bestFit="1" customWidth="1"/>
    <col min="12445" max="12445" width="25.21875" bestFit="1" customWidth="1"/>
    <col min="12446" max="12446" width="22.6640625" bestFit="1" customWidth="1"/>
    <col min="12447" max="12447" width="26.88671875" bestFit="1" customWidth="1"/>
    <col min="12448" max="12448" width="25.21875" bestFit="1" customWidth="1"/>
    <col min="12449" max="12449" width="21.6640625" bestFit="1" customWidth="1"/>
    <col min="12450" max="12450" width="25.88671875" bestFit="1" customWidth="1"/>
    <col min="12451" max="12451" width="24.21875" bestFit="1" customWidth="1"/>
    <col min="12452" max="12452" width="22.6640625" bestFit="1" customWidth="1"/>
    <col min="12453" max="12453" width="26.88671875" bestFit="1" customWidth="1"/>
    <col min="12454" max="12454" width="25.21875" bestFit="1" customWidth="1"/>
    <col min="12455" max="12457" width="23.21875" bestFit="1" customWidth="1"/>
    <col min="12458" max="12458" width="22.6640625" bestFit="1" customWidth="1"/>
    <col min="12459" max="12459" width="26.88671875" bestFit="1" customWidth="1"/>
    <col min="12460" max="12460" width="25.21875" bestFit="1" customWidth="1"/>
    <col min="12461" max="12461" width="22.6640625" bestFit="1" customWidth="1"/>
    <col min="12462" max="12462" width="26.88671875" bestFit="1" customWidth="1"/>
    <col min="12463" max="12463" width="25.21875" bestFit="1" customWidth="1"/>
    <col min="12464" max="12464" width="21.6640625" bestFit="1" customWidth="1"/>
    <col min="12465" max="12465" width="25.88671875" bestFit="1" customWidth="1"/>
    <col min="12466" max="12466" width="24.21875" bestFit="1" customWidth="1"/>
    <col min="12467" max="12469" width="23.21875" bestFit="1" customWidth="1"/>
    <col min="12470" max="12470" width="21.6640625" bestFit="1" customWidth="1"/>
    <col min="12471" max="12471" width="25.88671875" bestFit="1" customWidth="1"/>
    <col min="12472" max="12472" width="24.21875" bestFit="1" customWidth="1"/>
    <col min="12473" max="12473" width="22.6640625" bestFit="1" customWidth="1"/>
    <col min="12474" max="12474" width="26.88671875" bestFit="1" customWidth="1"/>
    <col min="12475" max="12475" width="25.21875" bestFit="1" customWidth="1"/>
    <col min="12476" max="12476" width="21.6640625" bestFit="1" customWidth="1"/>
    <col min="12477" max="12477" width="25.88671875" bestFit="1" customWidth="1"/>
    <col min="12478" max="12478" width="24.21875" bestFit="1" customWidth="1"/>
    <col min="12479" max="12481" width="23.21875" bestFit="1" customWidth="1"/>
    <col min="12482" max="12482" width="21.6640625" bestFit="1" customWidth="1"/>
    <col min="12483" max="12483" width="25.88671875" bestFit="1" customWidth="1"/>
    <col min="12484" max="12484" width="24.21875" bestFit="1" customWidth="1"/>
    <col min="12485" max="12485" width="21.6640625" bestFit="1" customWidth="1"/>
    <col min="12486" max="12486" width="25.88671875" bestFit="1" customWidth="1"/>
    <col min="12487" max="12487" width="24.21875" bestFit="1" customWidth="1"/>
    <col min="12488" max="12488" width="21.6640625" bestFit="1" customWidth="1"/>
    <col min="12489" max="12489" width="25.88671875" bestFit="1" customWidth="1"/>
    <col min="12490" max="12490" width="24.21875" bestFit="1" customWidth="1"/>
    <col min="12491" max="12491" width="22.6640625" bestFit="1" customWidth="1"/>
    <col min="12492" max="12492" width="26.88671875" bestFit="1" customWidth="1"/>
    <col min="12493" max="12493" width="25.21875" bestFit="1" customWidth="1"/>
    <col min="12494" max="12496" width="23.21875" bestFit="1" customWidth="1"/>
    <col min="12497" max="12497" width="22.6640625" bestFit="1" customWidth="1"/>
    <col min="12498" max="12498" width="26.88671875" bestFit="1" customWidth="1"/>
    <col min="12499" max="12499" width="25.21875" bestFit="1" customWidth="1"/>
    <col min="12500" max="12500" width="22.6640625" bestFit="1" customWidth="1"/>
    <col min="12501" max="12501" width="26.88671875" bestFit="1" customWidth="1"/>
    <col min="12502" max="12502" width="25.21875" bestFit="1" customWidth="1"/>
    <col min="12503" max="12503" width="21.6640625" bestFit="1" customWidth="1"/>
    <col min="12504" max="12504" width="25.88671875" bestFit="1" customWidth="1"/>
    <col min="12505" max="12505" width="24.21875" bestFit="1" customWidth="1"/>
    <col min="12506" max="12508" width="23.21875" bestFit="1" customWidth="1"/>
    <col min="12509" max="12509" width="21.6640625" bestFit="1" customWidth="1"/>
    <col min="12510" max="12510" width="25.88671875" bestFit="1" customWidth="1"/>
    <col min="12511" max="12511" width="24.21875" bestFit="1" customWidth="1"/>
    <col min="12512" max="12512" width="22.6640625" bestFit="1" customWidth="1"/>
    <col min="12513" max="12513" width="26.88671875" bestFit="1" customWidth="1"/>
    <col min="12514" max="12514" width="25.21875" bestFit="1" customWidth="1"/>
    <col min="12515" max="12515" width="21.6640625" bestFit="1" customWidth="1"/>
    <col min="12516" max="12516" width="25.88671875" bestFit="1" customWidth="1"/>
    <col min="12517" max="12517" width="24.21875" bestFit="1" customWidth="1"/>
    <col min="12518" max="12520" width="23.21875" bestFit="1" customWidth="1"/>
    <col min="12521" max="12521" width="22.6640625" bestFit="1" customWidth="1"/>
    <col min="12522" max="12522" width="26.88671875" bestFit="1" customWidth="1"/>
    <col min="12523" max="12523" width="25.21875" bestFit="1" customWidth="1"/>
    <col min="12524" max="12524" width="21.6640625" bestFit="1" customWidth="1"/>
    <col min="12525" max="12525" width="25.88671875" bestFit="1" customWidth="1"/>
    <col min="12526" max="12526" width="24.21875" bestFit="1" customWidth="1"/>
    <col min="12527" max="12527" width="21.6640625" bestFit="1" customWidth="1"/>
    <col min="12528" max="12528" width="25.88671875" bestFit="1" customWidth="1"/>
    <col min="12529" max="12529" width="24.21875" bestFit="1" customWidth="1"/>
    <col min="12530" max="12532" width="23.21875" bestFit="1" customWidth="1"/>
    <col min="12533" max="12533" width="22.6640625" bestFit="1" customWidth="1"/>
    <col min="12534" max="12534" width="26.88671875" bestFit="1" customWidth="1"/>
    <col min="12535" max="12535" width="25.21875" bestFit="1" customWidth="1"/>
    <col min="12536" max="12536" width="22.6640625" bestFit="1" customWidth="1"/>
    <col min="12537" max="12537" width="26.88671875" bestFit="1" customWidth="1"/>
    <col min="12538" max="12538" width="25.21875" bestFit="1" customWidth="1"/>
    <col min="12539" max="12539" width="21.6640625" bestFit="1" customWidth="1"/>
    <col min="12540" max="12540" width="25.88671875" bestFit="1" customWidth="1"/>
    <col min="12541" max="12541" width="24.21875" bestFit="1" customWidth="1"/>
    <col min="12542" max="12542" width="22.6640625" bestFit="1" customWidth="1"/>
    <col min="12543" max="12543" width="26.88671875" bestFit="1" customWidth="1"/>
    <col min="12544" max="12544" width="25.21875" bestFit="1" customWidth="1"/>
    <col min="12545" max="12547" width="23.21875" bestFit="1" customWidth="1"/>
    <col min="12548" max="12548" width="21.6640625" bestFit="1" customWidth="1"/>
    <col min="12549" max="12549" width="25.88671875" bestFit="1" customWidth="1"/>
    <col min="12550" max="12550" width="24.21875" bestFit="1" customWidth="1"/>
    <col min="12551" max="12551" width="21.6640625" bestFit="1" customWidth="1"/>
    <col min="12552" max="12552" width="25.88671875" bestFit="1" customWidth="1"/>
    <col min="12553" max="12553" width="24.21875" bestFit="1" customWidth="1"/>
    <col min="12554" max="12554" width="21.6640625" bestFit="1" customWidth="1"/>
    <col min="12555" max="12555" width="25.88671875" bestFit="1" customWidth="1"/>
    <col min="12556" max="12556" width="24.21875" bestFit="1" customWidth="1"/>
    <col min="12557" max="12559" width="23.21875" bestFit="1" customWidth="1"/>
    <col min="12560" max="12560" width="22.6640625" bestFit="1" customWidth="1"/>
    <col min="12561" max="12561" width="26.88671875" bestFit="1" customWidth="1"/>
    <col min="12562" max="12562" width="25.21875" bestFit="1" customWidth="1"/>
    <col min="12563" max="12563" width="22.6640625" bestFit="1" customWidth="1"/>
    <col min="12564" max="12564" width="26.88671875" bestFit="1" customWidth="1"/>
    <col min="12565" max="12565" width="25.21875" bestFit="1" customWidth="1"/>
    <col min="12566" max="12566" width="21.6640625" bestFit="1" customWidth="1"/>
    <col min="12567" max="12567" width="25.88671875" bestFit="1" customWidth="1"/>
    <col min="12568" max="12568" width="24.21875" bestFit="1" customWidth="1"/>
    <col min="12569" max="12569" width="22.6640625" bestFit="1" customWidth="1"/>
    <col min="12570" max="12570" width="26.88671875" bestFit="1" customWidth="1"/>
    <col min="12571" max="12571" width="25.21875" bestFit="1" customWidth="1"/>
    <col min="12572" max="12574" width="23.21875" bestFit="1" customWidth="1"/>
    <col min="12575" max="12575" width="22.6640625" bestFit="1" customWidth="1"/>
    <col min="12576" max="12576" width="26.88671875" bestFit="1" customWidth="1"/>
    <col min="12577" max="12577" width="25.21875" bestFit="1" customWidth="1"/>
    <col min="12578" max="12578" width="22.6640625" bestFit="1" customWidth="1"/>
    <col min="12579" max="12579" width="26.88671875" bestFit="1" customWidth="1"/>
    <col min="12580" max="12580" width="25.21875" bestFit="1" customWidth="1"/>
    <col min="12581" max="12581" width="21.6640625" bestFit="1" customWidth="1"/>
    <col min="12582" max="12582" width="25.88671875" bestFit="1" customWidth="1"/>
    <col min="12583" max="12583" width="24.21875" bestFit="1" customWidth="1"/>
    <col min="12584" max="12584" width="22.6640625" bestFit="1" customWidth="1"/>
    <col min="12585" max="12585" width="26.88671875" bestFit="1" customWidth="1"/>
    <col min="12586" max="12586" width="25.21875" bestFit="1" customWidth="1"/>
    <col min="12587" max="12589" width="23.21875" bestFit="1" customWidth="1"/>
    <col min="12590" max="12590" width="22.6640625" bestFit="1" customWidth="1"/>
    <col min="12591" max="12591" width="26.88671875" bestFit="1" customWidth="1"/>
    <col min="12592" max="12592" width="25.21875" bestFit="1" customWidth="1"/>
    <col min="12593" max="12593" width="21.6640625" bestFit="1" customWidth="1"/>
    <col min="12594" max="12594" width="25.88671875" bestFit="1" customWidth="1"/>
    <col min="12595" max="12595" width="24.21875" bestFit="1" customWidth="1"/>
    <col min="12596" max="12596" width="21.6640625" bestFit="1" customWidth="1"/>
    <col min="12597" max="12597" width="25.88671875" bestFit="1" customWidth="1"/>
    <col min="12598" max="12598" width="24.21875" bestFit="1" customWidth="1"/>
    <col min="12599" max="12601" width="23.21875" bestFit="1" customWidth="1"/>
    <col min="12602" max="12602" width="22.6640625" bestFit="1" customWidth="1"/>
    <col min="12603" max="12603" width="26.88671875" bestFit="1" customWidth="1"/>
    <col min="12604" max="12604" width="25.21875" bestFit="1" customWidth="1"/>
    <col min="12605" max="12605" width="22.6640625" bestFit="1" customWidth="1"/>
    <col min="12606" max="12606" width="26.88671875" bestFit="1" customWidth="1"/>
    <col min="12607" max="12607" width="25.21875" bestFit="1" customWidth="1"/>
    <col min="12608" max="12608" width="21.6640625" bestFit="1" customWidth="1"/>
    <col min="12609" max="12609" width="25.88671875" bestFit="1" customWidth="1"/>
    <col min="12610" max="12610" width="24.21875" bestFit="1" customWidth="1"/>
    <col min="12611" max="12613" width="23.21875" bestFit="1" customWidth="1"/>
    <col min="12614" max="12614" width="22.6640625" bestFit="1" customWidth="1"/>
    <col min="12615" max="12615" width="26.88671875" bestFit="1" customWidth="1"/>
    <col min="12616" max="12616" width="25.21875" bestFit="1" customWidth="1"/>
    <col min="12617" max="12617" width="21.6640625" bestFit="1" customWidth="1"/>
    <col min="12618" max="12618" width="25.88671875" bestFit="1" customWidth="1"/>
    <col min="12619" max="12619" width="24.21875" bestFit="1" customWidth="1"/>
    <col min="12620" max="12620" width="21.6640625" bestFit="1" customWidth="1"/>
    <col min="12621" max="12621" width="25.88671875" bestFit="1" customWidth="1"/>
    <col min="12622" max="12622" width="24.21875" bestFit="1" customWidth="1"/>
    <col min="12623" max="12625" width="23.21875" bestFit="1" customWidth="1"/>
    <col min="12626" max="12626" width="21.6640625" bestFit="1" customWidth="1"/>
    <col min="12627" max="12627" width="25.88671875" bestFit="1" customWidth="1"/>
    <col min="12628" max="12628" width="24.21875" bestFit="1" customWidth="1"/>
    <col min="12629" max="12629" width="22.6640625" bestFit="1" customWidth="1"/>
    <col min="12630" max="12630" width="26.88671875" bestFit="1" customWidth="1"/>
    <col min="12631" max="12631" width="25.21875" bestFit="1" customWidth="1"/>
    <col min="12632" max="12632" width="22.6640625" bestFit="1" customWidth="1"/>
    <col min="12633" max="12633" width="26.88671875" bestFit="1" customWidth="1"/>
    <col min="12634" max="12634" width="25.21875" bestFit="1" customWidth="1"/>
    <col min="12635" max="12635" width="22.6640625" bestFit="1" customWidth="1"/>
    <col min="12636" max="12636" width="26.88671875" bestFit="1" customWidth="1"/>
    <col min="12637" max="12637" width="25.21875" bestFit="1" customWidth="1"/>
    <col min="12638" max="12640" width="23.21875" bestFit="1" customWidth="1"/>
    <col min="12641" max="12641" width="22.6640625" bestFit="1" customWidth="1"/>
    <col min="12642" max="12642" width="26.88671875" bestFit="1" customWidth="1"/>
    <col min="12643" max="12643" width="25.21875" bestFit="1" customWidth="1"/>
    <col min="12644" max="12644" width="22.6640625" bestFit="1" customWidth="1"/>
    <col min="12645" max="12645" width="26.88671875" bestFit="1" customWidth="1"/>
    <col min="12646" max="12646" width="25.21875" bestFit="1" customWidth="1"/>
    <col min="12647" max="12647" width="21.6640625" bestFit="1" customWidth="1"/>
    <col min="12648" max="12648" width="25.88671875" bestFit="1" customWidth="1"/>
    <col min="12649" max="12649" width="24.21875" bestFit="1" customWidth="1"/>
    <col min="12650" max="12652" width="23.21875" bestFit="1" customWidth="1"/>
    <col min="12653" max="12653" width="22.6640625" bestFit="1" customWidth="1"/>
    <col min="12654" max="12654" width="26.88671875" bestFit="1" customWidth="1"/>
    <col min="12655" max="12655" width="25.21875" bestFit="1" customWidth="1"/>
    <col min="12656" max="12656" width="22.6640625" bestFit="1" customWidth="1"/>
    <col min="12657" max="12657" width="26.88671875" bestFit="1" customWidth="1"/>
    <col min="12658" max="12658" width="25.21875" bestFit="1" customWidth="1"/>
    <col min="12659" max="12661" width="23.21875" bestFit="1" customWidth="1"/>
    <col min="12662" max="12662" width="22.6640625" bestFit="1" customWidth="1"/>
    <col min="12663" max="12663" width="26.88671875" bestFit="1" customWidth="1"/>
    <col min="12664" max="12664" width="25.21875" bestFit="1" customWidth="1"/>
    <col min="12665" max="12665" width="22.6640625" bestFit="1" customWidth="1"/>
    <col min="12666" max="12666" width="26.88671875" bestFit="1" customWidth="1"/>
    <col min="12667" max="12667" width="25.21875" bestFit="1" customWidth="1"/>
    <col min="12668" max="12668" width="21.6640625" bestFit="1" customWidth="1"/>
    <col min="12669" max="12669" width="25.88671875" bestFit="1" customWidth="1"/>
    <col min="12670" max="12670" width="24.21875" bestFit="1" customWidth="1"/>
    <col min="12671" max="12673" width="23.21875" bestFit="1" customWidth="1"/>
    <col min="12674" max="12674" width="22.6640625" bestFit="1" customWidth="1"/>
    <col min="12675" max="12675" width="26.88671875" bestFit="1" customWidth="1"/>
    <col min="12676" max="12676" width="25.21875" bestFit="1" customWidth="1"/>
    <col min="12677" max="12677" width="22.6640625" bestFit="1" customWidth="1"/>
    <col min="12678" max="12678" width="26.88671875" bestFit="1" customWidth="1"/>
    <col min="12679" max="12679" width="25.21875" bestFit="1" customWidth="1"/>
    <col min="12680" max="12680" width="21.6640625" bestFit="1" customWidth="1"/>
    <col min="12681" max="12681" width="25.88671875" bestFit="1" customWidth="1"/>
    <col min="12682" max="12682" width="24.21875" bestFit="1" customWidth="1"/>
    <col min="12683" max="12685" width="23.21875" bestFit="1" customWidth="1"/>
    <col min="12686" max="12686" width="22.6640625" bestFit="1" customWidth="1"/>
    <col min="12687" max="12687" width="26.88671875" bestFit="1" customWidth="1"/>
    <col min="12688" max="12688" width="25.21875" bestFit="1" customWidth="1"/>
    <col min="12689" max="12689" width="22.6640625" bestFit="1" customWidth="1"/>
    <col min="12690" max="12690" width="26.88671875" bestFit="1" customWidth="1"/>
    <col min="12691" max="12691" width="25.21875" bestFit="1" customWidth="1"/>
    <col min="12692" max="12692" width="21.6640625" bestFit="1" customWidth="1"/>
    <col min="12693" max="12693" width="25.88671875" bestFit="1" customWidth="1"/>
    <col min="12694" max="12694" width="24.21875" bestFit="1" customWidth="1"/>
    <col min="12695" max="12697" width="23.21875" bestFit="1" customWidth="1"/>
    <col min="12698" max="12698" width="21.6640625" bestFit="1" customWidth="1"/>
    <col min="12699" max="12699" width="25.88671875" bestFit="1" customWidth="1"/>
    <col min="12700" max="12700" width="24.21875" bestFit="1" customWidth="1"/>
    <col min="12701" max="12701" width="22.6640625" bestFit="1" customWidth="1"/>
    <col min="12702" max="12702" width="26.88671875" bestFit="1" customWidth="1"/>
    <col min="12703" max="12703" width="25.21875" bestFit="1" customWidth="1"/>
    <col min="12704" max="12704" width="21.6640625" bestFit="1" customWidth="1"/>
    <col min="12705" max="12705" width="25.88671875" bestFit="1" customWidth="1"/>
    <col min="12706" max="12706" width="24.21875" bestFit="1" customWidth="1"/>
    <col min="12707" max="12707" width="22.6640625" bestFit="1" customWidth="1"/>
    <col min="12708" max="12708" width="26.88671875" bestFit="1" customWidth="1"/>
    <col min="12709" max="12709" width="25.21875" bestFit="1" customWidth="1"/>
    <col min="12710" max="12712" width="23.21875" bestFit="1" customWidth="1"/>
    <col min="12713" max="12713" width="22.6640625" bestFit="1" customWidth="1"/>
    <col min="12714" max="12714" width="26.88671875" bestFit="1" customWidth="1"/>
    <col min="12715" max="12715" width="25.21875" bestFit="1" customWidth="1"/>
    <col min="12716" max="12716" width="21.6640625" bestFit="1" customWidth="1"/>
    <col min="12717" max="12717" width="25.88671875" bestFit="1" customWidth="1"/>
    <col min="12718" max="12718" width="24.21875" bestFit="1" customWidth="1"/>
    <col min="12719" max="12719" width="21.6640625" bestFit="1" customWidth="1"/>
    <col min="12720" max="12720" width="25.88671875" bestFit="1" customWidth="1"/>
    <col min="12721" max="12721" width="24.21875" bestFit="1" customWidth="1"/>
    <col min="12722" max="12724" width="23.21875" bestFit="1" customWidth="1"/>
    <col min="12725" max="12725" width="22.6640625" bestFit="1" customWidth="1"/>
    <col min="12726" max="12726" width="26.88671875" bestFit="1" customWidth="1"/>
    <col min="12727" max="12727" width="25.21875" bestFit="1" customWidth="1"/>
    <col min="12728" max="12728" width="21.6640625" bestFit="1" customWidth="1"/>
    <col min="12729" max="12729" width="25.88671875" bestFit="1" customWidth="1"/>
    <col min="12730" max="12730" width="24.21875" bestFit="1" customWidth="1"/>
    <col min="12731" max="12731" width="21.6640625" bestFit="1" customWidth="1"/>
    <col min="12732" max="12732" width="25.88671875" bestFit="1" customWidth="1"/>
    <col min="12733" max="12733" width="24.21875" bestFit="1" customWidth="1"/>
    <col min="12734" max="12734" width="22.6640625" bestFit="1" customWidth="1"/>
    <col min="12735" max="12735" width="26.88671875" bestFit="1" customWidth="1"/>
    <col min="12736" max="12736" width="25.21875" bestFit="1" customWidth="1"/>
    <col min="12737" max="12739" width="23.21875" bestFit="1" customWidth="1"/>
    <col min="12740" max="12740" width="21.6640625" bestFit="1" customWidth="1"/>
    <col min="12741" max="12741" width="25.88671875" bestFit="1" customWidth="1"/>
    <col min="12742" max="12742" width="24.21875" bestFit="1" customWidth="1"/>
    <col min="12743" max="12743" width="22.6640625" bestFit="1" customWidth="1"/>
    <col min="12744" max="12744" width="26.88671875" bestFit="1" customWidth="1"/>
    <col min="12745" max="12745" width="25.21875" bestFit="1" customWidth="1"/>
    <col min="12746" max="12746" width="21.6640625" bestFit="1" customWidth="1"/>
    <col min="12747" max="12747" width="25.88671875" bestFit="1" customWidth="1"/>
    <col min="12748" max="12748" width="24.21875" bestFit="1" customWidth="1"/>
    <col min="12749" max="12751" width="23.21875" bestFit="1" customWidth="1"/>
    <col min="12752" max="12752" width="22.6640625" bestFit="1" customWidth="1"/>
    <col min="12753" max="12753" width="26.88671875" bestFit="1" customWidth="1"/>
    <col min="12754" max="12754" width="25.21875" bestFit="1" customWidth="1"/>
    <col min="12755" max="12755" width="22.6640625" bestFit="1" customWidth="1"/>
    <col min="12756" max="12756" width="26.88671875" bestFit="1" customWidth="1"/>
    <col min="12757" max="12757" width="25.21875" bestFit="1" customWidth="1"/>
    <col min="12758" max="12758" width="21.6640625" bestFit="1" customWidth="1"/>
    <col min="12759" max="12759" width="25.88671875" bestFit="1" customWidth="1"/>
    <col min="12760" max="12760" width="24.21875" bestFit="1" customWidth="1"/>
    <col min="12761" max="12763" width="23.21875" bestFit="1" customWidth="1"/>
    <col min="12764" max="12764" width="21.6640625" bestFit="1" customWidth="1"/>
    <col min="12765" max="12765" width="25.88671875" bestFit="1" customWidth="1"/>
    <col min="12766" max="12766" width="24.21875" bestFit="1" customWidth="1"/>
    <col min="12767" max="12767" width="22.6640625" bestFit="1" customWidth="1"/>
    <col min="12768" max="12768" width="26.88671875" bestFit="1" customWidth="1"/>
    <col min="12769" max="12769" width="25.21875" bestFit="1" customWidth="1"/>
    <col min="12770" max="12770" width="21.6640625" bestFit="1" customWidth="1"/>
    <col min="12771" max="12771" width="25.88671875" bestFit="1" customWidth="1"/>
    <col min="12772" max="12772" width="24.21875" bestFit="1" customWidth="1"/>
    <col min="12773" max="12775" width="23.21875" bestFit="1" customWidth="1"/>
    <col min="12776" max="12776" width="21.6640625" bestFit="1" customWidth="1"/>
    <col min="12777" max="12777" width="25.88671875" bestFit="1" customWidth="1"/>
    <col min="12778" max="12778" width="24.21875" bestFit="1" customWidth="1"/>
    <col min="12779" max="12779" width="22.6640625" bestFit="1" customWidth="1"/>
    <col min="12780" max="12780" width="26.88671875" bestFit="1" customWidth="1"/>
    <col min="12781" max="12781" width="25.21875" bestFit="1" customWidth="1"/>
    <col min="12782" max="12782" width="21.6640625" bestFit="1" customWidth="1"/>
    <col min="12783" max="12783" width="25.88671875" bestFit="1" customWidth="1"/>
    <col min="12784" max="12784" width="24.21875" bestFit="1" customWidth="1"/>
    <col min="12785" max="12787" width="23.21875" bestFit="1" customWidth="1"/>
    <col min="12788" max="12788" width="21.6640625" bestFit="1" customWidth="1"/>
    <col min="12789" max="12789" width="25.88671875" bestFit="1" customWidth="1"/>
    <col min="12790" max="12790" width="24.21875" bestFit="1" customWidth="1"/>
    <col min="12791" max="12791" width="22.6640625" bestFit="1" customWidth="1"/>
    <col min="12792" max="12792" width="26.88671875" bestFit="1" customWidth="1"/>
    <col min="12793" max="12793" width="25.21875" bestFit="1" customWidth="1"/>
    <col min="12794" max="12794" width="21.6640625" bestFit="1" customWidth="1"/>
    <col min="12795" max="12795" width="25.88671875" bestFit="1" customWidth="1"/>
    <col min="12796" max="12796" width="24.21875" bestFit="1" customWidth="1"/>
    <col min="12797" max="12799" width="23.21875" bestFit="1" customWidth="1"/>
    <col min="12800" max="12800" width="21.6640625" bestFit="1" customWidth="1"/>
    <col min="12801" max="12801" width="25.88671875" bestFit="1" customWidth="1"/>
    <col min="12802" max="12802" width="24.21875" bestFit="1" customWidth="1"/>
    <col min="12803" max="12803" width="22.6640625" bestFit="1" customWidth="1"/>
    <col min="12804" max="12804" width="26.88671875" bestFit="1" customWidth="1"/>
    <col min="12805" max="12805" width="25.21875" bestFit="1" customWidth="1"/>
    <col min="12806" max="12806" width="21.6640625" bestFit="1" customWidth="1"/>
    <col min="12807" max="12807" width="25.88671875" bestFit="1" customWidth="1"/>
    <col min="12808" max="12808" width="24.21875" bestFit="1" customWidth="1"/>
    <col min="12809" max="12809" width="22.6640625" bestFit="1" customWidth="1"/>
    <col min="12810" max="12810" width="26.88671875" bestFit="1" customWidth="1"/>
    <col min="12811" max="12811" width="25.21875" bestFit="1" customWidth="1"/>
    <col min="12812" max="12814" width="23.21875" bestFit="1" customWidth="1"/>
    <col min="12815" max="12815" width="25.77734375" bestFit="1" customWidth="1"/>
    <col min="12816" max="12816" width="30" bestFit="1" customWidth="1"/>
    <col min="12817" max="12817" width="28.33203125" bestFit="1" customWidth="1"/>
    <col min="12818" max="12818" width="25.77734375" bestFit="1" customWidth="1"/>
    <col min="12819" max="12819" width="30" bestFit="1" customWidth="1"/>
    <col min="12820" max="12820" width="28.33203125" bestFit="1" customWidth="1"/>
    <col min="12821" max="12821" width="25.77734375" bestFit="1" customWidth="1"/>
    <col min="12822" max="12822" width="30" bestFit="1" customWidth="1"/>
    <col min="12823" max="12823" width="28.33203125" bestFit="1" customWidth="1"/>
    <col min="12824" max="12824" width="25.77734375" bestFit="1" customWidth="1"/>
    <col min="12825" max="12825" width="30" bestFit="1" customWidth="1"/>
    <col min="12826" max="12826" width="28.33203125" bestFit="1" customWidth="1"/>
    <col min="12827" max="12827" width="24" bestFit="1" customWidth="1"/>
    <col min="12828" max="12828" width="28.21875" bestFit="1" customWidth="1"/>
    <col min="12829" max="12829" width="26.6640625" bestFit="1" customWidth="1"/>
  </cols>
  <sheetData>
    <row r="1" spans="1:10" ht="13.2">
      <c r="A1" s="16" t="s">
        <v>35</v>
      </c>
      <c r="B1" s="17"/>
      <c r="C1" s="17"/>
      <c r="D1" s="17"/>
      <c r="E1" s="17"/>
      <c r="F1" s="17"/>
      <c r="G1" s="17"/>
      <c r="H1" s="17"/>
      <c r="I1" s="17"/>
      <c r="J1" s="18"/>
    </row>
    <row r="2" spans="1:10" ht="13.2">
      <c r="A2" s="15" t="s">
        <v>6</v>
      </c>
      <c r="B2" s="20" t="s">
        <v>7</v>
      </c>
      <c r="C2" s="20" t="s">
        <v>8</v>
      </c>
      <c r="D2" s="20" t="s">
        <v>9</v>
      </c>
      <c r="E2" s="20" t="s">
        <v>10</v>
      </c>
      <c r="F2" s="20" t="s">
        <v>11</v>
      </c>
      <c r="G2" s="20" t="s">
        <v>12</v>
      </c>
      <c r="H2" s="20" t="s">
        <v>13</v>
      </c>
      <c r="I2" s="20" t="s">
        <v>14</v>
      </c>
      <c r="J2" s="26" t="s">
        <v>15</v>
      </c>
    </row>
    <row r="3" spans="1:10" ht="15" customHeight="1">
      <c r="A3" s="23">
        <v>4520395</v>
      </c>
      <c r="B3" s="24">
        <v>696006</v>
      </c>
      <c r="C3" s="24">
        <v>252642</v>
      </c>
      <c r="D3" s="24">
        <v>124637</v>
      </c>
      <c r="E3" s="24">
        <v>174761</v>
      </c>
      <c r="F3" s="24">
        <v>84814</v>
      </c>
      <c r="G3" s="24">
        <v>60699</v>
      </c>
      <c r="H3" s="24">
        <v>178304</v>
      </c>
      <c r="I3" s="24">
        <v>114310</v>
      </c>
      <c r="J3" s="27">
        <v>108910</v>
      </c>
    </row>
    <row r="5" spans="1:10" ht="13.2">
      <c r="A5" s="15"/>
      <c r="B5" s="16" t="s">
        <v>3</v>
      </c>
      <c r="C5" s="17"/>
      <c r="D5" s="17"/>
      <c r="E5" s="17"/>
      <c r="F5" s="17"/>
      <c r="G5" s="18"/>
    </row>
    <row r="6" spans="1:10" ht="13.2">
      <c r="A6" s="19"/>
      <c r="B6" s="15" t="s">
        <v>33</v>
      </c>
      <c r="C6" s="20" t="s">
        <v>28</v>
      </c>
      <c r="D6" s="20" t="s">
        <v>25</v>
      </c>
      <c r="E6" s="20" t="s">
        <v>31</v>
      </c>
      <c r="F6" s="20" t="s">
        <v>21</v>
      </c>
      <c r="G6" s="21" t="s">
        <v>34</v>
      </c>
    </row>
    <row r="7" spans="1:10" ht="13.2">
      <c r="A7" s="22" t="s">
        <v>17</v>
      </c>
      <c r="B7" s="23">
        <v>1429717</v>
      </c>
      <c r="C7" s="24">
        <v>1221771</v>
      </c>
      <c r="D7" s="24">
        <v>1279244</v>
      </c>
      <c r="E7" s="24">
        <v>1196986</v>
      </c>
      <c r="F7" s="24">
        <v>1187760</v>
      </c>
      <c r="G7" s="25">
        <v>6315478</v>
      </c>
    </row>
    <row r="9" spans="1:10" ht="13.2">
      <c r="A9" s="15"/>
      <c r="B9" s="16" t="s">
        <v>0</v>
      </c>
      <c r="C9" s="17"/>
      <c r="D9" s="17"/>
      <c r="E9" s="17"/>
      <c r="F9" s="17"/>
      <c r="G9" s="17"/>
      <c r="H9" s="17"/>
      <c r="I9" s="17"/>
      <c r="J9" s="18"/>
    </row>
    <row r="10" spans="1:10" ht="13.2">
      <c r="A10" s="19"/>
      <c r="B10" s="15">
        <v>18</v>
      </c>
      <c r="C10" s="20">
        <v>19</v>
      </c>
      <c r="D10" s="20">
        <v>20</v>
      </c>
      <c r="E10" s="20">
        <v>21</v>
      </c>
      <c r="F10" s="20">
        <v>22</v>
      </c>
      <c r="G10" s="20">
        <v>23</v>
      </c>
      <c r="H10" s="20">
        <v>24</v>
      </c>
      <c r="I10" s="20">
        <v>25</v>
      </c>
      <c r="J10" s="21" t="s">
        <v>34</v>
      </c>
    </row>
    <row r="11" spans="1:10" ht="13.2">
      <c r="A11" s="22" t="s">
        <v>17</v>
      </c>
      <c r="B11" s="23">
        <v>778320</v>
      </c>
      <c r="C11" s="24">
        <v>685025</v>
      </c>
      <c r="D11" s="24">
        <v>688493</v>
      </c>
      <c r="E11" s="24">
        <v>744059</v>
      </c>
      <c r="F11" s="24">
        <v>815382</v>
      </c>
      <c r="G11" s="24">
        <v>811881</v>
      </c>
      <c r="H11" s="24">
        <v>858892</v>
      </c>
      <c r="I11" s="24">
        <v>933426</v>
      </c>
      <c r="J11" s="25">
        <v>6315478</v>
      </c>
    </row>
    <row r="15" spans="1:10" ht="13.2">
      <c r="A15" s="15"/>
      <c r="B15" s="15"/>
      <c r="C15" s="17"/>
      <c r="D15" s="17"/>
      <c r="E15" s="17"/>
      <c r="F15" s="17"/>
      <c r="G15" s="18"/>
    </row>
    <row r="16" spans="1:10" ht="13.2">
      <c r="A16" s="19"/>
      <c r="B16" s="15"/>
      <c r="C16" s="20"/>
      <c r="D16" s="20"/>
      <c r="E16" s="20"/>
      <c r="F16" s="20"/>
      <c r="G16" s="21"/>
    </row>
    <row r="17" spans="1:12829" ht="13.2">
      <c r="A17" s="22"/>
      <c r="B17" s="23"/>
      <c r="C17" s="24"/>
      <c r="D17" s="24"/>
      <c r="E17" s="24"/>
      <c r="F17" s="24"/>
      <c r="G17" s="25"/>
    </row>
    <row r="19" spans="1:12829" ht="15" customHeight="1">
      <c r="A19" s="35">
        <v>1</v>
      </c>
      <c r="B19" s="35" t="s">
        <v>17</v>
      </c>
    </row>
    <row r="20" spans="1:12829" ht="15" customHeight="1">
      <c r="A20" s="35"/>
      <c r="B20" s="35">
        <f>SUM(Data!R12:R999)</f>
        <v>6240050</v>
      </c>
    </row>
    <row r="21" spans="1:12829" ht="19.2" customHeight="1"/>
    <row r="23" spans="1:12829" ht="15" customHeight="1">
      <c r="A23" s="40" t="s">
        <v>36</v>
      </c>
      <c r="B23" s="2" t="s">
        <v>7</v>
      </c>
      <c r="C23" s="2" t="s">
        <v>8</v>
      </c>
      <c r="D23" s="2" t="s">
        <v>9</v>
      </c>
      <c r="E23" s="2" t="s">
        <v>10</v>
      </c>
      <c r="F23" s="2" t="s">
        <v>11</v>
      </c>
      <c r="G23" s="2" t="s">
        <v>12</v>
      </c>
      <c r="H23" s="2" t="s">
        <v>13</v>
      </c>
      <c r="I23" s="2" t="s">
        <v>14</v>
      </c>
      <c r="J23" s="2" t="s">
        <v>15</v>
      </c>
    </row>
    <row r="24" spans="1:12829" ht="15" customHeight="1">
      <c r="A24" s="40" t="s">
        <v>37</v>
      </c>
      <c r="B24">
        <f>SUM(Table_1[housing])</f>
        <v>696006</v>
      </c>
      <c r="C24">
        <f>SUM(Table_1[food])</f>
        <v>252642</v>
      </c>
      <c r="D24">
        <f>SUM(Table_1[transportation])</f>
        <v>124637</v>
      </c>
      <c r="E24">
        <f>SUM(Table_1[books_supplies])</f>
        <v>174761</v>
      </c>
      <c r="F24">
        <f>SUM(Table_1[entertainment])</f>
        <v>84814</v>
      </c>
      <c r="G24">
        <f>SUM(Table_1[personal_care])</f>
        <v>60699</v>
      </c>
      <c r="H24">
        <f>SUM(Table_1[technology])</f>
        <v>178304</v>
      </c>
      <c r="I24">
        <f>SUM(Table_1[health_wellness])</f>
        <v>114310</v>
      </c>
      <c r="J24">
        <f>SUM(Table_1[miscellaneous])</f>
        <v>108910</v>
      </c>
    </row>
    <row r="27" spans="1:12829" ht="15" customHeight="1">
      <c r="A27" s="40" t="s">
        <v>39</v>
      </c>
      <c r="B27" s="40" t="s">
        <v>40</v>
      </c>
    </row>
    <row r="28" spans="1:12829" ht="15" customHeight="1">
      <c r="A28" s="42" t="s">
        <v>26</v>
      </c>
      <c r="B28">
        <f>COUNTIF(Table_1[preferred_payment_method], "Cash")</f>
        <v>310</v>
      </c>
    </row>
    <row r="29" spans="1:12829" ht="15" customHeight="1">
      <c r="A29" s="42" t="s">
        <v>22</v>
      </c>
      <c r="B29">
        <f>COUNTIF(Table_1[preferred_payment_method], "Credit/Debit Card")</f>
        <v>340</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c r="HK29" s="39"/>
      <c r="HL29" s="39"/>
      <c r="HM29" s="39"/>
      <c r="HN29" s="39"/>
      <c r="HO29" s="39"/>
      <c r="HP29" s="39"/>
      <c r="HQ29" s="39"/>
      <c r="HR29" s="39"/>
      <c r="HS29" s="39"/>
      <c r="HT29" s="39"/>
      <c r="HU29" s="39"/>
      <c r="HV29" s="39"/>
      <c r="HW29" s="39"/>
      <c r="HX29" s="39"/>
      <c r="HY29" s="39"/>
      <c r="HZ29" s="39"/>
      <c r="IA29" s="39"/>
      <c r="IB29" s="39"/>
      <c r="IC29" s="39"/>
      <c r="ID29" s="39"/>
      <c r="IE29" s="39"/>
      <c r="IF29" s="39"/>
      <c r="IG29" s="39"/>
      <c r="IH29" s="39"/>
      <c r="II29" s="39"/>
      <c r="IJ29" s="39"/>
      <c r="IK29" s="39"/>
      <c r="IL29" s="39"/>
      <c r="IM29" s="39"/>
      <c r="IN29" s="39"/>
      <c r="IO29" s="39"/>
      <c r="IP29" s="39"/>
      <c r="IQ29" s="39"/>
      <c r="IR29" s="39"/>
      <c r="IS29" s="39"/>
      <c r="IT29" s="39"/>
      <c r="IU29" s="39"/>
      <c r="IV29" s="39"/>
      <c r="IW29" s="39"/>
      <c r="IX29" s="39"/>
      <c r="IY29" s="39"/>
      <c r="IZ29" s="39"/>
      <c r="JA29" s="39"/>
      <c r="JB29" s="39"/>
      <c r="JC29" s="39"/>
      <c r="JD29" s="39"/>
      <c r="JE29" s="39"/>
      <c r="JF29" s="39"/>
      <c r="JG29" s="39"/>
      <c r="JH29" s="39"/>
      <c r="JI29" s="39"/>
      <c r="JJ29" s="39"/>
      <c r="JK29" s="39"/>
      <c r="JL29" s="39"/>
      <c r="JM29" s="39"/>
      <c r="JN29" s="39"/>
      <c r="JO29" s="39"/>
      <c r="JP29" s="39"/>
      <c r="JQ29" s="39"/>
      <c r="JR29" s="39"/>
      <c r="JS29" s="39"/>
      <c r="JT29" s="39"/>
      <c r="JU29" s="39"/>
      <c r="JV29" s="39"/>
      <c r="JW29" s="39"/>
      <c r="JX29" s="39"/>
      <c r="JY29" s="39"/>
      <c r="JZ29" s="39"/>
      <c r="KA29" s="39"/>
      <c r="KB29" s="39"/>
      <c r="KC29" s="39"/>
      <c r="KD29" s="39"/>
      <c r="KE29" s="39"/>
      <c r="KF29" s="39"/>
      <c r="KG29" s="39"/>
      <c r="KH29" s="39"/>
      <c r="KI29" s="39"/>
      <c r="KJ29" s="39"/>
      <c r="KK29" s="39"/>
      <c r="KL29" s="39"/>
      <c r="KM29" s="39"/>
      <c r="KN29" s="39"/>
      <c r="KO29" s="39"/>
      <c r="KP29" s="39"/>
      <c r="KQ29" s="39"/>
      <c r="KR29" s="39"/>
      <c r="KS29" s="39"/>
      <c r="KT29" s="39"/>
      <c r="KU29" s="39"/>
      <c r="KV29" s="39"/>
      <c r="KW29" s="39"/>
      <c r="KX29" s="39"/>
      <c r="KY29" s="39"/>
      <c r="KZ29" s="39"/>
      <c r="LA29" s="39"/>
      <c r="LB29" s="39"/>
      <c r="LC29" s="39"/>
      <c r="LD29" s="39"/>
      <c r="LE29" s="39"/>
      <c r="LF29" s="39"/>
      <c r="LG29" s="39"/>
      <c r="LH29" s="39"/>
      <c r="LI29" s="39"/>
      <c r="LJ29" s="39"/>
      <c r="LK29" s="39"/>
      <c r="LL29" s="39"/>
      <c r="LM29" s="39"/>
      <c r="LN29" s="39"/>
      <c r="LO29" s="39"/>
      <c r="LP29" s="39"/>
      <c r="LQ29" s="39"/>
      <c r="LR29" s="39"/>
      <c r="LS29" s="39"/>
      <c r="LT29" s="39"/>
      <c r="LU29" s="39"/>
      <c r="LV29" s="39"/>
      <c r="LW29" s="39"/>
      <c r="LX29" s="39"/>
      <c r="LY29" s="39"/>
      <c r="LZ29" s="39"/>
      <c r="MA29" s="39"/>
      <c r="MB29" s="39"/>
      <c r="MC29" s="39"/>
      <c r="MD29" s="39"/>
      <c r="ME29" s="39"/>
      <c r="MF29" s="39"/>
      <c r="MG29" s="39"/>
      <c r="MH29" s="39"/>
      <c r="MI29" s="39"/>
      <c r="MJ29" s="39"/>
      <c r="MK29" s="39"/>
      <c r="ML29" s="39"/>
      <c r="MM29" s="39"/>
      <c r="MN29" s="39"/>
      <c r="MO29" s="39"/>
      <c r="MP29" s="39"/>
      <c r="MQ29" s="39"/>
      <c r="MR29" s="39"/>
      <c r="MS29" s="39"/>
      <c r="MT29" s="39"/>
      <c r="MU29" s="39"/>
      <c r="MV29" s="39"/>
      <c r="MW29" s="39"/>
      <c r="MX29" s="39"/>
      <c r="MY29" s="39"/>
      <c r="MZ29" s="39"/>
      <c r="NA29" s="39"/>
      <c r="NB29" s="39"/>
      <c r="NC29" s="39"/>
      <c r="ND29" s="39"/>
      <c r="NE29" s="39"/>
      <c r="NF29" s="39"/>
      <c r="NG29" s="39"/>
      <c r="NH29" s="39"/>
      <c r="NI29" s="39"/>
      <c r="NJ29" s="39"/>
      <c r="NK29" s="39"/>
      <c r="NL29" s="39"/>
      <c r="NM29" s="39"/>
      <c r="NN29" s="39"/>
      <c r="NO29" s="39"/>
      <c r="NP29" s="39"/>
      <c r="NQ29" s="39"/>
      <c r="NR29" s="39"/>
      <c r="NS29" s="39"/>
      <c r="NT29" s="39"/>
      <c r="NU29" s="39"/>
      <c r="NV29" s="39"/>
      <c r="NW29" s="39"/>
      <c r="NX29" s="39"/>
      <c r="NY29" s="39"/>
      <c r="NZ29" s="39"/>
      <c r="OA29" s="39"/>
      <c r="OB29" s="39"/>
      <c r="OC29" s="39"/>
      <c r="OD29" s="39"/>
      <c r="OE29" s="39"/>
      <c r="OF29" s="39"/>
      <c r="OG29" s="39"/>
      <c r="OH29" s="39"/>
      <c r="OI29" s="39"/>
      <c r="OJ29" s="39"/>
      <c r="OK29" s="39"/>
      <c r="OL29" s="39"/>
      <c r="OM29" s="39"/>
      <c r="ON29" s="39"/>
      <c r="OO29" s="39"/>
      <c r="OP29" s="39"/>
      <c r="OQ29" s="39"/>
      <c r="OR29" s="39"/>
      <c r="OS29" s="39"/>
      <c r="OT29" s="39"/>
      <c r="OU29" s="39"/>
      <c r="OV29" s="39"/>
      <c r="OW29" s="39"/>
      <c r="OX29" s="39"/>
      <c r="OY29" s="39"/>
      <c r="OZ29" s="39"/>
      <c r="PA29" s="39"/>
      <c r="PB29" s="39"/>
      <c r="PC29" s="39"/>
      <c r="PD29" s="39"/>
      <c r="PE29" s="39"/>
      <c r="PF29" s="39"/>
      <c r="PG29" s="39"/>
      <c r="PH29" s="39"/>
      <c r="PI29" s="39"/>
      <c r="PJ29" s="39"/>
      <c r="PK29" s="39"/>
      <c r="PL29" s="39"/>
      <c r="PM29" s="39"/>
      <c r="PN29" s="39"/>
      <c r="PO29" s="39"/>
      <c r="PP29" s="39"/>
      <c r="PQ29" s="39"/>
      <c r="PR29" s="39"/>
      <c r="PS29" s="39"/>
      <c r="PT29" s="39"/>
      <c r="PU29" s="39"/>
      <c r="PV29" s="39"/>
      <c r="PW29" s="39"/>
      <c r="PX29" s="39"/>
      <c r="PY29" s="39"/>
      <c r="PZ29" s="39"/>
      <c r="QA29" s="39"/>
      <c r="QB29" s="39"/>
      <c r="QC29" s="39"/>
      <c r="QD29" s="39"/>
      <c r="QE29" s="39"/>
      <c r="QF29" s="39"/>
      <c r="QG29" s="39"/>
      <c r="QH29" s="39"/>
      <c r="QI29" s="39"/>
      <c r="QJ29" s="39"/>
      <c r="QK29" s="39"/>
      <c r="QL29" s="39"/>
      <c r="QM29" s="39"/>
      <c r="QN29" s="39"/>
      <c r="QO29" s="39"/>
      <c r="QP29" s="39"/>
      <c r="QQ29" s="39"/>
      <c r="QR29" s="39"/>
      <c r="QS29" s="39"/>
      <c r="QT29" s="39"/>
      <c r="QU29" s="39"/>
      <c r="QV29" s="39"/>
      <c r="QW29" s="39"/>
      <c r="QX29" s="39"/>
      <c r="QY29" s="39"/>
      <c r="QZ29" s="39"/>
      <c r="RA29" s="39"/>
      <c r="RB29" s="39"/>
      <c r="RC29" s="39"/>
      <c r="RD29" s="39"/>
      <c r="RE29" s="39"/>
      <c r="RF29" s="39"/>
      <c r="RG29" s="39"/>
      <c r="RH29" s="39"/>
      <c r="RI29" s="39"/>
      <c r="RJ29" s="39"/>
      <c r="RK29" s="39"/>
      <c r="RL29" s="39"/>
      <c r="RM29" s="39"/>
      <c r="RN29" s="39"/>
      <c r="RO29" s="39"/>
      <c r="RP29" s="39"/>
      <c r="RQ29" s="39"/>
      <c r="RR29" s="39"/>
      <c r="RS29" s="39"/>
      <c r="RT29" s="39"/>
      <c r="RU29" s="39"/>
      <c r="RV29" s="39"/>
      <c r="RW29" s="39"/>
      <c r="RX29" s="39"/>
      <c r="RY29" s="39"/>
      <c r="RZ29" s="39"/>
      <c r="SA29" s="39"/>
      <c r="SB29" s="39"/>
      <c r="SC29" s="39"/>
      <c r="SD29" s="39"/>
      <c r="SE29" s="39"/>
      <c r="SF29" s="39"/>
      <c r="SG29" s="39"/>
      <c r="SH29" s="39"/>
      <c r="SI29" s="39"/>
      <c r="SJ29" s="39"/>
      <c r="SK29" s="39"/>
      <c r="SL29" s="39"/>
      <c r="SM29" s="39"/>
      <c r="SN29" s="39"/>
      <c r="SO29" s="39"/>
      <c r="SP29" s="39"/>
      <c r="SQ29" s="39"/>
      <c r="SR29" s="39"/>
      <c r="SS29" s="39"/>
      <c r="ST29" s="39"/>
      <c r="SU29" s="39"/>
      <c r="SV29" s="39"/>
      <c r="SW29" s="39"/>
      <c r="SX29" s="39"/>
      <c r="SY29" s="39"/>
      <c r="SZ29" s="39"/>
      <c r="TA29" s="39"/>
      <c r="TB29" s="39"/>
      <c r="TC29" s="39"/>
      <c r="TD29" s="39"/>
      <c r="TE29" s="39"/>
      <c r="TF29" s="39"/>
      <c r="TG29" s="39"/>
      <c r="TH29" s="39"/>
      <c r="TI29" s="39"/>
      <c r="TJ29" s="39"/>
      <c r="TK29" s="39"/>
      <c r="TL29" s="39"/>
      <c r="TM29" s="39"/>
      <c r="TN29" s="39"/>
      <c r="TO29" s="39"/>
      <c r="TP29" s="39"/>
      <c r="TQ29" s="39"/>
      <c r="TR29" s="39"/>
      <c r="TS29" s="39"/>
      <c r="TT29" s="39"/>
      <c r="TU29" s="39"/>
      <c r="TV29" s="39"/>
      <c r="TW29" s="39"/>
      <c r="TX29" s="39"/>
      <c r="TY29" s="39"/>
      <c r="TZ29" s="39"/>
      <c r="UA29" s="39"/>
      <c r="UB29" s="39"/>
      <c r="UC29" s="39"/>
      <c r="UD29" s="39"/>
      <c r="UE29" s="39"/>
      <c r="UF29" s="39"/>
      <c r="UG29" s="39"/>
      <c r="UH29" s="39"/>
      <c r="UI29" s="39"/>
      <c r="UJ29" s="39"/>
      <c r="UK29" s="39"/>
      <c r="UL29" s="39"/>
      <c r="UM29" s="39"/>
      <c r="UN29" s="39"/>
      <c r="UO29" s="39"/>
      <c r="UP29" s="39"/>
      <c r="UQ29" s="39"/>
      <c r="UR29" s="39"/>
      <c r="US29" s="39"/>
      <c r="UT29" s="39"/>
      <c r="UU29" s="39"/>
      <c r="UV29" s="39"/>
      <c r="UW29" s="39"/>
      <c r="UX29" s="39"/>
      <c r="UY29" s="39"/>
      <c r="UZ29" s="39"/>
      <c r="VA29" s="39"/>
      <c r="VB29" s="39"/>
      <c r="VC29" s="39"/>
      <c r="VD29" s="39"/>
      <c r="VE29" s="39"/>
      <c r="VF29" s="39"/>
      <c r="VG29" s="39"/>
      <c r="VH29" s="39"/>
      <c r="VI29" s="39"/>
      <c r="VJ29" s="39"/>
      <c r="VK29" s="39"/>
      <c r="VL29" s="39"/>
      <c r="VM29" s="39"/>
      <c r="VN29" s="39"/>
      <c r="VO29" s="39"/>
      <c r="VP29" s="39"/>
      <c r="VQ29" s="39"/>
      <c r="VR29" s="39"/>
      <c r="VS29" s="39"/>
      <c r="VT29" s="39"/>
      <c r="VU29" s="39"/>
      <c r="VV29" s="39"/>
      <c r="VW29" s="39"/>
      <c r="VX29" s="39"/>
      <c r="VY29" s="39"/>
      <c r="VZ29" s="39"/>
      <c r="WA29" s="39"/>
      <c r="WB29" s="39"/>
      <c r="WC29" s="39"/>
      <c r="WD29" s="39"/>
      <c r="WE29" s="39"/>
      <c r="WF29" s="39"/>
      <c r="WG29" s="39"/>
      <c r="WH29" s="39"/>
      <c r="WI29" s="39"/>
      <c r="WJ29" s="39"/>
      <c r="WK29" s="39"/>
      <c r="WL29" s="39"/>
      <c r="WM29" s="39"/>
      <c r="WN29" s="39"/>
      <c r="WO29" s="39"/>
      <c r="WP29" s="39"/>
      <c r="WQ29" s="39"/>
      <c r="WR29" s="39"/>
      <c r="WS29" s="39"/>
      <c r="WT29" s="39"/>
      <c r="WU29" s="39"/>
      <c r="WV29" s="39"/>
      <c r="WW29" s="39"/>
      <c r="WX29" s="39"/>
      <c r="WY29" s="39"/>
      <c r="WZ29" s="39"/>
      <c r="XA29" s="39"/>
      <c r="XB29" s="39"/>
      <c r="XC29" s="39"/>
      <c r="XD29" s="39"/>
      <c r="XE29" s="39"/>
      <c r="XF29" s="39"/>
      <c r="XG29" s="39"/>
      <c r="XH29" s="39"/>
      <c r="XI29" s="39"/>
      <c r="XJ29" s="39"/>
      <c r="XK29" s="39"/>
      <c r="XL29" s="39"/>
      <c r="XM29" s="39"/>
      <c r="XN29" s="39"/>
      <c r="XO29" s="39"/>
      <c r="XP29" s="39"/>
      <c r="XQ29" s="39"/>
      <c r="XR29" s="39"/>
      <c r="XS29" s="39"/>
      <c r="XT29" s="39"/>
      <c r="XU29" s="39"/>
      <c r="XV29" s="39"/>
      <c r="XW29" s="39"/>
      <c r="XX29" s="39"/>
      <c r="XY29" s="39"/>
      <c r="XZ29" s="39"/>
      <c r="YA29" s="39"/>
      <c r="YB29" s="39"/>
      <c r="YC29" s="39"/>
      <c r="YD29" s="39"/>
      <c r="YE29" s="39"/>
      <c r="YF29" s="39"/>
      <c r="YG29" s="39"/>
      <c r="YH29" s="39"/>
      <c r="YI29" s="39"/>
      <c r="YJ29" s="39"/>
      <c r="YK29" s="39"/>
      <c r="YL29" s="39"/>
      <c r="YM29" s="39"/>
      <c r="YN29" s="39"/>
      <c r="YO29" s="39"/>
      <c r="YP29" s="39"/>
      <c r="YQ29" s="39"/>
      <c r="YR29" s="39"/>
      <c r="YS29" s="39"/>
      <c r="YT29" s="39"/>
      <c r="YU29" s="39"/>
      <c r="YV29" s="39"/>
      <c r="YW29" s="39"/>
      <c r="YX29" s="39"/>
      <c r="YY29" s="39"/>
      <c r="YZ29" s="39"/>
      <c r="ZA29" s="39"/>
      <c r="ZB29" s="39"/>
      <c r="ZC29" s="39"/>
      <c r="ZD29" s="39"/>
      <c r="ZE29" s="39"/>
      <c r="ZF29" s="39"/>
      <c r="ZG29" s="39"/>
      <c r="ZH29" s="39"/>
      <c r="ZI29" s="39"/>
      <c r="ZJ29" s="39"/>
      <c r="ZK29" s="39"/>
      <c r="ZL29" s="39"/>
      <c r="ZM29" s="39"/>
      <c r="ZN29" s="39"/>
      <c r="ZO29" s="39"/>
      <c r="ZP29" s="39"/>
      <c r="ZQ29" s="39"/>
      <c r="ZR29" s="39"/>
      <c r="ZS29" s="39"/>
      <c r="ZT29" s="39"/>
      <c r="ZU29" s="39"/>
      <c r="ZV29" s="39"/>
      <c r="ZW29" s="39"/>
      <c r="ZX29" s="39"/>
      <c r="ZY29" s="39"/>
      <c r="ZZ29" s="39"/>
      <c r="AAA29" s="39"/>
      <c r="AAB29" s="39"/>
      <c r="AAC29" s="39"/>
      <c r="AAD29" s="39"/>
      <c r="AAE29" s="39"/>
      <c r="AAF29" s="39"/>
      <c r="AAG29" s="39"/>
      <c r="AAH29" s="39"/>
      <c r="AAI29" s="39"/>
      <c r="AAJ29" s="39"/>
      <c r="AAK29" s="39"/>
      <c r="AAL29" s="39"/>
      <c r="AAM29" s="39"/>
      <c r="AAN29" s="39"/>
      <c r="AAO29" s="39"/>
      <c r="AAP29" s="39"/>
      <c r="AAQ29" s="39"/>
      <c r="AAR29" s="39"/>
      <c r="AAS29" s="39"/>
      <c r="AAT29" s="39"/>
      <c r="AAU29" s="39"/>
      <c r="AAV29" s="39"/>
      <c r="AAW29" s="39"/>
      <c r="AAX29" s="39"/>
      <c r="AAY29" s="39"/>
      <c r="AAZ29" s="39"/>
      <c r="ABA29" s="39"/>
      <c r="ABB29" s="39"/>
      <c r="ABC29" s="39"/>
      <c r="ABD29" s="39"/>
      <c r="ABE29" s="39"/>
      <c r="ABF29" s="39"/>
      <c r="ABG29" s="39"/>
      <c r="ABH29" s="39"/>
      <c r="ABI29" s="39"/>
      <c r="ABJ29" s="39"/>
      <c r="ABK29" s="39"/>
      <c r="ABL29" s="39"/>
      <c r="ABM29" s="39"/>
      <c r="ABN29" s="39"/>
      <c r="ABO29" s="39"/>
      <c r="ABP29" s="39"/>
      <c r="ABQ29" s="39"/>
      <c r="ABR29" s="39"/>
      <c r="ABS29" s="39"/>
      <c r="ABT29" s="39"/>
      <c r="ABU29" s="39"/>
      <c r="ABV29" s="39"/>
      <c r="ABW29" s="39"/>
      <c r="ABX29" s="39"/>
      <c r="ABY29" s="39"/>
      <c r="ABZ29" s="39"/>
      <c r="ACA29" s="39"/>
      <c r="ACB29" s="39"/>
      <c r="ACC29" s="39"/>
      <c r="ACD29" s="39"/>
      <c r="ACE29" s="39"/>
      <c r="ACF29" s="39"/>
      <c r="ACG29" s="39"/>
      <c r="ACH29" s="39"/>
      <c r="ACI29" s="39"/>
      <c r="ACJ29" s="39"/>
      <c r="ACK29" s="39"/>
      <c r="ACL29" s="39"/>
      <c r="ACM29" s="39"/>
      <c r="ACN29" s="39"/>
      <c r="ACO29" s="39"/>
      <c r="ACP29" s="39"/>
      <c r="ACQ29" s="39"/>
      <c r="ACR29" s="39"/>
      <c r="ACS29" s="39"/>
      <c r="ACT29" s="39"/>
      <c r="ACU29" s="39"/>
      <c r="ACV29" s="39"/>
      <c r="ACW29" s="39"/>
      <c r="ACX29" s="39"/>
      <c r="ACY29" s="39"/>
      <c r="ACZ29" s="39"/>
      <c r="ADA29" s="39"/>
      <c r="ADB29" s="39"/>
      <c r="ADC29" s="39"/>
      <c r="ADD29" s="39"/>
      <c r="ADE29" s="39"/>
      <c r="ADF29" s="39"/>
      <c r="ADG29" s="39"/>
      <c r="ADH29" s="39"/>
      <c r="ADI29" s="39"/>
      <c r="ADJ29" s="39"/>
      <c r="ADK29" s="39"/>
      <c r="ADL29" s="39"/>
      <c r="ADM29" s="39"/>
      <c r="ADN29" s="39"/>
      <c r="ADO29" s="39"/>
      <c r="ADP29" s="39"/>
      <c r="ADQ29" s="39"/>
      <c r="ADR29" s="39"/>
      <c r="ADS29" s="39"/>
      <c r="ADT29" s="39"/>
      <c r="ADU29" s="39"/>
      <c r="ADV29" s="39"/>
      <c r="ADW29" s="39"/>
      <c r="ADX29" s="39"/>
      <c r="ADY29" s="39"/>
      <c r="ADZ29" s="39"/>
      <c r="AEA29" s="39"/>
      <c r="AEB29" s="39"/>
      <c r="AEC29" s="39"/>
      <c r="AED29" s="39"/>
      <c r="AEE29" s="39"/>
      <c r="AEF29" s="39"/>
      <c r="AEG29" s="39"/>
      <c r="AEH29" s="39"/>
      <c r="AEI29" s="39"/>
      <c r="AEJ29" s="39"/>
      <c r="AEK29" s="39"/>
      <c r="AEL29" s="39"/>
      <c r="AEM29" s="39"/>
      <c r="AEN29" s="39"/>
      <c r="AEO29" s="39"/>
      <c r="AEP29" s="39"/>
      <c r="AEQ29" s="39"/>
      <c r="AER29" s="39"/>
      <c r="AES29" s="39"/>
      <c r="AET29" s="39"/>
      <c r="AEU29" s="39"/>
      <c r="AEV29" s="39"/>
      <c r="AEW29" s="39"/>
      <c r="AEX29" s="39"/>
      <c r="AEY29" s="39"/>
      <c r="AEZ29" s="39"/>
      <c r="AFA29" s="39"/>
      <c r="AFB29" s="39"/>
      <c r="AFC29" s="39"/>
      <c r="AFD29" s="39"/>
      <c r="AFE29" s="39"/>
      <c r="AFF29" s="39"/>
      <c r="AFG29" s="39"/>
      <c r="AFH29" s="39"/>
      <c r="AFI29" s="39"/>
      <c r="AFJ29" s="39"/>
      <c r="AFK29" s="39"/>
      <c r="AFL29" s="39"/>
      <c r="AFM29" s="39"/>
      <c r="AFN29" s="39"/>
      <c r="AFO29" s="39"/>
      <c r="AFP29" s="39"/>
      <c r="AFQ29" s="39"/>
      <c r="AFR29" s="39"/>
      <c r="AFS29" s="39"/>
      <c r="AFT29" s="39"/>
      <c r="AFU29" s="39"/>
      <c r="AFV29" s="39"/>
      <c r="AFW29" s="39"/>
      <c r="AFX29" s="39"/>
      <c r="AFY29" s="39"/>
      <c r="AFZ29" s="39"/>
      <c r="AGA29" s="39"/>
      <c r="AGB29" s="39"/>
      <c r="AGC29" s="39"/>
      <c r="AGD29" s="39"/>
      <c r="AGE29" s="39"/>
      <c r="AGF29" s="39"/>
      <c r="AGG29" s="39"/>
      <c r="AGH29" s="39"/>
      <c r="AGI29" s="39"/>
      <c r="AGJ29" s="39"/>
      <c r="AGK29" s="39"/>
      <c r="AGL29" s="39"/>
      <c r="AGM29" s="39"/>
      <c r="AGN29" s="39"/>
      <c r="AGO29" s="39"/>
      <c r="AGP29" s="39"/>
      <c r="AGQ29" s="39"/>
      <c r="AGR29" s="39"/>
      <c r="AGS29" s="39"/>
      <c r="AGT29" s="39"/>
      <c r="AGU29" s="39"/>
      <c r="AGV29" s="39"/>
      <c r="AGW29" s="39"/>
      <c r="AGX29" s="39"/>
      <c r="AGY29" s="39"/>
      <c r="AGZ29" s="39"/>
      <c r="AHA29" s="39"/>
      <c r="AHB29" s="39"/>
      <c r="AHC29" s="39"/>
      <c r="AHD29" s="39"/>
      <c r="AHE29" s="39"/>
      <c r="AHF29" s="39"/>
      <c r="AHG29" s="39"/>
      <c r="AHH29" s="39"/>
      <c r="AHI29" s="39"/>
      <c r="AHJ29" s="39"/>
      <c r="AHK29" s="39"/>
      <c r="AHL29" s="39"/>
      <c r="AHM29" s="39"/>
      <c r="AHN29" s="39"/>
      <c r="AHO29" s="39"/>
      <c r="AHP29" s="39"/>
      <c r="AHQ29" s="39"/>
      <c r="AHR29" s="39"/>
      <c r="AHS29" s="39"/>
      <c r="AHT29" s="39"/>
      <c r="AHU29" s="39"/>
      <c r="AHV29" s="39"/>
      <c r="AHW29" s="39"/>
      <c r="AHX29" s="39"/>
      <c r="AHY29" s="39"/>
      <c r="AHZ29" s="39"/>
      <c r="AIA29" s="39"/>
      <c r="AIB29" s="39"/>
      <c r="AIC29" s="39"/>
      <c r="AID29" s="39"/>
      <c r="AIE29" s="39"/>
      <c r="AIF29" s="39"/>
      <c r="AIG29" s="39"/>
      <c r="AIH29" s="39"/>
      <c r="AII29" s="39"/>
      <c r="AIJ29" s="39"/>
      <c r="AIK29" s="39"/>
      <c r="AIL29" s="39"/>
      <c r="AIM29" s="39"/>
      <c r="AIN29" s="39"/>
      <c r="AIO29" s="39"/>
      <c r="AIP29" s="39"/>
      <c r="AIQ29" s="39"/>
      <c r="AIR29" s="39"/>
      <c r="AIS29" s="39"/>
      <c r="AIT29" s="39"/>
      <c r="AIU29" s="39"/>
      <c r="AIV29" s="39"/>
      <c r="AIW29" s="39"/>
      <c r="AIX29" s="39"/>
      <c r="AIY29" s="39"/>
      <c r="AIZ29" s="39"/>
      <c r="AJA29" s="39"/>
      <c r="AJB29" s="39"/>
      <c r="AJC29" s="39"/>
      <c r="AJD29" s="39"/>
      <c r="AJE29" s="39"/>
      <c r="AJF29" s="39"/>
      <c r="AJG29" s="39"/>
      <c r="AJH29" s="39"/>
      <c r="AJI29" s="39"/>
      <c r="AJJ29" s="39"/>
      <c r="AJK29" s="39"/>
      <c r="AJL29" s="39"/>
      <c r="AJM29" s="39"/>
      <c r="AJN29" s="39"/>
      <c r="AJO29" s="39"/>
      <c r="AJP29" s="39"/>
      <c r="AJQ29" s="39"/>
      <c r="AJR29" s="39"/>
      <c r="AJS29" s="39"/>
      <c r="AJT29" s="39"/>
      <c r="AJU29" s="39"/>
      <c r="AJV29" s="39"/>
      <c r="AJW29" s="39"/>
      <c r="AJX29" s="39"/>
      <c r="AJY29" s="39"/>
      <c r="AJZ29" s="39"/>
      <c r="AKA29" s="39"/>
      <c r="AKB29" s="39"/>
      <c r="AKC29" s="39"/>
      <c r="AKD29" s="39"/>
      <c r="AKE29" s="39"/>
      <c r="AKF29" s="39"/>
      <c r="AKG29" s="39"/>
      <c r="AKH29" s="39"/>
      <c r="AKI29" s="39"/>
      <c r="AKJ29" s="39"/>
      <c r="AKK29" s="39"/>
      <c r="AKL29" s="39"/>
      <c r="AKM29" s="39"/>
      <c r="AKN29" s="39"/>
      <c r="AKO29" s="39"/>
      <c r="AKP29" s="39"/>
      <c r="AKQ29" s="39"/>
      <c r="AKR29" s="39"/>
      <c r="AKS29" s="39"/>
      <c r="AKT29" s="39"/>
      <c r="AKU29" s="39"/>
      <c r="AKV29" s="39"/>
      <c r="AKW29" s="39"/>
      <c r="AKX29" s="39"/>
      <c r="AKY29" s="39"/>
      <c r="AKZ29" s="39"/>
      <c r="ALA29" s="39"/>
      <c r="ALB29" s="39"/>
      <c r="ALC29" s="39"/>
      <c r="ALD29" s="39"/>
      <c r="ALE29" s="39"/>
      <c r="ALF29" s="39"/>
      <c r="ALG29" s="39"/>
      <c r="ALH29" s="39"/>
      <c r="ALI29" s="39"/>
      <c r="ALJ29" s="39"/>
      <c r="ALK29" s="39"/>
      <c r="ALL29" s="39"/>
      <c r="ALM29" s="39"/>
      <c r="ALN29" s="39"/>
      <c r="ALO29" s="39"/>
      <c r="ALP29" s="39"/>
      <c r="ALQ29" s="39"/>
      <c r="ALR29" s="39"/>
      <c r="ALS29" s="39"/>
      <c r="ALT29" s="39"/>
      <c r="ALU29" s="39"/>
      <c r="ALV29" s="39"/>
      <c r="ALW29" s="39"/>
      <c r="ALX29" s="39"/>
      <c r="ALY29" s="39"/>
      <c r="ALZ29" s="39"/>
      <c r="AMA29" s="39"/>
      <c r="AMB29" s="39"/>
      <c r="AMC29" s="39"/>
      <c r="AMD29" s="39"/>
      <c r="AME29" s="39"/>
      <c r="AMF29" s="39"/>
      <c r="AMG29" s="39"/>
      <c r="AMH29" s="39"/>
      <c r="AMI29" s="39"/>
      <c r="AMJ29" s="39"/>
      <c r="AMK29" s="39"/>
      <c r="AML29" s="39"/>
      <c r="AMM29" s="39"/>
      <c r="AMN29" s="39"/>
      <c r="AMO29" s="39"/>
      <c r="AMP29" s="39"/>
      <c r="AMQ29" s="39"/>
      <c r="AMR29" s="39"/>
      <c r="AMS29" s="39"/>
      <c r="AMT29" s="39"/>
      <c r="AMU29" s="39"/>
      <c r="AMV29" s="39"/>
      <c r="AMW29" s="39"/>
      <c r="AMX29" s="39"/>
      <c r="AMY29" s="39"/>
      <c r="AMZ29" s="39"/>
      <c r="ANA29" s="39"/>
      <c r="ANB29" s="39"/>
      <c r="ANC29" s="39"/>
      <c r="AND29" s="39"/>
      <c r="ANE29" s="39"/>
      <c r="ANF29" s="39"/>
      <c r="ANG29" s="39"/>
      <c r="ANH29" s="39"/>
      <c r="ANI29" s="39"/>
      <c r="ANJ29" s="39"/>
      <c r="ANK29" s="39"/>
      <c r="ANL29" s="39"/>
      <c r="ANM29" s="39"/>
      <c r="ANN29" s="39"/>
      <c r="ANO29" s="39"/>
      <c r="ANP29" s="39"/>
      <c r="ANQ29" s="39"/>
      <c r="ANR29" s="39"/>
      <c r="ANS29" s="39"/>
      <c r="ANT29" s="39"/>
      <c r="ANU29" s="39"/>
      <c r="ANV29" s="39"/>
      <c r="ANW29" s="39"/>
      <c r="ANX29" s="39"/>
      <c r="ANY29" s="39"/>
      <c r="ANZ29" s="39"/>
      <c r="AOA29" s="39"/>
      <c r="AOB29" s="39"/>
      <c r="AOC29" s="39"/>
      <c r="AOD29" s="39"/>
      <c r="AOE29" s="39"/>
      <c r="AOF29" s="39"/>
      <c r="AOG29" s="39"/>
      <c r="AOH29" s="39"/>
      <c r="AOI29" s="39"/>
      <c r="AOJ29" s="39"/>
      <c r="AOK29" s="39"/>
      <c r="AOL29" s="39"/>
      <c r="AOM29" s="39"/>
      <c r="AON29" s="39"/>
      <c r="AOO29" s="39"/>
      <c r="AOP29" s="39"/>
      <c r="AOQ29" s="39"/>
      <c r="AOR29" s="39"/>
      <c r="AOS29" s="39"/>
      <c r="AOT29" s="39"/>
      <c r="AOU29" s="39"/>
      <c r="AOV29" s="39"/>
      <c r="AOW29" s="39"/>
      <c r="AOX29" s="39"/>
      <c r="AOY29" s="39"/>
      <c r="AOZ29" s="39"/>
      <c r="APA29" s="39"/>
      <c r="APB29" s="39"/>
      <c r="APC29" s="39"/>
      <c r="APD29" s="39"/>
      <c r="APE29" s="39"/>
      <c r="APF29" s="39"/>
      <c r="APG29" s="39"/>
      <c r="APH29" s="39"/>
      <c r="API29" s="39"/>
      <c r="APJ29" s="39"/>
      <c r="APK29" s="39"/>
      <c r="APL29" s="39"/>
      <c r="APM29" s="39"/>
      <c r="APN29" s="39"/>
      <c r="APO29" s="39"/>
      <c r="APP29" s="39"/>
      <c r="APQ29" s="39"/>
      <c r="APR29" s="39"/>
      <c r="APS29" s="39"/>
      <c r="APT29" s="39"/>
      <c r="APU29" s="39"/>
      <c r="APV29" s="39"/>
      <c r="APW29" s="39"/>
      <c r="APX29" s="39"/>
      <c r="APY29" s="39"/>
      <c r="APZ29" s="39"/>
      <c r="AQA29" s="39"/>
      <c r="AQB29" s="39"/>
      <c r="AQC29" s="39"/>
      <c r="AQD29" s="39"/>
      <c r="AQE29" s="39"/>
      <c r="AQF29" s="39"/>
      <c r="AQG29" s="39"/>
      <c r="AQH29" s="39"/>
      <c r="AQI29" s="39"/>
      <c r="AQJ29" s="39"/>
      <c r="AQK29" s="39"/>
      <c r="AQL29" s="39"/>
      <c r="AQM29" s="39"/>
      <c r="AQN29" s="39"/>
      <c r="AQO29" s="39"/>
      <c r="AQP29" s="39"/>
      <c r="AQQ29" s="39"/>
      <c r="AQR29" s="39"/>
      <c r="AQS29" s="39"/>
      <c r="AQT29" s="39"/>
      <c r="AQU29" s="39"/>
      <c r="AQV29" s="39"/>
      <c r="AQW29" s="39"/>
      <c r="AQX29" s="39"/>
      <c r="AQY29" s="39"/>
      <c r="AQZ29" s="39"/>
      <c r="ARA29" s="39"/>
      <c r="ARB29" s="39"/>
      <c r="ARC29" s="39"/>
      <c r="ARD29" s="39"/>
      <c r="ARE29" s="39"/>
      <c r="ARF29" s="39"/>
      <c r="ARG29" s="39"/>
      <c r="ARH29" s="39"/>
      <c r="ARI29" s="39"/>
      <c r="ARJ29" s="39"/>
      <c r="ARK29" s="39"/>
      <c r="ARL29" s="39"/>
      <c r="ARM29" s="39"/>
      <c r="ARN29" s="39"/>
      <c r="ARO29" s="39"/>
      <c r="ARP29" s="39"/>
      <c r="ARQ29" s="39"/>
      <c r="ARR29" s="39"/>
      <c r="ARS29" s="39"/>
      <c r="ART29" s="39"/>
      <c r="ARU29" s="39"/>
      <c r="ARV29" s="39"/>
      <c r="ARW29" s="39"/>
      <c r="ARX29" s="39"/>
      <c r="ARY29" s="39"/>
      <c r="ARZ29" s="39"/>
      <c r="ASA29" s="39"/>
      <c r="ASB29" s="39"/>
      <c r="ASC29" s="39"/>
      <c r="ASD29" s="39"/>
      <c r="ASE29" s="39"/>
      <c r="ASF29" s="39"/>
      <c r="ASG29" s="39"/>
      <c r="ASH29" s="39"/>
      <c r="ASI29" s="39"/>
      <c r="ASJ29" s="39"/>
      <c r="ASK29" s="39"/>
      <c r="ASL29" s="39"/>
      <c r="ASM29" s="39"/>
      <c r="ASN29" s="39"/>
      <c r="ASO29" s="39"/>
      <c r="ASP29" s="39"/>
      <c r="ASQ29" s="39"/>
      <c r="ASR29" s="39"/>
      <c r="ASS29" s="39"/>
      <c r="AST29" s="39"/>
      <c r="ASU29" s="39"/>
      <c r="ASV29" s="39"/>
      <c r="ASW29" s="39"/>
      <c r="ASX29" s="39"/>
      <c r="ASY29" s="39"/>
      <c r="ASZ29" s="39"/>
      <c r="ATA29" s="39"/>
      <c r="ATB29" s="39"/>
      <c r="ATC29" s="39"/>
      <c r="ATD29" s="39"/>
      <c r="ATE29" s="39"/>
      <c r="ATF29" s="39"/>
      <c r="ATG29" s="39"/>
      <c r="ATH29" s="39"/>
      <c r="ATI29" s="39"/>
      <c r="ATJ29" s="39"/>
      <c r="ATK29" s="39"/>
      <c r="ATL29" s="39"/>
      <c r="ATM29" s="39"/>
      <c r="ATN29" s="39"/>
      <c r="ATO29" s="39"/>
      <c r="ATP29" s="39"/>
      <c r="ATQ29" s="39"/>
      <c r="ATR29" s="39"/>
      <c r="ATS29" s="39"/>
      <c r="ATT29" s="39"/>
      <c r="ATU29" s="39"/>
      <c r="ATV29" s="39"/>
      <c r="ATW29" s="39"/>
      <c r="ATX29" s="39"/>
      <c r="ATY29" s="39"/>
      <c r="ATZ29" s="39"/>
      <c r="AUA29" s="39"/>
      <c r="AUB29" s="39"/>
      <c r="AUC29" s="39"/>
      <c r="AUD29" s="39"/>
      <c r="AUE29" s="39"/>
      <c r="AUF29" s="39"/>
      <c r="AUG29" s="39"/>
      <c r="AUH29" s="39"/>
      <c r="AUI29" s="39"/>
      <c r="AUJ29" s="39"/>
      <c r="AUK29" s="39"/>
      <c r="AUL29" s="39"/>
      <c r="AUM29" s="39"/>
      <c r="AUN29" s="39"/>
      <c r="AUO29" s="39"/>
      <c r="AUP29" s="39"/>
      <c r="AUQ29" s="39"/>
      <c r="AUR29" s="39"/>
      <c r="AUS29" s="39"/>
      <c r="AUT29" s="39"/>
      <c r="AUU29" s="39"/>
      <c r="AUV29" s="39"/>
      <c r="AUW29" s="39"/>
      <c r="AUX29" s="39"/>
      <c r="AUY29" s="39"/>
      <c r="AUZ29" s="39"/>
      <c r="AVA29" s="39"/>
      <c r="AVB29" s="39"/>
      <c r="AVC29" s="39"/>
      <c r="AVD29" s="39"/>
      <c r="AVE29" s="39"/>
      <c r="AVF29" s="39"/>
      <c r="AVG29" s="39"/>
      <c r="AVH29" s="39"/>
      <c r="AVI29" s="39"/>
      <c r="AVJ29" s="39"/>
      <c r="AVK29" s="39"/>
      <c r="AVL29" s="39"/>
      <c r="AVM29" s="39"/>
      <c r="AVN29" s="39"/>
      <c r="AVO29" s="39"/>
      <c r="AVP29" s="39"/>
      <c r="AVQ29" s="39"/>
      <c r="AVR29" s="39"/>
      <c r="AVS29" s="39"/>
      <c r="AVT29" s="39"/>
      <c r="AVU29" s="39"/>
      <c r="AVV29" s="39"/>
      <c r="AVW29" s="39"/>
      <c r="AVX29" s="39"/>
      <c r="AVY29" s="39"/>
      <c r="AVZ29" s="39"/>
      <c r="AWA29" s="39"/>
      <c r="AWB29" s="39"/>
      <c r="AWC29" s="39"/>
      <c r="AWD29" s="39"/>
      <c r="AWE29" s="39"/>
      <c r="AWF29" s="39"/>
      <c r="AWG29" s="39"/>
      <c r="AWH29" s="39"/>
      <c r="AWI29" s="39"/>
      <c r="AWJ29" s="39"/>
      <c r="AWK29" s="39"/>
      <c r="AWL29" s="39"/>
      <c r="AWM29" s="39"/>
      <c r="AWN29" s="39"/>
      <c r="AWO29" s="39"/>
      <c r="AWP29" s="39"/>
      <c r="AWQ29" s="39"/>
      <c r="AWR29" s="39"/>
      <c r="AWS29" s="39"/>
      <c r="AWT29" s="39"/>
      <c r="AWU29" s="39"/>
      <c r="AWV29" s="39"/>
      <c r="AWW29" s="39"/>
      <c r="AWX29" s="39"/>
      <c r="AWY29" s="39"/>
      <c r="AWZ29" s="39"/>
      <c r="AXA29" s="39"/>
      <c r="AXB29" s="39"/>
      <c r="AXC29" s="39"/>
      <c r="AXD29" s="39"/>
      <c r="AXE29" s="39"/>
      <c r="AXF29" s="39"/>
      <c r="AXG29" s="39"/>
      <c r="AXH29" s="39"/>
      <c r="AXI29" s="39"/>
      <c r="AXJ29" s="39"/>
      <c r="AXK29" s="39"/>
      <c r="AXL29" s="39"/>
      <c r="AXM29" s="39"/>
      <c r="AXN29" s="39"/>
      <c r="AXO29" s="39"/>
      <c r="AXP29" s="39"/>
      <c r="AXQ29" s="39"/>
      <c r="AXR29" s="39"/>
      <c r="AXS29" s="39"/>
      <c r="AXT29" s="39"/>
      <c r="AXU29" s="39"/>
      <c r="AXV29" s="39"/>
      <c r="AXW29" s="39"/>
      <c r="AXX29" s="39"/>
      <c r="AXY29" s="39"/>
      <c r="AXZ29" s="39"/>
      <c r="AYA29" s="39"/>
      <c r="AYB29" s="39"/>
      <c r="AYC29" s="39"/>
      <c r="AYD29" s="39"/>
      <c r="AYE29" s="39"/>
      <c r="AYF29" s="39"/>
      <c r="AYG29" s="39"/>
      <c r="AYH29" s="39"/>
      <c r="AYI29" s="39"/>
      <c r="AYJ29" s="39"/>
      <c r="AYK29" s="39"/>
      <c r="AYL29" s="39"/>
      <c r="AYM29" s="39"/>
      <c r="AYN29" s="39"/>
      <c r="AYO29" s="39"/>
      <c r="AYP29" s="39"/>
      <c r="AYQ29" s="39"/>
      <c r="AYR29" s="39"/>
      <c r="AYS29" s="39"/>
      <c r="AYT29" s="39"/>
      <c r="AYU29" s="39"/>
      <c r="AYV29" s="39"/>
      <c r="AYW29" s="39"/>
      <c r="AYX29" s="39"/>
      <c r="AYY29" s="39"/>
      <c r="AYZ29" s="39"/>
      <c r="AZA29" s="39"/>
      <c r="AZB29" s="39"/>
      <c r="AZC29" s="39"/>
      <c r="AZD29" s="39"/>
      <c r="AZE29" s="39"/>
      <c r="AZF29" s="39"/>
      <c r="AZG29" s="39"/>
      <c r="AZH29" s="39"/>
      <c r="AZI29" s="39"/>
      <c r="AZJ29" s="39"/>
      <c r="AZK29" s="39"/>
      <c r="AZL29" s="39"/>
      <c r="AZM29" s="39"/>
      <c r="AZN29" s="39"/>
      <c r="AZO29" s="39"/>
      <c r="AZP29" s="39"/>
      <c r="AZQ29" s="39"/>
      <c r="AZR29" s="39"/>
      <c r="AZS29" s="39"/>
      <c r="AZT29" s="39"/>
      <c r="AZU29" s="39"/>
      <c r="AZV29" s="39"/>
      <c r="AZW29" s="39"/>
      <c r="AZX29" s="39"/>
      <c r="AZY29" s="39"/>
      <c r="AZZ29" s="39"/>
      <c r="BAA29" s="39"/>
      <c r="BAB29" s="39"/>
      <c r="BAC29" s="39"/>
      <c r="BAD29" s="39"/>
      <c r="BAE29" s="39"/>
      <c r="BAF29" s="39"/>
      <c r="BAG29" s="39"/>
      <c r="BAH29" s="39"/>
      <c r="BAI29" s="39"/>
      <c r="BAJ29" s="39"/>
      <c r="BAK29" s="39"/>
      <c r="BAL29" s="39"/>
      <c r="BAM29" s="39"/>
      <c r="BAN29" s="39"/>
      <c r="BAO29" s="39"/>
      <c r="BAP29" s="39"/>
      <c r="BAQ29" s="39"/>
      <c r="BAR29" s="39"/>
      <c r="BAS29" s="39"/>
      <c r="BAT29" s="39"/>
      <c r="BAU29" s="39"/>
      <c r="BAV29" s="39"/>
      <c r="BAW29" s="39"/>
      <c r="BAX29" s="39"/>
      <c r="BAY29" s="39"/>
      <c r="BAZ29" s="39"/>
      <c r="BBA29" s="39"/>
      <c r="BBB29" s="39"/>
      <c r="BBC29" s="39"/>
      <c r="BBD29" s="39"/>
      <c r="BBE29" s="39"/>
      <c r="BBF29" s="39"/>
      <c r="BBG29" s="39"/>
      <c r="BBH29" s="39"/>
      <c r="BBI29" s="39"/>
      <c r="BBJ29" s="39"/>
      <c r="BBK29" s="39"/>
      <c r="BBL29" s="39"/>
      <c r="BBM29" s="39"/>
      <c r="BBN29" s="39"/>
      <c r="BBO29" s="39"/>
      <c r="BBP29" s="39"/>
      <c r="BBQ29" s="39"/>
      <c r="BBR29" s="39"/>
      <c r="BBS29" s="39"/>
      <c r="BBT29" s="39"/>
      <c r="BBU29" s="39"/>
      <c r="BBV29" s="39"/>
      <c r="BBW29" s="39"/>
      <c r="BBX29" s="39"/>
      <c r="BBY29" s="39"/>
      <c r="BBZ29" s="39"/>
      <c r="BCA29" s="39"/>
      <c r="BCB29" s="39"/>
      <c r="BCC29" s="39"/>
      <c r="BCD29" s="39"/>
      <c r="BCE29" s="39"/>
      <c r="BCF29" s="39"/>
      <c r="BCG29" s="39"/>
      <c r="BCH29" s="39"/>
      <c r="BCI29" s="39"/>
      <c r="BCJ29" s="39"/>
      <c r="BCK29" s="39"/>
      <c r="BCL29" s="39"/>
      <c r="BCM29" s="39"/>
      <c r="BCN29" s="39"/>
      <c r="BCO29" s="39"/>
      <c r="BCP29" s="39"/>
      <c r="BCQ29" s="39"/>
      <c r="BCR29" s="39"/>
      <c r="BCS29" s="39"/>
      <c r="BCT29" s="39"/>
      <c r="BCU29" s="39"/>
      <c r="BCV29" s="39"/>
      <c r="BCW29" s="39"/>
      <c r="BCX29" s="39"/>
      <c r="BCY29" s="39"/>
      <c r="BCZ29" s="39"/>
      <c r="BDA29" s="39"/>
      <c r="BDB29" s="39"/>
      <c r="BDC29" s="39"/>
      <c r="BDD29" s="39"/>
      <c r="BDE29" s="39"/>
      <c r="BDF29" s="39"/>
      <c r="BDG29" s="39"/>
      <c r="BDH29" s="39"/>
      <c r="BDI29" s="39"/>
      <c r="BDJ29" s="39"/>
      <c r="BDK29" s="39"/>
      <c r="BDL29" s="39"/>
      <c r="BDM29" s="39"/>
      <c r="BDN29" s="39"/>
      <c r="BDO29" s="39"/>
      <c r="BDP29" s="39"/>
      <c r="BDQ29" s="39"/>
      <c r="BDR29" s="39"/>
      <c r="BDS29" s="39"/>
      <c r="BDT29" s="39"/>
      <c r="BDU29" s="39"/>
      <c r="BDV29" s="39"/>
      <c r="BDW29" s="39"/>
      <c r="BDX29" s="39"/>
      <c r="BDY29" s="39"/>
      <c r="BDZ29" s="39"/>
      <c r="BEA29" s="39"/>
      <c r="BEB29" s="39"/>
      <c r="BEC29" s="39"/>
      <c r="BED29" s="39"/>
      <c r="BEE29" s="39"/>
      <c r="BEF29" s="39"/>
      <c r="BEG29" s="39"/>
      <c r="BEH29" s="39"/>
      <c r="BEI29" s="39"/>
      <c r="BEJ29" s="39"/>
      <c r="BEK29" s="39"/>
      <c r="BEL29" s="39"/>
      <c r="BEM29" s="39"/>
      <c r="BEN29" s="39"/>
      <c r="BEO29" s="39"/>
      <c r="BEP29" s="39"/>
      <c r="BEQ29" s="39"/>
      <c r="BER29" s="39"/>
      <c r="BES29" s="39"/>
      <c r="BET29" s="39"/>
      <c r="BEU29" s="39"/>
      <c r="BEV29" s="39"/>
      <c r="BEW29" s="39"/>
      <c r="BEX29" s="39"/>
      <c r="BEY29" s="39"/>
      <c r="BEZ29" s="39"/>
      <c r="BFA29" s="39"/>
      <c r="BFB29" s="39"/>
      <c r="BFC29" s="39"/>
      <c r="BFD29" s="39"/>
      <c r="BFE29" s="39"/>
      <c r="BFF29" s="39"/>
      <c r="BFG29" s="39"/>
      <c r="BFH29" s="39"/>
      <c r="BFI29" s="39"/>
      <c r="BFJ29" s="39"/>
      <c r="BFK29" s="39"/>
      <c r="BFL29" s="39"/>
      <c r="BFM29" s="39"/>
      <c r="BFN29" s="39"/>
      <c r="BFO29" s="39"/>
      <c r="BFP29" s="39"/>
      <c r="BFQ29" s="39"/>
      <c r="BFR29" s="39"/>
      <c r="BFS29" s="39"/>
      <c r="BFT29" s="39"/>
      <c r="BFU29" s="39"/>
      <c r="BFV29" s="39"/>
      <c r="BFW29" s="39"/>
      <c r="BFX29" s="39"/>
      <c r="BFY29" s="39"/>
      <c r="BFZ29" s="39"/>
      <c r="BGA29" s="39"/>
      <c r="BGB29" s="39"/>
      <c r="BGC29" s="39"/>
      <c r="BGD29" s="39"/>
      <c r="BGE29" s="39"/>
      <c r="BGF29" s="39"/>
      <c r="BGG29" s="39"/>
      <c r="BGH29" s="39"/>
      <c r="BGI29" s="39"/>
      <c r="BGJ29" s="39"/>
      <c r="BGK29" s="39"/>
      <c r="BGL29" s="39"/>
      <c r="BGM29" s="39"/>
      <c r="BGN29" s="39"/>
      <c r="BGO29" s="39"/>
      <c r="BGP29" s="39"/>
      <c r="BGQ29" s="39"/>
      <c r="BGR29" s="39"/>
      <c r="BGS29" s="39"/>
      <c r="BGT29" s="39"/>
      <c r="BGU29" s="39"/>
      <c r="BGV29" s="39"/>
      <c r="BGW29" s="39"/>
      <c r="BGX29" s="39"/>
      <c r="BGY29" s="39"/>
      <c r="BGZ29" s="39"/>
      <c r="BHA29" s="39"/>
      <c r="BHB29" s="39"/>
      <c r="BHC29" s="39"/>
      <c r="BHD29" s="39"/>
      <c r="BHE29" s="39"/>
      <c r="BHF29" s="39"/>
      <c r="BHG29" s="39"/>
      <c r="BHH29" s="39"/>
      <c r="BHI29" s="39"/>
      <c r="BHJ29" s="39"/>
      <c r="BHK29" s="39"/>
      <c r="BHL29" s="39"/>
      <c r="BHM29" s="39"/>
      <c r="BHN29" s="39"/>
      <c r="BHO29" s="39"/>
      <c r="BHP29" s="39"/>
      <c r="BHQ29" s="39"/>
      <c r="BHR29" s="39"/>
      <c r="BHS29" s="39"/>
      <c r="BHT29" s="39"/>
      <c r="BHU29" s="39"/>
      <c r="BHV29" s="39"/>
      <c r="BHW29" s="39"/>
      <c r="BHX29" s="39"/>
      <c r="BHY29" s="39"/>
      <c r="BHZ29" s="39"/>
      <c r="BIA29" s="39"/>
      <c r="BIB29" s="39"/>
      <c r="BIC29" s="39"/>
      <c r="BID29" s="39"/>
      <c r="BIE29" s="39"/>
      <c r="BIF29" s="39"/>
      <c r="BIG29" s="39"/>
      <c r="BIH29" s="39"/>
      <c r="BII29" s="39"/>
      <c r="BIJ29" s="39"/>
      <c r="BIK29" s="39"/>
      <c r="BIL29" s="39"/>
      <c r="BIM29" s="39"/>
      <c r="BIN29" s="39"/>
      <c r="BIO29" s="39"/>
      <c r="BIP29" s="39"/>
      <c r="BIQ29" s="39"/>
      <c r="BIR29" s="39"/>
      <c r="BIS29" s="39"/>
      <c r="BIT29" s="39"/>
      <c r="BIU29" s="39"/>
      <c r="BIV29" s="39"/>
      <c r="BIW29" s="39"/>
      <c r="BIX29" s="39"/>
      <c r="BIY29" s="39"/>
      <c r="BIZ29" s="39"/>
      <c r="BJA29" s="39"/>
      <c r="BJB29" s="39"/>
      <c r="BJC29" s="39"/>
      <c r="BJD29" s="39"/>
      <c r="BJE29" s="39"/>
      <c r="BJF29" s="39"/>
      <c r="BJG29" s="39"/>
      <c r="BJH29" s="39"/>
      <c r="BJI29" s="39"/>
      <c r="BJJ29" s="39"/>
      <c r="BJK29" s="39"/>
      <c r="BJL29" s="39"/>
      <c r="BJM29" s="39"/>
      <c r="BJN29" s="39"/>
      <c r="BJO29" s="39"/>
      <c r="BJP29" s="39"/>
      <c r="BJQ29" s="39"/>
      <c r="BJR29" s="39"/>
      <c r="BJS29" s="39"/>
      <c r="BJT29" s="39"/>
      <c r="BJU29" s="39"/>
      <c r="BJV29" s="39"/>
      <c r="BJW29" s="39"/>
      <c r="BJX29" s="39"/>
      <c r="BJY29" s="39"/>
      <c r="BJZ29" s="39"/>
      <c r="BKA29" s="39"/>
      <c r="BKB29" s="39"/>
      <c r="BKC29" s="39"/>
      <c r="BKD29" s="39"/>
      <c r="BKE29" s="39"/>
      <c r="BKF29" s="39"/>
      <c r="BKG29" s="39"/>
      <c r="BKH29" s="39"/>
      <c r="BKI29" s="39"/>
      <c r="BKJ29" s="39"/>
      <c r="BKK29" s="39"/>
      <c r="BKL29" s="39"/>
      <c r="BKM29" s="39"/>
      <c r="BKN29" s="39"/>
      <c r="BKO29" s="39"/>
      <c r="BKP29" s="39"/>
      <c r="BKQ29" s="39"/>
      <c r="BKR29" s="39"/>
      <c r="BKS29" s="39"/>
      <c r="BKT29" s="39"/>
      <c r="BKU29" s="39"/>
      <c r="BKV29" s="39"/>
      <c r="BKW29" s="39"/>
      <c r="BKX29" s="39"/>
      <c r="BKY29" s="39"/>
      <c r="BKZ29" s="39"/>
      <c r="BLA29" s="39"/>
      <c r="BLB29" s="39"/>
      <c r="BLC29" s="39"/>
      <c r="BLD29" s="39"/>
      <c r="BLE29" s="39"/>
      <c r="BLF29" s="39"/>
      <c r="BLG29" s="39"/>
      <c r="BLH29" s="39"/>
      <c r="BLI29" s="39"/>
      <c r="BLJ29" s="39"/>
      <c r="BLK29" s="39"/>
      <c r="BLL29" s="39"/>
      <c r="BLM29" s="39"/>
      <c r="BLN29" s="39"/>
      <c r="BLO29" s="39"/>
      <c r="BLP29" s="39"/>
      <c r="BLQ29" s="39"/>
      <c r="BLR29" s="39"/>
      <c r="BLS29" s="39"/>
      <c r="BLT29" s="39"/>
      <c r="BLU29" s="39"/>
      <c r="BLV29" s="39"/>
      <c r="BLW29" s="39"/>
      <c r="BLX29" s="39"/>
      <c r="BLY29" s="39"/>
      <c r="BLZ29" s="39"/>
      <c r="BMA29" s="39"/>
      <c r="BMB29" s="39"/>
      <c r="BMC29" s="39"/>
      <c r="BMD29" s="39"/>
      <c r="BME29" s="39"/>
      <c r="BMF29" s="39"/>
      <c r="BMG29" s="39"/>
      <c r="BMH29" s="39"/>
      <c r="BMI29" s="39"/>
      <c r="BMJ29" s="39"/>
      <c r="BMK29" s="39"/>
      <c r="BML29" s="39"/>
      <c r="BMM29" s="39"/>
      <c r="BMN29" s="39"/>
      <c r="BMO29" s="39"/>
      <c r="BMP29" s="39"/>
      <c r="BMQ29" s="39"/>
      <c r="BMR29" s="39"/>
      <c r="BMS29" s="39"/>
      <c r="BMT29" s="39"/>
      <c r="BMU29" s="39"/>
      <c r="BMV29" s="39"/>
      <c r="BMW29" s="39"/>
      <c r="BMX29" s="39"/>
      <c r="BMY29" s="39"/>
      <c r="BMZ29" s="39"/>
      <c r="BNA29" s="39"/>
      <c r="BNB29" s="39"/>
      <c r="BNC29" s="39"/>
      <c r="BND29" s="39"/>
      <c r="BNE29" s="39"/>
      <c r="BNF29" s="39"/>
      <c r="BNG29" s="39"/>
      <c r="BNH29" s="39"/>
      <c r="BNI29" s="39"/>
      <c r="BNJ29" s="39"/>
      <c r="BNK29" s="39"/>
      <c r="BNL29" s="39"/>
      <c r="BNM29" s="39"/>
      <c r="BNN29" s="39"/>
      <c r="BNO29" s="39"/>
      <c r="BNP29" s="39"/>
      <c r="BNQ29" s="39"/>
      <c r="BNR29" s="39"/>
      <c r="BNS29" s="39"/>
      <c r="BNT29" s="39"/>
      <c r="BNU29" s="39"/>
      <c r="BNV29" s="39"/>
      <c r="BNW29" s="39"/>
      <c r="BNX29" s="39"/>
      <c r="BNY29" s="39"/>
      <c r="BNZ29" s="39"/>
      <c r="BOA29" s="39"/>
      <c r="BOB29" s="39"/>
      <c r="BOC29" s="39"/>
      <c r="BOD29" s="39"/>
      <c r="BOE29" s="39"/>
      <c r="BOF29" s="39"/>
      <c r="BOG29" s="39"/>
      <c r="BOH29" s="39"/>
      <c r="BOI29" s="39"/>
      <c r="BOJ29" s="39"/>
      <c r="BOK29" s="39"/>
      <c r="BOL29" s="39"/>
      <c r="BOM29" s="39"/>
      <c r="BON29" s="39"/>
      <c r="BOO29" s="39"/>
      <c r="BOP29" s="39"/>
      <c r="BOQ29" s="39"/>
      <c r="BOR29" s="39"/>
      <c r="BOS29" s="39"/>
      <c r="BOT29" s="39"/>
      <c r="BOU29" s="39"/>
      <c r="BOV29" s="39"/>
      <c r="BOW29" s="39"/>
      <c r="BOX29" s="39"/>
      <c r="BOY29" s="39"/>
      <c r="BOZ29" s="39"/>
      <c r="BPA29" s="39"/>
      <c r="BPB29" s="39"/>
      <c r="BPC29" s="39"/>
      <c r="BPD29" s="39"/>
      <c r="BPE29" s="39"/>
      <c r="BPF29" s="39"/>
      <c r="BPG29" s="39"/>
      <c r="BPH29" s="39"/>
      <c r="BPI29" s="39"/>
      <c r="BPJ29" s="39"/>
      <c r="BPK29" s="39"/>
      <c r="BPL29" s="39"/>
      <c r="BPM29" s="39"/>
      <c r="BPN29" s="39"/>
      <c r="BPO29" s="39"/>
      <c r="BPP29" s="39"/>
      <c r="BPQ29" s="39"/>
      <c r="BPR29" s="39"/>
      <c r="BPS29" s="39"/>
      <c r="BPT29" s="39"/>
      <c r="BPU29" s="39"/>
      <c r="BPV29" s="39"/>
      <c r="BPW29" s="39"/>
      <c r="BPX29" s="39"/>
      <c r="BPY29" s="39"/>
      <c r="BPZ29" s="39"/>
      <c r="BQA29" s="39"/>
      <c r="BQB29" s="39"/>
      <c r="BQC29" s="39"/>
      <c r="BQD29" s="39"/>
      <c r="BQE29" s="39"/>
      <c r="BQF29" s="39"/>
      <c r="BQG29" s="39"/>
      <c r="BQH29" s="39"/>
      <c r="BQI29" s="39"/>
      <c r="BQJ29" s="39"/>
      <c r="BQK29" s="39"/>
      <c r="BQL29" s="39"/>
      <c r="BQM29" s="39"/>
      <c r="BQN29" s="39"/>
      <c r="BQO29" s="39"/>
      <c r="BQP29" s="39"/>
      <c r="BQQ29" s="39"/>
      <c r="BQR29" s="39"/>
      <c r="BQS29" s="39"/>
      <c r="BQT29" s="39"/>
      <c r="BQU29" s="39"/>
      <c r="BQV29" s="39"/>
      <c r="BQW29" s="39"/>
      <c r="BQX29" s="39"/>
      <c r="BQY29" s="39"/>
      <c r="BQZ29" s="39"/>
      <c r="BRA29" s="39"/>
      <c r="BRB29" s="39"/>
      <c r="BRC29" s="39"/>
      <c r="BRD29" s="39"/>
      <c r="BRE29" s="39"/>
      <c r="BRF29" s="39"/>
      <c r="BRG29" s="39"/>
      <c r="BRH29" s="39"/>
      <c r="BRI29" s="39"/>
      <c r="BRJ29" s="39"/>
      <c r="BRK29" s="39"/>
      <c r="BRL29" s="39"/>
      <c r="BRM29" s="39"/>
      <c r="BRN29" s="39"/>
      <c r="BRO29" s="39"/>
      <c r="BRP29" s="39"/>
      <c r="BRQ29" s="39"/>
      <c r="BRR29" s="39"/>
      <c r="BRS29" s="39"/>
      <c r="BRT29" s="39"/>
      <c r="BRU29" s="39"/>
      <c r="BRV29" s="39"/>
      <c r="BRW29" s="39"/>
      <c r="BRX29" s="39"/>
      <c r="BRY29" s="39"/>
      <c r="BRZ29" s="39"/>
      <c r="BSA29" s="39"/>
      <c r="BSB29" s="39"/>
      <c r="BSC29" s="39"/>
      <c r="BSD29" s="39"/>
      <c r="BSE29" s="39"/>
      <c r="BSF29" s="39"/>
      <c r="BSG29" s="39"/>
      <c r="BSH29" s="39"/>
      <c r="BSI29" s="39"/>
      <c r="BSJ29" s="39"/>
      <c r="BSK29" s="39"/>
      <c r="BSL29" s="39"/>
      <c r="BSM29" s="39"/>
      <c r="BSN29" s="39"/>
      <c r="BSO29" s="39"/>
      <c r="BSP29" s="39"/>
      <c r="BSQ29" s="39"/>
      <c r="BSR29" s="39"/>
      <c r="BSS29" s="39"/>
      <c r="BST29" s="39"/>
      <c r="BSU29" s="39"/>
      <c r="BSV29" s="39"/>
      <c r="BSW29" s="39"/>
      <c r="BSX29" s="39"/>
      <c r="BSY29" s="39"/>
      <c r="BSZ29" s="39"/>
      <c r="BTA29" s="39"/>
      <c r="BTB29" s="39"/>
      <c r="BTC29" s="39"/>
      <c r="BTD29" s="39"/>
      <c r="BTE29" s="39"/>
      <c r="BTF29" s="39"/>
      <c r="BTG29" s="39"/>
      <c r="BTH29" s="39"/>
      <c r="BTI29" s="39"/>
      <c r="BTJ29" s="39"/>
      <c r="BTK29" s="39"/>
      <c r="BTL29" s="39"/>
      <c r="BTM29" s="39"/>
      <c r="BTN29" s="39"/>
      <c r="BTO29" s="39"/>
      <c r="BTP29" s="39"/>
      <c r="BTQ29" s="39"/>
      <c r="BTR29" s="39"/>
      <c r="BTS29" s="39"/>
      <c r="BTT29" s="39"/>
      <c r="BTU29" s="39"/>
      <c r="BTV29" s="39"/>
      <c r="BTW29" s="39"/>
      <c r="BTX29" s="39"/>
      <c r="BTY29" s="39"/>
      <c r="BTZ29" s="39"/>
      <c r="BUA29" s="39"/>
      <c r="BUB29" s="39"/>
      <c r="BUC29" s="39"/>
      <c r="BUD29" s="39"/>
      <c r="BUE29" s="39"/>
      <c r="BUF29" s="39"/>
      <c r="BUG29" s="39"/>
      <c r="BUH29" s="39"/>
      <c r="BUI29" s="39"/>
      <c r="BUJ29" s="39"/>
      <c r="BUK29" s="39"/>
      <c r="BUL29" s="39"/>
      <c r="BUM29" s="39"/>
      <c r="BUN29" s="39"/>
      <c r="BUO29" s="39"/>
      <c r="BUP29" s="39"/>
      <c r="BUQ29" s="39"/>
      <c r="BUR29" s="39"/>
      <c r="BUS29" s="39"/>
      <c r="BUT29" s="39"/>
      <c r="BUU29" s="39"/>
      <c r="BUV29" s="39"/>
      <c r="BUW29" s="39"/>
      <c r="BUX29" s="39"/>
      <c r="BUY29" s="39"/>
      <c r="BUZ29" s="39"/>
      <c r="BVA29" s="39"/>
      <c r="BVB29" s="39"/>
      <c r="BVC29" s="39"/>
      <c r="BVD29" s="39"/>
      <c r="BVE29" s="39"/>
      <c r="BVF29" s="39"/>
      <c r="BVG29" s="39"/>
      <c r="BVH29" s="39"/>
      <c r="BVI29" s="39"/>
      <c r="BVJ29" s="39"/>
      <c r="BVK29" s="39"/>
      <c r="BVL29" s="39"/>
      <c r="BVM29" s="39"/>
      <c r="BVN29" s="39"/>
      <c r="BVO29" s="39"/>
      <c r="BVP29" s="39"/>
      <c r="BVQ29" s="39"/>
      <c r="BVR29" s="39"/>
      <c r="BVS29" s="39"/>
      <c r="BVT29" s="39"/>
      <c r="BVU29" s="39"/>
      <c r="BVV29" s="39"/>
      <c r="BVW29" s="39"/>
      <c r="BVX29" s="39"/>
      <c r="BVY29" s="39"/>
      <c r="BVZ29" s="39"/>
      <c r="BWA29" s="39"/>
      <c r="BWB29" s="39"/>
      <c r="BWC29" s="39"/>
      <c r="BWD29" s="39"/>
      <c r="BWE29" s="39"/>
      <c r="BWF29" s="39"/>
      <c r="BWG29" s="39"/>
      <c r="BWH29" s="39"/>
      <c r="BWI29" s="39"/>
      <c r="BWJ29" s="39"/>
      <c r="BWK29" s="39"/>
      <c r="BWL29" s="39"/>
      <c r="BWM29" s="39"/>
      <c r="BWN29" s="39"/>
      <c r="BWO29" s="39"/>
      <c r="BWP29" s="39"/>
      <c r="BWQ29" s="39"/>
      <c r="BWR29" s="39"/>
      <c r="BWS29" s="39"/>
      <c r="BWT29" s="39"/>
      <c r="BWU29" s="39"/>
      <c r="BWV29" s="39"/>
      <c r="BWW29" s="39"/>
      <c r="BWX29" s="39"/>
      <c r="BWY29" s="39"/>
      <c r="BWZ29" s="39"/>
      <c r="BXA29" s="39"/>
      <c r="BXB29" s="39"/>
      <c r="BXC29" s="39"/>
      <c r="BXD29" s="39"/>
      <c r="BXE29" s="39"/>
      <c r="BXF29" s="39"/>
      <c r="BXG29" s="39"/>
      <c r="BXH29" s="39"/>
      <c r="BXI29" s="39"/>
      <c r="BXJ29" s="39"/>
      <c r="BXK29" s="39"/>
      <c r="BXL29" s="39"/>
      <c r="BXM29" s="39"/>
      <c r="BXN29" s="39"/>
      <c r="BXO29" s="39"/>
      <c r="BXP29" s="39"/>
      <c r="BXQ29" s="39"/>
      <c r="BXR29" s="39"/>
      <c r="BXS29" s="39"/>
      <c r="BXT29" s="39"/>
      <c r="BXU29" s="39"/>
      <c r="BXV29" s="39"/>
      <c r="BXW29" s="39"/>
      <c r="BXX29" s="39"/>
      <c r="BXY29" s="39"/>
      <c r="BXZ29" s="39"/>
      <c r="BYA29" s="39"/>
      <c r="BYB29" s="39"/>
      <c r="BYC29" s="39"/>
      <c r="BYD29" s="39"/>
      <c r="BYE29" s="39"/>
      <c r="BYF29" s="39"/>
      <c r="BYG29" s="39"/>
      <c r="BYH29" s="39"/>
      <c r="BYI29" s="39"/>
      <c r="BYJ29" s="39"/>
      <c r="BYK29" s="39"/>
      <c r="BYL29" s="39"/>
      <c r="BYM29" s="39"/>
      <c r="BYN29" s="39"/>
      <c r="BYO29" s="39"/>
      <c r="BYP29" s="39"/>
      <c r="BYQ29" s="39"/>
      <c r="BYR29" s="39"/>
      <c r="BYS29" s="39"/>
      <c r="BYT29" s="39"/>
      <c r="BYU29" s="39"/>
      <c r="BYV29" s="39"/>
      <c r="BYW29" s="39"/>
      <c r="BYX29" s="39"/>
      <c r="BYY29" s="39"/>
      <c r="BYZ29" s="39"/>
      <c r="BZA29" s="39"/>
      <c r="BZB29" s="39"/>
      <c r="BZC29" s="39"/>
      <c r="BZD29" s="39"/>
      <c r="BZE29" s="39"/>
      <c r="BZF29" s="39"/>
      <c r="BZG29" s="39"/>
      <c r="BZH29" s="39"/>
      <c r="BZI29" s="39"/>
      <c r="BZJ29" s="39"/>
      <c r="BZK29" s="39"/>
      <c r="BZL29" s="39"/>
      <c r="BZM29" s="39"/>
      <c r="BZN29" s="39"/>
      <c r="BZO29" s="39"/>
      <c r="BZP29" s="39"/>
      <c r="BZQ29" s="39"/>
      <c r="BZR29" s="39"/>
      <c r="BZS29" s="39"/>
      <c r="BZT29" s="39"/>
      <c r="BZU29" s="39"/>
      <c r="BZV29" s="39"/>
      <c r="BZW29" s="39"/>
      <c r="BZX29" s="39"/>
      <c r="BZY29" s="39"/>
      <c r="BZZ29" s="39"/>
      <c r="CAA29" s="39"/>
      <c r="CAB29" s="39"/>
      <c r="CAC29" s="39"/>
      <c r="CAD29" s="39"/>
      <c r="CAE29" s="39"/>
      <c r="CAF29" s="39"/>
      <c r="CAG29" s="39"/>
      <c r="CAH29" s="39"/>
      <c r="CAI29" s="39"/>
      <c r="CAJ29" s="39"/>
      <c r="CAK29" s="39"/>
      <c r="CAL29" s="39"/>
      <c r="CAM29" s="39"/>
      <c r="CAN29" s="39"/>
      <c r="CAO29" s="39"/>
      <c r="CAP29" s="39"/>
      <c r="CAQ29" s="39"/>
      <c r="CAR29" s="39"/>
      <c r="CAS29" s="39"/>
      <c r="CAT29" s="39"/>
      <c r="CAU29" s="39"/>
      <c r="CAV29" s="39"/>
      <c r="CAW29" s="39"/>
      <c r="CAX29" s="39"/>
      <c r="CAY29" s="39"/>
      <c r="CAZ29" s="39"/>
      <c r="CBA29" s="39"/>
      <c r="CBB29" s="39"/>
      <c r="CBC29" s="39"/>
      <c r="CBD29" s="39"/>
      <c r="CBE29" s="39"/>
      <c r="CBF29" s="39"/>
      <c r="CBG29" s="39"/>
      <c r="CBH29" s="39"/>
      <c r="CBI29" s="39"/>
      <c r="CBJ29" s="39"/>
      <c r="CBK29" s="39"/>
      <c r="CBL29" s="39"/>
      <c r="CBM29" s="39"/>
      <c r="CBN29" s="39"/>
      <c r="CBO29" s="39"/>
      <c r="CBP29" s="39"/>
      <c r="CBQ29" s="39"/>
      <c r="CBR29" s="39"/>
      <c r="CBS29" s="39"/>
      <c r="CBT29" s="39"/>
      <c r="CBU29" s="39"/>
      <c r="CBV29" s="39"/>
      <c r="CBW29" s="39"/>
      <c r="CBX29" s="39"/>
      <c r="CBY29" s="39"/>
      <c r="CBZ29" s="39"/>
      <c r="CCA29" s="39"/>
      <c r="CCB29" s="39"/>
      <c r="CCC29" s="39"/>
      <c r="CCD29" s="39"/>
      <c r="CCE29" s="39"/>
      <c r="CCF29" s="39"/>
      <c r="CCG29" s="39"/>
      <c r="CCH29" s="39"/>
      <c r="CCI29" s="39"/>
      <c r="CCJ29" s="39"/>
      <c r="CCK29" s="39"/>
      <c r="CCL29" s="39"/>
      <c r="CCM29" s="39"/>
      <c r="CCN29" s="39"/>
      <c r="CCO29" s="39"/>
      <c r="CCP29" s="39"/>
      <c r="CCQ29" s="39"/>
      <c r="CCR29" s="39"/>
      <c r="CCS29" s="39"/>
      <c r="CCT29" s="39"/>
      <c r="CCU29" s="39"/>
      <c r="CCV29" s="39"/>
      <c r="CCW29" s="39"/>
      <c r="CCX29" s="39"/>
      <c r="CCY29" s="39"/>
      <c r="CCZ29" s="39"/>
      <c r="CDA29" s="39"/>
      <c r="CDB29" s="39"/>
      <c r="CDC29" s="39"/>
      <c r="CDD29" s="39"/>
      <c r="CDE29" s="39"/>
      <c r="CDF29" s="39"/>
      <c r="CDG29" s="39"/>
      <c r="CDH29" s="39"/>
      <c r="CDI29" s="39"/>
      <c r="CDJ29" s="39"/>
      <c r="CDK29" s="39"/>
      <c r="CDL29" s="39"/>
      <c r="CDM29" s="39"/>
      <c r="CDN29" s="39"/>
      <c r="CDO29" s="39"/>
      <c r="CDP29" s="39"/>
      <c r="CDQ29" s="39"/>
      <c r="CDR29" s="39"/>
      <c r="CDS29" s="39"/>
      <c r="CDT29" s="39"/>
      <c r="CDU29" s="39"/>
      <c r="CDV29" s="39"/>
      <c r="CDW29" s="39"/>
      <c r="CDX29" s="39"/>
      <c r="CDY29" s="39"/>
      <c r="CDZ29" s="39"/>
      <c r="CEA29" s="39"/>
      <c r="CEB29" s="39"/>
      <c r="CEC29" s="39"/>
      <c r="CED29" s="39"/>
      <c r="CEE29" s="39"/>
      <c r="CEF29" s="39"/>
      <c r="CEG29" s="39"/>
      <c r="CEH29" s="39"/>
      <c r="CEI29" s="39"/>
      <c r="CEJ29" s="39"/>
      <c r="CEK29" s="39"/>
      <c r="CEL29" s="39"/>
      <c r="CEM29" s="39"/>
      <c r="CEN29" s="39"/>
      <c r="CEO29" s="39"/>
      <c r="CEP29" s="39"/>
      <c r="CEQ29" s="39"/>
      <c r="CER29" s="39"/>
      <c r="CES29" s="39"/>
      <c r="CET29" s="39"/>
      <c r="CEU29" s="39"/>
      <c r="CEV29" s="39"/>
      <c r="CEW29" s="39"/>
      <c r="CEX29" s="39"/>
      <c r="CEY29" s="39"/>
      <c r="CEZ29" s="39"/>
      <c r="CFA29" s="39"/>
      <c r="CFB29" s="39"/>
      <c r="CFC29" s="39"/>
      <c r="CFD29" s="39"/>
      <c r="CFE29" s="39"/>
      <c r="CFF29" s="39"/>
      <c r="CFG29" s="39"/>
      <c r="CFH29" s="39"/>
      <c r="CFI29" s="39"/>
      <c r="CFJ29" s="39"/>
      <c r="CFK29" s="39"/>
      <c r="CFL29" s="39"/>
      <c r="CFM29" s="39"/>
      <c r="CFN29" s="39"/>
      <c r="CFO29" s="39"/>
      <c r="CFP29" s="39"/>
      <c r="CFQ29" s="39"/>
      <c r="CFR29" s="39"/>
      <c r="CFS29" s="39"/>
      <c r="CFT29" s="39"/>
      <c r="CFU29" s="39"/>
      <c r="CFV29" s="39"/>
      <c r="CFW29" s="39"/>
      <c r="CFX29" s="39"/>
      <c r="CFY29" s="39"/>
      <c r="CFZ29" s="39"/>
      <c r="CGA29" s="39"/>
      <c r="CGB29" s="39"/>
      <c r="CGC29" s="39"/>
      <c r="CGD29" s="39"/>
      <c r="CGE29" s="39"/>
      <c r="CGF29" s="39"/>
      <c r="CGG29" s="39"/>
      <c r="CGH29" s="39"/>
      <c r="CGI29" s="39"/>
      <c r="CGJ29" s="39"/>
      <c r="CGK29" s="39"/>
      <c r="CGL29" s="39"/>
      <c r="CGM29" s="39"/>
      <c r="CGN29" s="39"/>
      <c r="CGO29" s="39"/>
      <c r="CGP29" s="39"/>
      <c r="CGQ29" s="39"/>
      <c r="CGR29" s="39"/>
      <c r="CGS29" s="39"/>
      <c r="CGT29" s="39"/>
      <c r="CGU29" s="39"/>
      <c r="CGV29" s="39"/>
      <c r="CGW29" s="39"/>
      <c r="CGX29" s="39"/>
      <c r="CGY29" s="39"/>
      <c r="CGZ29" s="39"/>
      <c r="CHA29" s="39"/>
      <c r="CHB29" s="39"/>
      <c r="CHC29" s="39"/>
      <c r="CHD29" s="39"/>
      <c r="CHE29" s="39"/>
      <c r="CHF29" s="39"/>
      <c r="CHG29" s="39"/>
      <c r="CHH29" s="39"/>
      <c r="CHI29" s="39"/>
      <c r="CHJ29" s="39"/>
      <c r="CHK29" s="39"/>
      <c r="CHL29" s="39"/>
      <c r="CHM29" s="39"/>
      <c r="CHN29" s="39"/>
      <c r="CHO29" s="39"/>
      <c r="CHP29" s="39"/>
      <c r="CHQ29" s="39"/>
      <c r="CHR29" s="39"/>
      <c r="CHS29" s="39"/>
      <c r="CHT29" s="39"/>
      <c r="CHU29" s="39"/>
      <c r="CHV29" s="39"/>
      <c r="CHW29" s="39"/>
      <c r="CHX29" s="39"/>
      <c r="CHY29" s="39"/>
      <c r="CHZ29" s="39"/>
      <c r="CIA29" s="39"/>
      <c r="CIB29" s="39"/>
      <c r="CIC29" s="39"/>
      <c r="CID29" s="39"/>
      <c r="CIE29" s="39"/>
      <c r="CIF29" s="39"/>
      <c r="CIG29" s="39"/>
      <c r="CIH29" s="39"/>
      <c r="CII29" s="39"/>
      <c r="CIJ29" s="39"/>
      <c r="CIK29" s="39"/>
      <c r="CIL29" s="39"/>
      <c r="CIM29" s="39"/>
      <c r="CIN29" s="39"/>
      <c r="CIO29" s="39"/>
      <c r="CIP29" s="39"/>
      <c r="CIQ29" s="39"/>
      <c r="CIR29" s="39"/>
      <c r="CIS29" s="39"/>
      <c r="CIT29" s="39"/>
      <c r="CIU29" s="39"/>
      <c r="CIV29" s="39"/>
      <c r="CIW29" s="39"/>
      <c r="CIX29" s="39"/>
      <c r="CIY29" s="39"/>
      <c r="CIZ29" s="39"/>
      <c r="CJA29" s="39"/>
      <c r="CJB29" s="39"/>
      <c r="CJC29" s="39"/>
      <c r="CJD29" s="39"/>
      <c r="CJE29" s="39"/>
      <c r="CJF29" s="39"/>
      <c r="CJG29" s="39"/>
      <c r="CJH29" s="39"/>
      <c r="CJI29" s="39"/>
      <c r="CJJ29" s="39"/>
      <c r="CJK29" s="39"/>
      <c r="CJL29" s="39"/>
      <c r="CJM29" s="39"/>
      <c r="CJN29" s="39"/>
      <c r="CJO29" s="39"/>
      <c r="CJP29" s="39"/>
      <c r="CJQ29" s="39"/>
      <c r="CJR29" s="39"/>
      <c r="CJS29" s="39"/>
      <c r="CJT29" s="39"/>
      <c r="CJU29" s="39"/>
      <c r="CJV29" s="39"/>
      <c r="CJW29" s="39"/>
      <c r="CJX29" s="39"/>
      <c r="CJY29" s="39"/>
      <c r="CJZ29" s="39"/>
      <c r="CKA29" s="39"/>
      <c r="CKB29" s="39"/>
      <c r="CKC29" s="39"/>
      <c r="CKD29" s="39"/>
      <c r="CKE29" s="39"/>
      <c r="CKF29" s="39"/>
      <c r="CKG29" s="39"/>
      <c r="CKH29" s="39"/>
      <c r="CKI29" s="39"/>
      <c r="CKJ29" s="39"/>
      <c r="CKK29" s="39"/>
      <c r="CKL29" s="39"/>
      <c r="CKM29" s="39"/>
      <c r="CKN29" s="39"/>
      <c r="CKO29" s="39"/>
      <c r="CKP29" s="39"/>
      <c r="CKQ29" s="39"/>
      <c r="CKR29" s="39"/>
      <c r="CKS29" s="39"/>
      <c r="CKT29" s="39"/>
      <c r="CKU29" s="39"/>
      <c r="CKV29" s="39"/>
      <c r="CKW29" s="39"/>
      <c r="CKX29" s="39"/>
      <c r="CKY29" s="39"/>
      <c r="CKZ29" s="39"/>
      <c r="CLA29" s="39"/>
      <c r="CLB29" s="39"/>
      <c r="CLC29" s="39"/>
      <c r="CLD29" s="39"/>
      <c r="CLE29" s="39"/>
      <c r="CLF29" s="39"/>
      <c r="CLG29" s="39"/>
      <c r="CLH29" s="39"/>
      <c r="CLI29" s="39"/>
      <c r="CLJ29" s="39"/>
      <c r="CLK29" s="39"/>
      <c r="CLL29" s="39"/>
      <c r="CLM29" s="39"/>
      <c r="CLN29" s="39"/>
      <c r="CLO29" s="39"/>
      <c r="CLP29" s="39"/>
      <c r="CLQ29" s="39"/>
      <c r="CLR29" s="39"/>
      <c r="CLS29" s="39"/>
      <c r="CLT29" s="39"/>
      <c r="CLU29" s="39"/>
      <c r="CLV29" s="39"/>
      <c r="CLW29" s="39"/>
      <c r="CLX29" s="39"/>
      <c r="CLY29" s="39"/>
      <c r="CLZ29" s="39"/>
      <c r="CMA29" s="39"/>
      <c r="CMB29" s="39"/>
      <c r="CMC29" s="39"/>
      <c r="CMD29" s="39"/>
      <c r="CME29" s="39"/>
      <c r="CMF29" s="39"/>
      <c r="CMG29" s="39"/>
      <c r="CMH29" s="39"/>
      <c r="CMI29" s="39"/>
      <c r="CMJ29" s="39"/>
      <c r="CMK29" s="39"/>
      <c r="CML29" s="39"/>
      <c r="CMM29" s="39"/>
      <c r="CMN29" s="39"/>
      <c r="CMO29" s="39"/>
      <c r="CMP29" s="39"/>
      <c r="CMQ29" s="39"/>
      <c r="CMR29" s="39"/>
      <c r="CMS29" s="39"/>
      <c r="CMT29" s="39"/>
      <c r="CMU29" s="39"/>
      <c r="CMV29" s="39"/>
      <c r="CMW29" s="39"/>
      <c r="CMX29" s="39"/>
      <c r="CMY29" s="39"/>
      <c r="CMZ29" s="39"/>
      <c r="CNA29" s="39"/>
      <c r="CNB29" s="39"/>
      <c r="CNC29" s="39"/>
      <c r="CND29" s="39"/>
      <c r="CNE29" s="39"/>
      <c r="CNF29" s="39"/>
      <c r="CNG29" s="39"/>
      <c r="CNH29" s="39"/>
      <c r="CNI29" s="39"/>
      <c r="CNJ29" s="39"/>
      <c r="CNK29" s="39"/>
      <c r="CNL29" s="39"/>
      <c r="CNM29" s="39"/>
      <c r="CNN29" s="39"/>
      <c r="CNO29" s="39"/>
      <c r="CNP29" s="39"/>
      <c r="CNQ29" s="39"/>
      <c r="CNR29" s="39"/>
      <c r="CNS29" s="39"/>
      <c r="CNT29" s="39"/>
      <c r="CNU29" s="39"/>
      <c r="CNV29" s="39"/>
      <c r="CNW29" s="39"/>
      <c r="CNX29" s="39"/>
      <c r="CNY29" s="39"/>
      <c r="CNZ29" s="39"/>
      <c r="COA29" s="39"/>
      <c r="COB29" s="39"/>
      <c r="COC29" s="39"/>
      <c r="COD29" s="39"/>
      <c r="COE29" s="39"/>
      <c r="COF29" s="39"/>
      <c r="COG29" s="39"/>
      <c r="COH29" s="39"/>
      <c r="COI29" s="39"/>
      <c r="COJ29" s="39"/>
      <c r="COK29" s="39"/>
      <c r="COL29" s="39"/>
      <c r="COM29" s="39"/>
      <c r="CON29" s="39"/>
      <c r="COO29" s="39"/>
      <c r="COP29" s="39"/>
      <c r="COQ29" s="39"/>
      <c r="COR29" s="39"/>
      <c r="COS29" s="39"/>
      <c r="COT29" s="39"/>
      <c r="COU29" s="39"/>
      <c r="COV29" s="39"/>
      <c r="COW29" s="39"/>
      <c r="COX29" s="39"/>
      <c r="COY29" s="39"/>
      <c r="COZ29" s="39"/>
      <c r="CPA29" s="39"/>
      <c r="CPB29" s="39"/>
      <c r="CPC29" s="39"/>
      <c r="CPD29" s="39"/>
      <c r="CPE29" s="39"/>
      <c r="CPF29" s="39"/>
      <c r="CPG29" s="39"/>
      <c r="CPH29" s="39"/>
      <c r="CPI29" s="39"/>
      <c r="CPJ29" s="39"/>
      <c r="CPK29" s="39"/>
      <c r="CPL29" s="39"/>
      <c r="CPM29" s="39"/>
      <c r="CPN29" s="39"/>
      <c r="CPO29" s="39"/>
      <c r="CPP29" s="39"/>
      <c r="CPQ29" s="39"/>
      <c r="CPR29" s="39"/>
      <c r="CPS29" s="39"/>
      <c r="CPT29" s="39"/>
      <c r="CPU29" s="39"/>
      <c r="CPV29" s="39"/>
      <c r="CPW29" s="39"/>
      <c r="CPX29" s="39"/>
      <c r="CPY29" s="39"/>
      <c r="CPZ29" s="39"/>
      <c r="CQA29" s="39"/>
      <c r="CQB29" s="39"/>
      <c r="CQC29" s="39"/>
      <c r="CQD29" s="39"/>
      <c r="CQE29" s="39"/>
      <c r="CQF29" s="39"/>
      <c r="CQG29" s="39"/>
      <c r="CQH29" s="39"/>
      <c r="CQI29" s="39"/>
      <c r="CQJ29" s="39"/>
      <c r="CQK29" s="39"/>
      <c r="CQL29" s="39"/>
      <c r="CQM29" s="39"/>
      <c r="CQN29" s="39"/>
      <c r="CQO29" s="39"/>
      <c r="CQP29" s="39"/>
      <c r="CQQ29" s="39"/>
      <c r="CQR29" s="39"/>
      <c r="CQS29" s="39"/>
      <c r="CQT29" s="39"/>
      <c r="CQU29" s="39"/>
      <c r="CQV29" s="39"/>
      <c r="CQW29" s="39"/>
      <c r="CQX29" s="39"/>
      <c r="CQY29" s="39"/>
      <c r="CQZ29" s="39"/>
      <c r="CRA29" s="39"/>
      <c r="CRB29" s="39"/>
      <c r="CRC29" s="39"/>
      <c r="CRD29" s="39"/>
      <c r="CRE29" s="39"/>
      <c r="CRF29" s="39"/>
      <c r="CRG29" s="39"/>
      <c r="CRH29" s="39"/>
      <c r="CRI29" s="39"/>
      <c r="CRJ29" s="39"/>
      <c r="CRK29" s="39"/>
      <c r="CRL29" s="39"/>
      <c r="CRM29" s="39"/>
      <c r="CRN29" s="39"/>
      <c r="CRO29" s="39"/>
      <c r="CRP29" s="39"/>
      <c r="CRQ29" s="39"/>
      <c r="CRR29" s="39"/>
      <c r="CRS29" s="39"/>
      <c r="CRT29" s="39"/>
      <c r="CRU29" s="39"/>
      <c r="CRV29" s="39"/>
      <c r="CRW29" s="39"/>
      <c r="CRX29" s="39"/>
      <c r="CRY29" s="39"/>
      <c r="CRZ29" s="39"/>
      <c r="CSA29" s="39"/>
      <c r="CSB29" s="39"/>
      <c r="CSC29" s="39"/>
      <c r="CSD29" s="39"/>
      <c r="CSE29" s="39"/>
      <c r="CSF29" s="39"/>
      <c r="CSG29" s="39"/>
      <c r="CSH29" s="39"/>
      <c r="CSI29" s="39"/>
      <c r="CSJ29" s="39"/>
      <c r="CSK29" s="39"/>
      <c r="CSL29" s="39"/>
      <c r="CSM29" s="39"/>
      <c r="CSN29" s="39"/>
      <c r="CSO29" s="39"/>
      <c r="CSP29" s="39"/>
      <c r="CSQ29" s="39"/>
      <c r="CSR29" s="39"/>
      <c r="CSS29" s="39"/>
      <c r="CST29" s="39"/>
      <c r="CSU29" s="39"/>
      <c r="CSV29" s="39"/>
      <c r="CSW29" s="39"/>
      <c r="CSX29" s="39"/>
      <c r="CSY29" s="39"/>
      <c r="CSZ29" s="39"/>
      <c r="CTA29" s="39"/>
      <c r="CTB29" s="39"/>
      <c r="CTC29" s="39"/>
      <c r="CTD29" s="39"/>
      <c r="CTE29" s="39"/>
      <c r="CTF29" s="39"/>
      <c r="CTG29" s="39"/>
      <c r="CTH29" s="39"/>
      <c r="CTI29" s="39"/>
      <c r="CTJ29" s="39"/>
      <c r="CTK29" s="39"/>
      <c r="CTL29" s="39"/>
      <c r="CTM29" s="39"/>
      <c r="CTN29" s="39"/>
      <c r="CTO29" s="39"/>
      <c r="CTP29" s="39"/>
      <c r="CTQ29" s="39"/>
      <c r="CTR29" s="39"/>
      <c r="CTS29" s="39"/>
      <c r="CTT29" s="39"/>
      <c r="CTU29" s="39"/>
      <c r="CTV29" s="39"/>
      <c r="CTW29" s="39"/>
      <c r="CTX29" s="39"/>
      <c r="CTY29" s="39"/>
      <c r="CTZ29" s="39"/>
      <c r="CUA29" s="39"/>
      <c r="CUB29" s="39"/>
      <c r="CUC29" s="39"/>
      <c r="CUD29" s="39"/>
      <c r="CUE29" s="39"/>
      <c r="CUF29" s="39"/>
      <c r="CUG29" s="39"/>
      <c r="CUH29" s="39"/>
      <c r="CUI29" s="39"/>
      <c r="CUJ29" s="39"/>
      <c r="CUK29" s="39"/>
      <c r="CUL29" s="39"/>
      <c r="CUM29" s="39"/>
      <c r="CUN29" s="39"/>
      <c r="CUO29" s="39"/>
      <c r="CUP29" s="39"/>
      <c r="CUQ29" s="39"/>
      <c r="CUR29" s="39"/>
      <c r="CUS29" s="39"/>
      <c r="CUT29" s="39"/>
      <c r="CUU29" s="39"/>
      <c r="CUV29" s="39"/>
      <c r="CUW29" s="39"/>
      <c r="CUX29" s="39"/>
      <c r="CUY29" s="39"/>
      <c r="CUZ29" s="39"/>
      <c r="CVA29" s="39"/>
      <c r="CVB29" s="39"/>
      <c r="CVC29" s="39"/>
      <c r="CVD29" s="39"/>
      <c r="CVE29" s="39"/>
      <c r="CVF29" s="39"/>
      <c r="CVG29" s="39"/>
      <c r="CVH29" s="39"/>
      <c r="CVI29" s="39"/>
      <c r="CVJ29" s="39"/>
      <c r="CVK29" s="39"/>
      <c r="CVL29" s="39"/>
      <c r="CVM29" s="39"/>
      <c r="CVN29" s="39"/>
      <c r="CVO29" s="39"/>
      <c r="CVP29" s="39"/>
      <c r="CVQ29" s="39"/>
      <c r="CVR29" s="39"/>
      <c r="CVS29" s="39"/>
      <c r="CVT29" s="39"/>
      <c r="CVU29" s="39"/>
      <c r="CVV29" s="39"/>
      <c r="CVW29" s="39"/>
      <c r="CVX29" s="39"/>
      <c r="CVY29" s="39"/>
      <c r="CVZ29" s="39"/>
      <c r="CWA29" s="39"/>
      <c r="CWB29" s="39"/>
      <c r="CWC29" s="39"/>
      <c r="CWD29" s="39"/>
      <c r="CWE29" s="39"/>
      <c r="CWF29" s="39"/>
      <c r="CWG29" s="39"/>
      <c r="CWH29" s="39"/>
      <c r="CWI29" s="39"/>
      <c r="CWJ29" s="39"/>
      <c r="CWK29" s="39"/>
      <c r="CWL29" s="39"/>
      <c r="CWM29" s="39"/>
      <c r="CWN29" s="39"/>
      <c r="CWO29" s="39"/>
      <c r="CWP29" s="39"/>
      <c r="CWQ29" s="39"/>
      <c r="CWR29" s="39"/>
      <c r="CWS29" s="39"/>
      <c r="CWT29" s="39"/>
      <c r="CWU29" s="39"/>
      <c r="CWV29" s="39"/>
      <c r="CWW29" s="39"/>
      <c r="CWX29" s="39"/>
      <c r="CWY29" s="39"/>
      <c r="CWZ29" s="39"/>
      <c r="CXA29" s="39"/>
      <c r="CXB29" s="39"/>
      <c r="CXC29" s="39"/>
      <c r="CXD29" s="39"/>
      <c r="CXE29" s="39"/>
      <c r="CXF29" s="39"/>
      <c r="CXG29" s="39"/>
      <c r="CXH29" s="39"/>
      <c r="CXI29" s="39"/>
      <c r="CXJ29" s="39"/>
      <c r="CXK29" s="39"/>
      <c r="CXL29" s="39"/>
      <c r="CXM29" s="39"/>
      <c r="CXN29" s="39"/>
      <c r="CXO29" s="39"/>
      <c r="CXP29" s="39"/>
      <c r="CXQ29" s="39"/>
      <c r="CXR29" s="39"/>
      <c r="CXS29" s="39"/>
      <c r="CXT29" s="39"/>
      <c r="CXU29" s="39"/>
      <c r="CXV29" s="39"/>
      <c r="CXW29" s="39"/>
      <c r="CXX29" s="39"/>
      <c r="CXY29" s="39"/>
      <c r="CXZ29" s="39"/>
      <c r="CYA29" s="39"/>
      <c r="CYB29" s="39"/>
      <c r="CYC29" s="39"/>
      <c r="CYD29" s="39"/>
      <c r="CYE29" s="39"/>
      <c r="CYF29" s="39"/>
      <c r="CYG29" s="39"/>
      <c r="CYH29" s="39"/>
      <c r="CYI29" s="39"/>
      <c r="CYJ29" s="39"/>
      <c r="CYK29" s="39"/>
      <c r="CYL29" s="39"/>
      <c r="CYM29" s="39"/>
      <c r="CYN29" s="39"/>
      <c r="CYO29" s="39"/>
      <c r="CYP29" s="39"/>
      <c r="CYQ29" s="39"/>
      <c r="CYR29" s="39"/>
      <c r="CYS29" s="39"/>
      <c r="CYT29" s="39"/>
      <c r="CYU29" s="39"/>
      <c r="CYV29" s="39"/>
      <c r="CYW29" s="39"/>
      <c r="CYX29" s="39"/>
      <c r="CYY29" s="39"/>
      <c r="CYZ29" s="39"/>
      <c r="CZA29" s="39"/>
      <c r="CZB29" s="39"/>
      <c r="CZC29" s="39"/>
      <c r="CZD29" s="39"/>
      <c r="CZE29" s="39"/>
      <c r="CZF29" s="39"/>
      <c r="CZG29" s="39"/>
      <c r="CZH29" s="39"/>
      <c r="CZI29" s="39"/>
      <c r="CZJ29" s="39"/>
      <c r="CZK29" s="39"/>
      <c r="CZL29" s="39"/>
      <c r="CZM29" s="39"/>
      <c r="CZN29" s="39"/>
      <c r="CZO29" s="39"/>
      <c r="CZP29" s="39"/>
      <c r="CZQ29" s="39"/>
      <c r="CZR29" s="39"/>
      <c r="CZS29" s="39"/>
      <c r="CZT29" s="39"/>
      <c r="CZU29" s="39"/>
      <c r="CZV29" s="39"/>
      <c r="CZW29" s="39"/>
      <c r="CZX29" s="39"/>
      <c r="CZY29" s="39"/>
      <c r="CZZ29" s="39"/>
      <c r="DAA29" s="39"/>
      <c r="DAB29" s="39"/>
      <c r="DAC29" s="39"/>
      <c r="DAD29" s="39"/>
      <c r="DAE29" s="39"/>
      <c r="DAF29" s="39"/>
      <c r="DAG29" s="39"/>
      <c r="DAH29" s="39"/>
      <c r="DAI29" s="39"/>
      <c r="DAJ29" s="39"/>
      <c r="DAK29" s="39"/>
      <c r="DAL29" s="39"/>
      <c r="DAM29" s="39"/>
      <c r="DAN29" s="39"/>
      <c r="DAO29" s="39"/>
      <c r="DAP29" s="39"/>
      <c r="DAQ29" s="39"/>
      <c r="DAR29" s="39"/>
      <c r="DAS29" s="39"/>
      <c r="DAT29" s="39"/>
      <c r="DAU29" s="39"/>
      <c r="DAV29" s="39"/>
      <c r="DAW29" s="39"/>
      <c r="DAX29" s="39"/>
      <c r="DAY29" s="39"/>
      <c r="DAZ29" s="39"/>
      <c r="DBA29" s="39"/>
      <c r="DBB29" s="39"/>
      <c r="DBC29" s="39"/>
      <c r="DBD29" s="39"/>
      <c r="DBE29" s="39"/>
      <c r="DBF29" s="39"/>
      <c r="DBG29" s="39"/>
      <c r="DBH29" s="39"/>
      <c r="DBI29" s="39"/>
      <c r="DBJ29" s="39"/>
      <c r="DBK29" s="39"/>
      <c r="DBL29" s="39"/>
      <c r="DBM29" s="39"/>
      <c r="DBN29" s="39"/>
      <c r="DBO29" s="39"/>
      <c r="DBP29" s="39"/>
      <c r="DBQ29" s="39"/>
      <c r="DBR29" s="39"/>
      <c r="DBS29" s="39"/>
      <c r="DBT29" s="39"/>
      <c r="DBU29" s="39"/>
      <c r="DBV29" s="39"/>
      <c r="DBW29" s="39"/>
      <c r="DBX29" s="39"/>
      <c r="DBY29" s="39"/>
      <c r="DBZ29" s="39"/>
      <c r="DCA29" s="39"/>
      <c r="DCB29" s="39"/>
      <c r="DCC29" s="39"/>
      <c r="DCD29" s="39"/>
      <c r="DCE29" s="39"/>
      <c r="DCF29" s="39"/>
      <c r="DCG29" s="39"/>
      <c r="DCH29" s="39"/>
      <c r="DCI29" s="39"/>
      <c r="DCJ29" s="39"/>
      <c r="DCK29" s="39"/>
      <c r="DCL29" s="39"/>
      <c r="DCM29" s="39"/>
      <c r="DCN29" s="39"/>
      <c r="DCO29" s="39"/>
      <c r="DCP29" s="39"/>
      <c r="DCQ29" s="39"/>
      <c r="DCR29" s="39"/>
      <c r="DCS29" s="39"/>
      <c r="DCT29" s="39"/>
      <c r="DCU29" s="39"/>
      <c r="DCV29" s="39"/>
      <c r="DCW29" s="39"/>
      <c r="DCX29" s="39"/>
      <c r="DCY29" s="39"/>
      <c r="DCZ29" s="39"/>
      <c r="DDA29" s="39"/>
      <c r="DDB29" s="39"/>
      <c r="DDC29" s="39"/>
      <c r="DDD29" s="39"/>
      <c r="DDE29" s="39"/>
      <c r="DDF29" s="39"/>
      <c r="DDG29" s="39"/>
      <c r="DDH29" s="39"/>
      <c r="DDI29" s="39"/>
      <c r="DDJ29" s="39"/>
      <c r="DDK29" s="39"/>
      <c r="DDL29" s="39"/>
      <c r="DDM29" s="39"/>
      <c r="DDN29" s="39"/>
      <c r="DDO29" s="39"/>
      <c r="DDP29" s="39"/>
      <c r="DDQ29" s="39"/>
      <c r="DDR29" s="39"/>
      <c r="DDS29" s="39"/>
      <c r="DDT29" s="39"/>
      <c r="DDU29" s="39"/>
      <c r="DDV29" s="39"/>
      <c r="DDW29" s="39"/>
      <c r="DDX29" s="39"/>
      <c r="DDY29" s="39"/>
      <c r="DDZ29" s="39"/>
      <c r="DEA29" s="39"/>
      <c r="DEB29" s="39"/>
      <c r="DEC29" s="39"/>
      <c r="DED29" s="39"/>
      <c r="DEE29" s="39"/>
      <c r="DEF29" s="39"/>
      <c r="DEG29" s="39"/>
      <c r="DEH29" s="39"/>
      <c r="DEI29" s="39"/>
      <c r="DEJ29" s="39"/>
      <c r="DEK29" s="39"/>
      <c r="DEL29" s="39"/>
      <c r="DEM29" s="39"/>
      <c r="DEN29" s="39"/>
      <c r="DEO29" s="39"/>
      <c r="DEP29" s="39"/>
      <c r="DEQ29" s="39"/>
      <c r="DER29" s="39"/>
      <c r="DES29" s="39"/>
      <c r="DET29" s="39"/>
      <c r="DEU29" s="39"/>
      <c r="DEV29" s="39"/>
      <c r="DEW29" s="39"/>
      <c r="DEX29" s="39"/>
      <c r="DEY29" s="39"/>
      <c r="DEZ29" s="39"/>
      <c r="DFA29" s="39"/>
      <c r="DFB29" s="39"/>
      <c r="DFC29" s="39"/>
      <c r="DFD29" s="39"/>
      <c r="DFE29" s="39"/>
      <c r="DFF29" s="39"/>
      <c r="DFG29" s="39"/>
      <c r="DFH29" s="39"/>
      <c r="DFI29" s="39"/>
      <c r="DFJ29" s="39"/>
      <c r="DFK29" s="39"/>
      <c r="DFL29" s="39"/>
      <c r="DFM29" s="39"/>
      <c r="DFN29" s="39"/>
      <c r="DFO29" s="39"/>
      <c r="DFP29" s="39"/>
      <c r="DFQ29" s="39"/>
      <c r="DFR29" s="39"/>
      <c r="DFS29" s="39"/>
      <c r="DFT29" s="39"/>
      <c r="DFU29" s="39"/>
      <c r="DFV29" s="39"/>
      <c r="DFW29" s="39"/>
      <c r="DFX29" s="39"/>
      <c r="DFY29" s="39"/>
      <c r="DFZ29" s="39"/>
      <c r="DGA29" s="39"/>
      <c r="DGB29" s="39"/>
      <c r="DGC29" s="39"/>
      <c r="DGD29" s="39"/>
      <c r="DGE29" s="39"/>
      <c r="DGF29" s="39"/>
      <c r="DGG29" s="39"/>
      <c r="DGH29" s="39"/>
      <c r="DGI29" s="39"/>
      <c r="DGJ29" s="39"/>
      <c r="DGK29" s="39"/>
      <c r="DGL29" s="39"/>
      <c r="DGM29" s="39"/>
      <c r="DGN29" s="39"/>
      <c r="DGO29" s="39"/>
      <c r="DGP29" s="39"/>
      <c r="DGQ29" s="39"/>
      <c r="DGR29" s="39"/>
      <c r="DGS29" s="39"/>
      <c r="DGT29" s="39"/>
      <c r="DGU29" s="39"/>
      <c r="DGV29" s="39"/>
      <c r="DGW29" s="39"/>
      <c r="DGX29" s="39"/>
      <c r="DGY29" s="39"/>
      <c r="DGZ29" s="39"/>
      <c r="DHA29" s="39"/>
      <c r="DHB29" s="39"/>
      <c r="DHC29" s="39"/>
      <c r="DHD29" s="39"/>
      <c r="DHE29" s="39"/>
      <c r="DHF29" s="39"/>
      <c r="DHG29" s="39"/>
      <c r="DHH29" s="39"/>
      <c r="DHI29" s="39"/>
      <c r="DHJ29" s="39"/>
      <c r="DHK29" s="39"/>
      <c r="DHL29" s="39"/>
      <c r="DHM29" s="39"/>
      <c r="DHN29" s="39"/>
      <c r="DHO29" s="39"/>
      <c r="DHP29" s="39"/>
      <c r="DHQ29" s="39"/>
      <c r="DHR29" s="39"/>
      <c r="DHS29" s="39"/>
      <c r="DHT29" s="39"/>
      <c r="DHU29" s="39"/>
      <c r="DHV29" s="39"/>
      <c r="DHW29" s="39"/>
      <c r="DHX29" s="39"/>
      <c r="DHY29" s="39"/>
      <c r="DHZ29" s="39"/>
      <c r="DIA29" s="39"/>
      <c r="DIB29" s="39"/>
      <c r="DIC29" s="39"/>
      <c r="DID29" s="39"/>
      <c r="DIE29" s="39"/>
      <c r="DIF29" s="39"/>
      <c r="DIG29" s="39"/>
      <c r="DIH29" s="39"/>
      <c r="DII29" s="39"/>
      <c r="DIJ29" s="39"/>
      <c r="DIK29" s="39"/>
      <c r="DIL29" s="39"/>
      <c r="DIM29" s="39"/>
      <c r="DIN29" s="39"/>
      <c r="DIO29" s="39"/>
      <c r="DIP29" s="39"/>
      <c r="DIQ29" s="39"/>
      <c r="DIR29" s="39"/>
      <c r="DIS29" s="39"/>
      <c r="DIT29" s="39"/>
      <c r="DIU29" s="39"/>
      <c r="DIV29" s="39"/>
      <c r="DIW29" s="39"/>
      <c r="DIX29" s="39"/>
      <c r="DIY29" s="39"/>
      <c r="DIZ29" s="39"/>
      <c r="DJA29" s="39"/>
      <c r="DJB29" s="39"/>
      <c r="DJC29" s="39"/>
      <c r="DJD29" s="39"/>
      <c r="DJE29" s="39"/>
      <c r="DJF29" s="39"/>
      <c r="DJG29" s="39"/>
      <c r="DJH29" s="39"/>
      <c r="DJI29" s="39"/>
      <c r="DJJ29" s="39"/>
      <c r="DJK29" s="39"/>
      <c r="DJL29" s="39"/>
      <c r="DJM29" s="39"/>
      <c r="DJN29" s="39"/>
      <c r="DJO29" s="39"/>
      <c r="DJP29" s="39"/>
      <c r="DJQ29" s="39"/>
      <c r="DJR29" s="39"/>
      <c r="DJS29" s="39"/>
      <c r="DJT29" s="39"/>
      <c r="DJU29" s="39"/>
      <c r="DJV29" s="39"/>
      <c r="DJW29" s="39"/>
      <c r="DJX29" s="39"/>
      <c r="DJY29" s="39"/>
      <c r="DJZ29" s="39"/>
      <c r="DKA29" s="39"/>
      <c r="DKB29" s="39"/>
      <c r="DKC29" s="39"/>
      <c r="DKD29" s="39"/>
      <c r="DKE29" s="39"/>
      <c r="DKF29" s="39"/>
      <c r="DKG29" s="39"/>
      <c r="DKH29" s="39"/>
      <c r="DKI29" s="39"/>
      <c r="DKJ29" s="39"/>
      <c r="DKK29" s="39"/>
      <c r="DKL29" s="39"/>
      <c r="DKM29" s="39"/>
      <c r="DKN29" s="39"/>
      <c r="DKO29" s="39"/>
      <c r="DKP29" s="39"/>
      <c r="DKQ29" s="39"/>
      <c r="DKR29" s="39"/>
      <c r="DKS29" s="39"/>
      <c r="DKT29" s="39"/>
      <c r="DKU29" s="39"/>
      <c r="DKV29" s="39"/>
      <c r="DKW29" s="39"/>
      <c r="DKX29" s="39"/>
      <c r="DKY29" s="39"/>
      <c r="DKZ29" s="39"/>
      <c r="DLA29" s="39"/>
      <c r="DLB29" s="39"/>
      <c r="DLC29" s="39"/>
      <c r="DLD29" s="39"/>
      <c r="DLE29" s="39"/>
      <c r="DLF29" s="39"/>
      <c r="DLG29" s="39"/>
      <c r="DLH29" s="39"/>
      <c r="DLI29" s="39"/>
      <c r="DLJ29" s="39"/>
      <c r="DLK29" s="39"/>
      <c r="DLL29" s="39"/>
      <c r="DLM29" s="39"/>
      <c r="DLN29" s="39"/>
      <c r="DLO29" s="39"/>
      <c r="DLP29" s="39"/>
      <c r="DLQ29" s="39"/>
      <c r="DLR29" s="39"/>
      <c r="DLS29" s="39"/>
      <c r="DLT29" s="39"/>
      <c r="DLU29" s="39"/>
      <c r="DLV29" s="39"/>
      <c r="DLW29" s="39"/>
      <c r="DLX29" s="39"/>
      <c r="DLY29" s="39"/>
      <c r="DLZ29" s="39"/>
      <c r="DMA29" s="39"/>
      <c r="DMB29" s="39"/>
      <c r="DMC29" s="39"/>
      <c r="DMD29" s="39"/>
      <c r="DME29" s="39"/>
      <c r="DMF29" s="39"/>
      <c r="DMG29" s="39"/>
      <c r="DMH29" s="39"/>
      <c r="DMI29" s="39"/>
      <c r="DMJ29" s="39"/>
      <c r="DMK29" s="39"/>
      <c r="DML29" s="39"/>
      <c r="DMM29" s="39"/>
      <c r="DMN29" s="39"/>
      <c r="DMO29" s="39"/>
      <c r="DMP29" s="39"/>
      <c r="DMQ29" s="39"/>
      <c r="DMR29" s="39"/>
      <c r="DMS29" s="39"/>
      <c r="DMT29" s="39"/>
      <c r="DMU29" s="39"/>
      <c r="DMV29" s="39"/>
      <c r="DMW29" s="39"/>
      <c r="DMX29" s="39"/>
      <c r="DMY29" s="39"/>
      <c r="DMZ29" s="39"/>
      <c r="DNA29" s="39"/>
      <c r="DNB29" s="39"/>
      <c r="DNC29" s="39"/>
      <c r="DND29" s="39"/>
      <c r="DNE29" s="39"/>
      <c r="DNF29" s="39"/>
      <c r="DNG29" s="39"/>
      <c r="DNH29" s="39"/>
      <c r="DNI29" s="39"/>
      <c r="DNJ29" s="39"/>
      <c r="DNK29" s="39"/>
      <c r="DNL29" s="39"/>
      <c r="DNM29" s="39"/>
      <c r="DNN29" s="39"/>
      <c r="DNO29" s="39"/>
      <c r="DNP29" s="39"/>
      <c r="DNQ29" s="39"/>
      <c r="DNR29" s="39"/>
      <c r="DNS29" s="39"/>
      <c r="DNT29" s="39"/>
      <c r="DNU29" s="39"/>
      <c r="DNV29" s="39"/>
      <c r="DNW29" s="39"/>
      <c r="DNX29" s="39"/>
      <c r="DNY29" s="39"/>
      <c r="DNZ29" s="39"/>
      <c r="DOA29" s="39"/>
      <c r="DOB29" s="39"/>
      <c r="DOC29" s="39"/>
      <c r="DOD29" s="39"/>
      <c r="DOE29" s="39"/>
      <c r="DOF29" s="39"/>
      <c r="DOG29" s="39"/>
      <c r="DOH29" s="39"/>
      <c r="DOI29" s="39"/>
      <c r="DOJ29" s="39"/>
      <c r="DOK29" s="39"/>
      <c r="DOL29" s="39"/>
      <c r="DOM29" s="39"/>
      <c r="DON29" s="39"/>
      <c r="DOO29" s="39"/>
      <c r="DOP29" s="39"/>
      <c r="DOQ29" s="39"/>
      <c r="DOR29" s="39"/>
      <c r="DOS29" s="39"/>
      <c r="DOT29" s="39"/>
      <c r="DOU29" s="39"/>
      <c r="DOV29" s="39"/>
      <c r="DOW29" s="39"/>
      <c r="DOX29" s="39"/>
      <c r="DOY29" s="39"/>
      <c r="DOZ29" s="39"/>
      <c r="DPA29" s="39"/>
      <c r="DPB29" s="39"/>
      <c r="DPC29" s="39"/>
      <c r="DPD29" s="39"/>
      <c r="DPE29" s="39"/>
      <c r="DPF29" s="39"/>
      <c r="DPG29" s="39"/>
      <c r="DPH29" s="39"/>
      <c r="DPI29" s="39"/>
      <c r="DPJ29" s="39"/>
      <c r="DPK29" s="39"/>
      <c r="DPL29" s="39"/>
      <c r="DPM29" s="39"/>
      <c r="DPN29" s="39"/>
      <c r="DPO29" s="39"/>
      <c r="DPP29" s="39"/>
      <c r="DPQ29" s="39"/>
      <c r="DPR29" s="39"/>
      <c r="DPS29" s="39"/>
      <c r="DPT29" s="39"/>
      <c r="DPU29" s="39"/>
      <c r="DPV29" s="39"/>
      <c r="DPW29" s="39"/>
      <c r="DPX29" s="39"/>
      <c r="DPY29" s="39"/>
      <c r="DPZ29" s="39"/>
      <c r="DQA29" s="39"/>
      <c r="DQB29" s="39"/>
      <c r="DQC29" s="39"/>
      <c r="DQD29" s="39"/>
      <c r="DQE29" s="39"/>
      <c r="DQF29" s="39"/>
      <c r="DQG29" s="39"/>
      <c r="DQH29" s="39"/>
      <c r="DQI29" s="39"/>
      <c r="DQJ29" s="39"/>
      <c r="DQK29" s="39"/>
      <c r="DQL29" s="39"/>
      <c r="DQM29" s="39"/>
      <c r="DQN29" s="39"/>
      <c r="DQO29" s="39"/>
      <c r="DQP29" s="39"/>
      <c r="DQQ29" s="39"/>
      <c r="DQR29" s="39"/>
      <c r="DQS29" s="39"/>
      <c r="DQT29" s="39"/>
      <c r="DQU29" s="39"/>
      <c r="DQV29" s="39"/>
      <c r="DQW29" s="39"/>
      <c r="DQX29" s="39"/>
      <c r="DQY29" s="39"/>
      <c r="DQZ29" s="39"/>
      <c r="DRA29" s="39"/>
      <c r="DRB29" s="39"/>
      <c r="DRC29" s="39"/>
      <c r="DRD29" s="39"/>
      <c r="DRE29" s="39"/>
      <c r="DRF29" s="39"/>
      <c r="DRG29" s="39"/>
      <c r="DRH29" s="39"/>
      <c r="DRI29" s="39"/>
      <c r="DRJ29" s="39"/>
      <c r="DRK29" s="39"/>
      <c r="DRL29" s="39"/>
      <c r="DRM29" s="39"/>
      <c r="DRN29" s="39"/>
      <c r="DRO29" s="39"/>
      <c r="DRP29" s="39"/>
      <c r="DRQ29" s="39"/>
      <c r="DRR29" s="39"/>
      <c r="DRS29" s="39"/>
      <c r="DRT29" s="39"/>
      <c r="DRU29" s="39"/>
      <c r="DRV29" s="39"/>
      <c r="DRW29" s="39"/>
      <c r="DRX29" s="39"/>
      <c r="DRY29" s="39"/>
      <c r="DRZ29" s="39"/>
      <c r="DSA29" s="39"/>
      <c r="DSB29" s="39"/>
      <c r="DSC29" s="39"/>
      <c r="DSD29" s="39"/>
      <c r="DSE29" s="39"/>
      <c r="DSF29" s="39"/>
      <c r="DSG29" s="39"/>
      <c r="DSH29" s="39"/>
      <c r="DSI29" s="39"/>
      <c r="DSJ29" s="39"/>
      <c r="DSK29" s="39"/>
      <c r="DSL29" s="39"/>
      <c r="DSM29" s="39"/>
      <c r="DSN29" s="39"/>
      <c r="DSO29" s="39"/>
      <c r="DSP29" s="39"/>
      <c r="DSQ29" s="39"/>
      <c r="DSR29" s="39"/>
      <c r="DSS29" s="39"/>
      <c r="DST29" s="39"/>
      <c r="DSU29" s="39"/>
      <c r="DSV29" s="39"/>
      <c r="DSW29" s="39"/>
      <c r="DSX29" s="39"/>
      <c r="DSY29" s="39"/>
      <c r="DSZ29" s="39"/>
      <c r="DTA29" s="39"/>
      <c r="DTB29" s="39"/>
      <c r="DTC29" s="39"/>
      <c r="DTD29" s="39"/>
      <c r="DTE29" s="39"/>
      <c r="DTF29" s="39"/>
      <c r="DTG29" s="39"/>
      <c r="DTH29" s="39"/>
      <c r="DTI29" s="39"/>
      <c r="DTJ29" s="39"/>
      <c r="DTK29" s="39"/>
      <c r="DTL29" s="39"/>
      <c r="DTM29" s="39"/>
      <c r="DTN29" s="39"/>
      <c r="DTO29" s="39"/>
      <c r="DTP29" s="39"/>
      <c r="DTQ29" s="39"/>
      <c r="DTR29" s="39"/>
      <c r="DTS29" s="39"/>
      <c r="DTT29" s="39"/>
      <c r="DTU29" s="39"/>
      <c r="DTV29" s="39"/>
      <c r="DTW29" s="39"/>
      <c r="DTX29" s="39"/>
      <c r="DTY29" s="39"/>
      <c r="DTZ29" s="39"/>
      <c r="DUA29" s="39"/>
      <c r="DUB29" s="39"/>
      <c r="DUC29" s="39"/>
      <c r="DUD29" s="39"/>
      <c r="DUE29" s="39"/>
      <c r="DUF29" s="39"/>
      <c r="DUG29" s="39"/>
      <c r="DUH29" s="39"/>
      <c r="DUI29" s="39"/>
      <c r="DUJ29" s="39"/>
      <c r="DUK29" s="39"/>
      <c r="DUL29" s="39"/>
      <c r="DUM29" s="39"/>
      <c r="DUN29" s="39"/>
      <c r="DUO29" s="39"/>
      <c r="DUP29" s="39"/>
      <c r="DUQ29" s="39"/>
      <c r="DUR29" s="39"/>
      <c r="DUS29" s="39"/>
      <c r="DUT29" s="39"/>
      <c r="DUU29" s="39"/>
      <c r="DUV29" s="39"/>
      <c r="DUW29" s="39"/>
      <c r="DUX29" s="39"/>
      <c r="DUY29" s="39"/>
      <c r="DUZ29" s="39"/>
      <c r="DVA29" s="39"/>
      <c r="DVB29" s="39"/>
      <c r="DVC29" s="39"/>
      <c r="DVD29" s="39"/>
      <c r="DVE29" s="39"/>
      <c r="DVF29" s="39"/>
      <c r="DVG29" s="39"/>
      <c r="DVH29" s="39"/>
      <c r="DVI29" s="39"/>
      <c r="DVJ29" s="39"/>
      <c r="DVK29" s="39"/>
      <c r="DVL29" s="39"/>
      <c r="DVM29" s="39"/>
      <c r="DVN29" s="39"/>
      <c r="DVO29" s="39"/>
      <c r="DVP29" s="39"/>
      <c r="DVQ29" s="39"/>
      <c r="DVR29" s="39"/>
      <c r="DVS29" s="39"/>
      <c r="DVT29" s="39"/>
      <c r="DVU29" s="39"/>
      <c r="DVV29" s="39"/>
      <c r="DVW29" s="39"/>
      <c r="DVX29" s="39"/>
      <c r="DVY29" s="39"/>
      <c r="DVZ29" s="39"/>
      <c r="DWA29" s="39"/>
      <c r="DWB29" s="39"/>
      <c r="DWC29" s="39"/>
      <c r="DWD29" s="39"/>
      <c r="DWE29" s="39"/>
      <c r="DWF29" s="39"/>
      <c r="DWG29" s="39"/>
      <c r="DWH29" s="39"/>
      <c r="DWI29" s="39"/>
      <c r="DWJ29" s="39"/>
      <c r="DWK29" s="39"/>
      <c r="DWL29" s="39"/>
      <c r="DWM29" s="39"/>
      <c r="DWN29" s="39"/>
      <c r="DWO29" s="39"/>
      <c r="DWP29" s="39"/>
      <c r="DWQ29" s="39"/>
      <c r="DWR29" s="39"/>
      <c r="DWS29" s="39"/>
      <c r="DWT29" s="39"/>
      <c r="DWU29" s="39"/>
      <c r="DWV29" s="39"/>
      <c r="DWW29" s="39"/>
      <c r="DWX29" s="39"/>
      <c r="DWY29" s="39"/>
      <c r="DWZ29" s="39"/>
      <c r="DXA29" s="39"/>
      <c r="DXB29" s="39"/>
      <c r="DXC29" s="39"/>
      <c r="DXD29" s="39"/>
      <c r="DXE29" s="39"/>
      <c r="DXF29" s="39"/>
      <c r="DXG29" s="39"/>
      <c r="DXH29" s="39"/>
      <c r="DXI29" s="39"/>
      <c r="DXJ29" s="39"/>
      <c r="DXK29" s="39"/>
      <c r="DXL29" s="39"/>
      <c r="DXM29" s="39"/>
      <c r="DXN29" s="39"/>
      <c r="DXO29" s="39"/>
      <c r="DXP29" s="39"/>
      <c r="DXQ29" s="39"/>
      <c r="DXR29" s="39"/>
      <c r="DXS29" s="39"/>
      <c r="DXT29" s="39"/>
      <c r="DXU29" s="39"/>
      <c r="DXV29" s="39"/>
      <c r="DXW29" s="39"/>
      <c r="DXX29" s="39"/>
      <c r="DXY29" s="39"/>
      <c r="DXZ29" s="39"/>
      <c r="DYA29" s="39"/>
      <c r="DYB29" s="39"/>
      <c r="DYC29" s="39"/>
      <c r="DYD29" s="39"/>
      <c r="DYE29" s="39"/>
      <c r="DYF29" s="39"/>
      <c r="DYG29" s="39"/>
      <c r="DYH29" s="39"/>
      <c r="DYI29" s="39"/>
      <c r="DYJ29" s="39"/>
      <c r="DYK29" s="39"/>
      <c r="DYL29" s="39"/>
      <c r="DYM29" s="39"/>
      <c r="DYN29" s="39"/>
      <c r="DYO29" s="39"/>
      <c r="DYP29" s="39"/>
      <c r="DYQ29" s="39"/>
      <c r="DYR29" s="39"/>
      <c r="DYS29" s="39"/>
      <c r="DYT29" s="39"/>
      <c r="DYU29" s="39"/>
      <c r="DYV29" s="39"/>
      <c r="DYW29" s="39"/>
      <c r="DYX29" s="39"/>
      <c r="DYY29" s="39"/>
      <c r="DYZ29" s="39"/>
      <c r="DZA29" s="39"/>
      <c r="DZB29" s="39"/>
      <c r="DZC29" s="39"/>
      <c r="DZD29" s="39"/>
      <c r="DZE29" s="39"/>
      <c r="DZF29" s="39"/>
      <c r="DZG29" s="39"/>
      <c r="DZH29" s="39"/>
      <c r="DZI29" s="39"/>
      <c r="DZJ29" s="39"/>
      <c r="DZK29" s="39"/>
      <c r="DZL29" s="39"/>
      <c r="DZM29" s="39"/>
      <c r="DZN29" s="39"/>
      <c r="DZO29" s="39"/>
      <c r="DZP29" s="39"/>
      <c r="DZQ29" s="39"/>
      <c r="DZR29" s="39"/>
      <c r="DZS29" s="39"/>
      <c r="DZT29" s="39"/>
      <c r="DZU29" s="39"/>
      <c r="DZV29" s="39"/>
      <c r="DZW29" s="39"/>
      <c r="DZX29" s="39"/>
      <c r="DZY29" s="39"/>
      <c r="DZZ29" s="39"/>
      <c r="EAA29" s="39"/>
      <c r="EAB29" s="39"/>
      <c r="EAC29" s="39"/>
      <c r="EAD29" s="39"/>
      <c r="EAE29" s="39"/>
      <c r="EAF29" s="39"/>
      <c r="EAG29" s="39"/>
      <c r="EAH29" s="39"/>
      <c r="EAI29" s="39"/>
      <c r="EAJ29" s="39"/>
      <c r="EAK29" s="39"/>
      <c r="EAL29" s="39"/>
      <c r="EAM29" s="39"/>
      <c r="EAN29" s="39"/>
      <c r="EAO29" s="39"/>
      <c r="EAP29" s="39"/>
      <c r="EAQ29" s="39"/>
      <c r="EAR29" s="39"/>
      <c r="EAS29" s="39"/>
      <c r="EAT29" s="39"/>
      <c r="EAU29" s="39"/>
      <c r="EAV29" s="39"/>
      <c r="EAW29" s="39"/>
      <c r="EAX29" s="39"/>
      <c r="EAY29" s="39"/>
      <c r="EAZ29" s="39"/>
      <c r="EBA29" s="39"/>
      <c r="EBB29" s="39"/>
      <c r="EBC29" s="39"/>
      <c r="EBD29" s="39"/>
      <c r="EBE29" s="39"/>
      <c r="EBF29" s="39"/>
      <c r="EBG29" s="39"/>
      <c r="EBH29" s="39"/>
      <c r="EBI29" s="39"/>
      <c r="EBJ29" s="39"/>
      <c r="EBK29" s="39"/>
      <c r="EBL29" s="39"/>
      <c r="EBM29" s="39"/>
      <c r="EBN29" s="39"/>
      <c r="EBO29" s="39"/>
      <c r="EBP29" s="39"/>
      <c r="EBQ29" s="39"/>
      <c r="EBR29" s="39"/>
      <c r="EBS29" s="39"/>
      <c r="EBT29" s="39"/>
      <c r="EBU29" s="39"/>
      <c r="EBV29" s="39"/>
      <c r="EBW29" s="39"/>
      <c r="EBX29" s="39"/>
      <c r="EBY29" s="39"/>
      <c r="EBZ29" s="39"/>
      <c r="ECA29" s="39"/>
      <c r="ECB29" s="39"/>
      <c r="ECC29" s="39"/>
      <c r="ECD29" s="39"/>
      <c r="ECE29" s="39"/>
      <c r="ECF29" s="39"/>
      <c r="ECG29" s="39"/>
      <c r="ECH29" s="39"/>
      <c r="ECI29" s="39"/>
      <c r="ECJ29" s="39"/>
      <c r="ECK29" s="39"/>
      <c r="ECL29" s="39"/>
      <c r="ECM29" s="39"/>
      <c r="ECN29" s="39"/>
      <c r="ECO29" s="39"/>
      <c r="ECP29" s="39"/>
      <c r="ECQ29" s="39"/>
      <c r="ECR29" s="39"/>
      <c r="ECS29" s="39"/>
      <c r="ECT29" s="39"/>
      <c r="ECU29" s="39"/>
      <c r="ECV29" s="39"/>
      <c r="ECW29" s="39"/>
      <c r="ECX29" s="39"/>
      <c r="ECY29" s="39"/>
      <c r="ECZ29" s="39"/>
      <c r="EDA29" s="39"/>
      <c r="EDB29" s="39"/>
      <c r="EDC29" s="39"/>
      <c r="EDD29" s="39"/>
      <c r="EDE29" s="39"/>
      <c r="EDF29" s="39"/>
      <c r="EDG29" s="39"/>
      <c r="EDH29" s="39"/>
      <c r="EDI29" s="39"/>
      <c r="EDJ29" s="39"/>
      <c r="EDK29" s="39"/>
      <c r="EDL29" s="39"/>
      <c r="EDM29" s="39"/>
      <c r="EDN29" s="39"/>
      <c r="EDO29" s="39"/>
      <c r="EDP29" s="39"/>
      <c r="EDQ29" s="39"/>
      <c r="EDR29" s="39"/>
      <c r="EDS29" s="39"/>
      <c r="EDT29" s="39"/>
      <c r="EDU29" s="39"/>
      <c r="EDV29" s="39"/>
      <c r="EDW29" s="39"/>
      <c r="EDX29" s="39"/>
      <c r="EDY29" s="39"/>
      <c r="EDZ29" s="39"/>
      <c r="EEA29" s="39"/>
      <c r="EEB29" s="39"/>
      <c r="EEC29" s="39"/>
      <c r="EED29" s="39"/>
      <c r="EEE29" s="39"/>
      <c r="EEF29" s="39"/>
      <c r="EEG29" s="39"/>
      <c r="EEH29" s="39"/>
      <c r="EEI29" s="39"/>
      <c r="EEJ29" s="39"/>
      <c r="EEK29" s="39"/>
      <c r="EEL29" s="39"/>
      <c r="EEM29" s="39"/>
      <c r="EEN29" s="39"/>
      <c r="EEO29" s="39"/>
      <c r="EEP29" s="39"/>
      <c r="EEQ29" s="39"/>
      <c r="EER29" s="39"/>
      <c r="EES29" s="39"/>
      <c r="EET29" s="39"/>
      <c r="EEU29" s="39"/>
      <c r="EEV29" s="39"/>
      <c r="EEW29" s="39"/>
      <c r="EEX29" s="39"/>
      <c r="EEY29" s="39"/>
      <c r="EEZ29" s="39"/>
      <c r="EFA29" s="39"/>
      <c r="EFB29" s="39"/>
      <c r="EFC29" s="39"/>
      <c r="EFD29" s="39"/>
      <c r="EFE29" s="39"/>
      <c r="EFF29" s="39"/>
      <c r="EFG29" s="39"/>
      <c r="EFH29" s="39"/>
      <c r="EFI29" s="39"/>
      <c r="EFJ29" s="39"/>
      <c r="EFK29" s="39"/>
      <c r="EFL29" s="39"/>
      <c r="EFM29" s="39"/>
      <c r="EFN29" s="39"/>
      <c r="EFO29" s="39"/>
      <c r="EFP29" s="39"/>
      <c r="EFQ29" s="39"/>
      <c r="EFR29" s="39"/>
      <c r="EFS29" s="39"/>
      <c r="EFT29" s="39"/>
      <c r="EFU29" s="39"/>
      <c r="EFV29" s="39"/>
      <c r="EFW29" s="39"/>
      <c r="EFX29" s="39"/>
      <c r="EFY29" s="39"/>
      <c r="EFZ29" s="39"/>
      <c r="EGA29" s="39"/>
      <c r="EGB29" s="39"/>
      <c r="EGC29" s="39"/>
      <c r="EGD29" s="39"/>
      <c r="EGE29" s="39"/>
      <c r="EGF29" s="39"/>
      <c r="EGG29" s="39"/>
      <c r="EGH29" s="39"/>
      <c r="EGI29" s="39"/>
      <c r="EGJ29" s="39"/>
      <c r="EGK29" s="39"/>
      <c r="EGL29" s="39"/>
      <c r="EGM29" s="39"/>
      <c r="EGN29" s="39"/>
      <c r="EGO29" s="39"/>
      <c r="EGP29" s="39"/>
      <c r="EGQ29" s="39"/>
      <c r="EGR29" s="39"/>
      <c r="EGS29" s="39"/>
      <c r="EGT29" s="39"/>
      <c r="EGU29" s="39"/>
      <c r="EGV29" s="39"/>
      <c r="EGW29" s="39"/>
      <c r="EGX29" s="39"/>
      <c r="EGY29" s="39"/>
      <c r="EGZ29" s="39"/>
      <c r="EHA29" s="39"/>
      <c r="EHB29" s="39"/>
      <c r="EHC29" s="39"/>
      <c r="EHD29" s="39"/>
      <c r="EHE29" s="39"/>
      <c r="EHF29" s="39"/>
      <c r="EHG29" s="39"/>
      <c r="EHH29" s="39"/>
      <c r="EHI29" s="39"/>
      <c r="EHJ29" s="39"/>
      <c r="EHK29" s="39"/>
      <c r="EHL29" s="39"/>
      <c r="EHM29" s="39"/>
      <c r="EHN29" s="39"/>
      <c r="EHO29" s="39"/>
      <c r="EHP29" s="39"/>
      <c r="EHQ29" s="39"/>
      <c r="EHR29" s="39"/>
      <c r="EHS29" s="39"/>
      <c r="EHT29" s="39"/>
      <c r="EHU29" s="39"/>
      <c r="EHV29" s="39"/>
      <c r="EHW29" s="39"/>
      <c r="EHX29" s="39"/>
      <c r="EHY29" s="39"/>
      <c r="EHZ29" s="39"/>
      <c r="EIA29" s="39"/>
      <c r="EIB29" s="39"/>
      <c r="EIC29" s="39"/>
      <c r="EID29" s="39"/>
      <c r="EIE29" s="39"/>
      <c r="EIF29" s="39"/>
      <c r="EIG29" s="39"/>
      <c r="EIH29" s="39"/>
      <c r="EII29" s="39"/>
      <c r="EIJ29" s="39"/>
      <c r="EIK29" s="39"/>
      <c r="EIL29" s="39"/>
      <c r="EIM29" s="39"/>
      <c r="EIN29" s="39"/>
      <c r="EIO29" s="39"/>
      <c r="EIP29" s="39"/>
      <c r="EIQ29" s="39"/>
      <c r="EIR29" s="39"/>
      <c r="EIS29" s="39"/>
      <c r="EIT29" s="39"/>
      <c r="EIU29" s="39"/>
      <c r="EIV29" s="39"/>
      <c r="EIW29" s="39"/>
      <c r="EIX29" s="39"/>
      <c r="EIY29" s="39"/>
      <c r="EIZ29" s="39"/>
      <c r="EJA29" s="39"/>
      <c r="EJB29" s="39"/>
      <c r="EJC29" s="39"/>
      <c r="EJD29" s="39"/>
      <c r="EJE29" s="39"/>
      <c r="EJF29" s="39"/>
      <c r="EJG29" s="39"/>
      <c r="EJH29" s="39"/>
      <c r="EJI29" s="39"/>
      <c r="EJJ29" s="39"/>
      <c r="EJK29" s="39"/>
      <c r="EJL29" s="39"/>
      <c r="EJM29" s="39"/>
      <c r="EJN29" s="39"/>
      <c r="EJO29" s="39"/>
      <c r="EJP29" s="39"/>
      <c r="EJQ29" s="39"/>
      <c r="EJR29" s="39"/>
      <c r="EJS29" s="39"/>
      <c r="EJT29" s="39"/>
      <c r="EJU29" s="39"/>
      <c r="EJV29" s="39"/>
      <c r="EJW29" s="39"/>
      <c r="EJX29" s="39"/>
      <c r="EJY29" s="39"/>
      <c r="EJZ29" s="39"/>
      <c r="EKA29" s="39"/>
      <c r="EKB29" s="39"/>
      <c r="EKC29" s="39"/>
      <c r="EKD29" s="39"/>
      <c r="EKE29" s="39"/>
      <c r="EKF29" s="39"/>
      <c r="EKG29" s="39"/>
      <c r="EKH29" s="39"/>
      <c r="EKI29" s="39"/>
      <c r="EKJ29" s="39"/>
      <c r="EKK29" s="39"/>
      <c r="EKL29" s="39"/>
      <c r="EKM29" s="39"/>
      <c r="EKN29" s="39"/>
      <c r="EKO29" s="39"/>
      <c r="EKP29" s="39"/>
      <c r="EKQ29" s="39"/>
      <c r="EKR29" s="39"/>
      <c r="EKS29" s="39"/>
      <c r="EKT29" s="39"/>
      <c r="EKU29" s="39"/>
      <c r="EKV29" s="39"/>
      <c r="EKW29" s="39"/>
      <c r="EKX29" s="39"/>
      <c r="EKY29" s="39"/>
      <c r="EKZ29" s="39"/>
      <c r="ELA29" s="39"/>
      <c r="ELB29" s="39"/>
      <c r="ELC29" s="39"/>
      <c r="ELD29" s="39"/>
      <c r="ELE29" s="39"/>
      <c r="ELF29" s="39"/>
      <c r="ELG29" s="39"/>
      <c r="ELH29" s="39"/>
      <c r="ELI29" s="39"/>
      <c r="ELJ29" s="39"/>
      <c r="ELK29" s="39"/>
      <c r="ELL29" s="39"/>
      <c r="ELM29" s="39"/>
      <c r="ELN29" s="39"/>
      <c r="ELO29" s="39"/>
      <c r="ELP29" s="39"/>
      <c r="ELQ29" s="39"/>
      <c r="ELR29" s="39"/>
      <c r="ELS29" s="39"/>
      <c r="ELT29" s="39"/>
      <c r="ELU29" s="39"/>
      <c r="ELV29" s="39"/>
      <c r="ELW29" s="39"/>
      <c r="ELX29" s="39"/>
      <c r="ELY29" s="39"/>
      <c r="ELZ29" s="39"/>
      <c r="EMA29" s="39"/>
      <c r="EMB29" s="39"/>
      <c r="EMC29" s="39"/>
      <c r="EMD29" s="39"/>
      <c r="EME29" s="39"/>
      <c r="EMF29" s="39"/>
      <c r="EMG29" s="39"/>
      <c r="EMH29" s="39"/>
      <c r="EMI29" s="39"/>
      <c r="EMJ29" s="39"/>
      <c r="EMK29" s="39"/>
      <c r="EML29" s="39"/>
      <c r="EMM29" s="39"/>
      <c r="EMN29" s="39"/>
      <c r="EMO29" s="39"/>
      <c r="EMP29" s="39"/>
      <c r="EMQ29" s="39"/>
      <c r="EMR29" s="39"/>
      <c r="EMS29" s="39"/>
      <c r="EMT29" s="39"/>
      <c r="EMU29" s="39"/>
      <c r="EMV29" s="39"/>
      <c r="EMW29" s="39"/>
      <c r="EMX29" s="39"/>
      <c r="EMY29" s="39"/>
      <c r="EMZ29" s="39"/>
      <c r="ENA29" s="39"/>
      <c r="ENB29" s="39"/>
      <c r="ENC29" s="39"/>
      <c r="END29" s="39"/>
      <c r="ENE29" s="39"/>
      <c r="ENF29" s="39"/>
      <c r="ENG29" s="39"/>
      <c r="ENH29" s="39"/>
      <c r="ENI29" s="39"/>
      <c r="ENJ29" s="39"/>
      <c r="ENK29" s="39"/>
      <c r="ENL29" s="39"/>
      <c r="ENM29" s="39"/>
      <c r="ENN29" s="39"/>
      <c r="ENO29" s="39"/>
      <c r="ENP29" s="39"/>
      <c r="ENQ29" s="39"/>
      <c r="ENR29" s="39"/>
      <c r="ENS29" s="39"/>
      <c r="ENT29" s="39"/>
      <c r="ENU29" s="39"/>
      <c r="ENV29" s="39"/>
      <c r="ENW29" s="39"/>
      <c r="ENX29" s="39"/>
      <c r="ENY29" s="39"/>
      <c r="ENZ29" s="39"/>
      <c r="EOA29" s="39"/>
      <c r="EOB29" s="39"/>
      <c r="EOC29" s="39"/>
      <c r="EOD29" s="39"/>
      <c r="EOE29" s="39"/>
      <c r="EOF29" s="39"/>
      <c r="EOG29" s="39"/>
      <c r="EOH29" s="39"/>
      <c r="EOI29" s="39"/>
      <c r="EOJ29" s="39"/>
      <c r="EOK29" s="39"/>
      <c r="EOL29" s="39"/>
      <c r="EOM29" s="39"/>
      <c r="EON29" s="39"/>
      <c r="EOO29" s="39"/>
      <c r="EOP29" s="39"/>
      <c r="EOQ29" s="39"/>
      <c r="EOR29" s="39"/>
      <c r="EOS29" s="39"/>
      <c r="EOT29" s="39"/>
      <c r="EOU29" s="39"/>
      <c r="EOV29" s="39"/>
      <c r="EOW29" s="39"/>
      <c r="EOX29" s="39"/>
      <c r="EOY29" s="39"/>
      <c r="EOZ29" s="39"/>
      <c r="EPA29" s="39"/>
      <c r="EPB29" s="39"/>
      <c r="EPC29" s="39"/>
      <c r="EPD29" s="39"/>
      <c r="EPE29" s="39"/>
      <c r="EPF29" s="39"/>
      <c r="EPG29" s="39"/>
      <c r="EPH29" s="39"/>
      <c r="EPI29" s="39"/>
      <c r="EPJ29" s="39"/>
      <c r="EPK29" s="39"/>
      <c r="EPL29" s="39"/>
      <c r="EPM29" s="39"/>
      <c r="EPN29" s="39"/>
      <c r="EPO29" s="39"/>
      <c r="EPP29" s="39"/>
      <c r="EPQ29" s="39"/>
      <c r="EPR29" s="39"/>
      <c r="EPS29" s="39"/>
      <c r="EPT29" s="39"/>
      <c r="EPU29" s="39"/>
      <c r="EPV29" s="39"/>
      <c r="EPW29" s="39"/>
      <c r="EPX29" s="39"/>
      <c r="EPY29" s="39"/>
      <c r="EPZ29" s="39"/>
      <c r="EQA29" s="39"/>
      <c r="EQB29" s="39"/>
      <c r="EQC29" s="39"/>
      <c r="EQD29" s="39"/>
      <c r="EQE29" s="39"/>
      <c r="EQF29" s="39"/>
      <c r="EQG29" s="39"/>
      <c r="EQH29" s="39"/>
      <c r="EQI29" s="39"/>
      <c r="EQJ29" s="39"/>
      <c r="EQK29" s="39"/>
      <c r="EQL29" s="39"/>
      <c r="EQM29" s="39"/>
      <c r="EQN29" s="39"/>
      <c r="EQO29" s="39"/>
      <c r="EQP29" s="39"/>
      <c r="EQQ29" s="39"/>
      <c r="EQR29" s="39"/>
      <c r="EQS29" s="39"/>
      <c r="EQT29" s="39"/>
      <c r="EQU29" s="39"/>
      <c r="EQV29" s="39"/>
      <c r="EQW29" s="39"/>
      <c r="EQX29" s="39"/>
      <c r="EQY29" s="39"/>
      <c r="EQZ29" s="39"/>
      <c r="ERA29" s="39"/>
      <c r="ERB29" s="39"/>
      <c r="ERC29" s="39"/>
      <c r="ERD29" s="39"/>
      <c r="ERE29" s="39"/>
      <c r="ERF29" s="39"/>
      <c r="ERG29" s="39"/>
      <c r="ERH29" s="39"/>
      <c r="ERI29" s="39"/>
      <c r="ERJ29" s="39"/>
      <c r="ERK29" s="39"/>
      <c r="ERL29" s="39"/>
      <c r="ERM29" s="39"/>
      <c r="ERN29" s="39"/>
      <c r="ERO29" s="39"/>
      <c r="ERP29" s="39"/>
      <c r="ERQ29" s="39"/>
      <c r="ERR29" s="39"/>
      <c r="ERS29" s="39"/>
      <c r="ERT29" s="39"/>
      <c r="ERU29" s="39"/>
      <c r="ERV29" s="39"/>
      <c r="ERW29" s="39"/>
      <c r="ERX29" s="39"/>
      <c r="ERY29" s="39"/>
      <c r="ERZ29" s="39"/>
      <c r="ESA29" s="39"/>
      <c r="ESB29" s="39"/>
      <c r="ESC29" s="39"/>
      <c r="ESD29" s="39"/>
      <c r="ESE29" s="39"/>
      <c r="ESF29" s="39"/>
      <c r="ESG29" s="39"/>
      <c r="ESH29" s="39"/>
      <c r="ESI29" s="39"/>
      <c r="ESJ29" s="39"/>
      <c r="ESK29" s="39"/>
      <c r="ESL29" s="39"/>
      <c r="ESM29" s="39"/>
      <c r="ESN29" s="39"/>
      <c r="ESO29" s="39"/>
      <c r="ESP29" s="39"/>
      <c r="ESQ29" s="39"/>
      <c r="ESR29" s="39"/>
      <c r="ESS29" s="39"/>
      <c r="EST29" s="39"/>
      <c r="ESU29" s="39"/>
      <c r="ESV29" s="39"/>
      <c r="ESW29" s="39"/>
      <c r="ESX29" s="39"/>
      <c r="ESY29" s="39"/>
      <c r="ESZ29" s="39"/>
      <c r="ETA29" s="39"/>
      <c r="ETB29" s="39"/>
      <c r="ETC29" s="39"/>
      <c r="ETD29" s="39"/>
      <c r="ETE29" s="39"/>
      <c r="ETF29" s="39"/>
      <c r="ETG29" s="39"/>
      <c r="ETH29" s="39"/>
      <c r="ETI29" s="39"/>
      <c r="ETJ29" s="39"/>
      <c r="ETK29" s="39"/>
      <c r="ETL29" s="39"/>
      <c r="ETM29" s="39"/>
      <c r="ETN29" s="39"/>
      <c r="ETO29" s="39"/>
      <c r="ETP29" s="39"/>
      <c r="ETQ29" s="39"/>
      <c r="ETR29" s="39"/>
      <c r="ETS29" s="39"/>
      <c r="ETT29" s="39"/>
      <c r="ETU29" s="39"/>
      <c r="ETV29" s="39"/>
      <c r="ETW29" s="39"/>
      <c r="ETX29" s="39"/>
      <c r="ETY29" s="39"/>
      <c r="ETZ29" s="39"/>
      <c r="EUA29" s="39"/>
      <c r="EUB29" s="39"/>
      <c r="EUC29" s="39"/>
      <c r="EUD29" s="39"/>
      <c r="EUE29" s="39"/>
      <c r="EUF29" s="39"/>
      <c r="EUG29" s="39"/>
      <c r="EUH29" s="39"/>
      <c r="EUI29" s="39"/>
      <c r="EUJ29" s="39"/>
      <c r="EUK29" s="39"/>
      <c r="EUL29" s="39"/>
      <c r="EUM29" s="39"/>
      <c r="EUN29" s="39"/>
      <c r="EUO29" s="39"/>
      <c r="EUP29" s="39"/>
      <c r="EUQ29" s="39"/>
      <c r="EUR29" s="39"/>
      <c r="EUS29" s="39"/>
      <c r="EUT29" s="39"/>
      <c r="EUU29" s="39"/>
      <c r="EUV29" s="39"/>
      <c r="EUW29" s="39"/>
      <c r="EUX29" s="39"/>
      <c r="EUY29" s="39"/>
      <c r="EUZ29" s="39"/>
      <c r="EVA29" s="39"/>
      <c r="EVB29" s="39"/>
      <c r="EVC29" s="39"/>
      <c r="EVD29" s="39"/>
      <c r="EVE29" s="39"/>
      <c r="EVF29" s="39"/>
      <c r="EVG29" s="39"/>
      <c r="EVH29" s="39"/>
      <c r="EVI29" s="39"/>
      <c r="EVJ29" s="39"/>
      <c r="EVK29" s="39"/>
      <c r="EVL29" s="39"/>
      <c r="EVM29" s="39"/>
      <c r="EVN29" s="39"/>
      <c r="EVO29" s="39"/>
      <c r="EVP29" s="39"/>
      <c r="EVQ29" s="39"/>
      <c r="EVR29" s="39"/>
      <c r="EVS29" s="39"/>
      <c r="EVT29" s="39"/>
      <c r="EVU29" s="39"/>
      <c r="EVV29" s="39"/>
      <c r="EVW29" s="39"/>
      <c r="EVX29" s="39"/>
      <c r="EVY29" s="39"/>
      <c r="EVZ29" s="39"/>
      <c r="EWA29" s="39"/>
      <c r="EWB29" s="39"/>
      <c r="EWC29" s="39"/>
      <c r="EWD29" s="39"/>
      <c r="EWE29" s="39"/>
      <c r="EWF29" s="39"/>
      <c r="EWG29" s="39"/>
      <c r="EWH29" s="39"/>
      <c r="EWI29" s="39"/>
      <c r="EWJ29" s="39"/>
      <c r="EWK29" s="39"/>
      <c r="EWL29" s="39"/>
      <c r="EWM29" s="39"/>
      <c r="EWN29" s="39"/>
      <c r="EWO29" s="39"/>
      <c r="EWP29" s="39"/>
      <c r="EWQ29" s="39"/>
      <c r="EWR29" s="39"/>
      <c r="EWS29" s="39"/>
      <c r="EWT29" s="39"/>
      <c r="EWU29" s="39"/>
      <c r="EWV29" s="39"/>
      <c r="EWW29" s="39"/>
      <c r="EWX29" s="39"/>
      <c r="EWY29" s="39"/>
      <c r="EWZ29" s="39"/>
      <c r="EXA29" s="39"/>
      <c r="EXB29" s="39"/>
      <c r="EXC29" s="39"/>
      <c r="EXD29" s="39"/>
      <c r="EXE29" s="39"/>
      <c r="EXF29" s="39"/>
      <c r="EXG29" s="39"/>
      <c r="EXH29" s="39"/>
      <c r="EXI29" s="39"/>
      <c r="EXJ29" s="39"/>
      <c r="EXK29" s="39"/>
      <c r="EXL29" s="39"/>
      <c r="EXM29" s="39"/>
      <c r="EXN29" s="39"/>
      <c r="EXO29" s="39"/>
      <c r="EXP29" s="39"/>
      <c r="EXQ29" s="39"/>
      <c r="EXR29" s="39"/>
      <c r="EXS29" s="39"/>
      <c r="EXT29" s="39"/>
      <c r="EXU29" s="39"/>
      <c r="EXV29" s="39"/>
      <c r="EXW29" s="39"/>
      <c r="EXX29" s="39"/>
      <c r="EXY29" s="39"/>
      <c r="EXZ29" s="39"/>
      <c r="EYA29" s="39"/>
      <c r="EYB29" s="39"/>
      <c r="EYC29" s="39"/>
      <c r="EYD29" s="39"/>
      <c r="EYE29" s="39"/>
      <c r="EYF29" s="39"/>
      <c r="EYG29" s="39"/>
      <c r="EYH29" s="39"/>
      <c r="EYI29" s="39"/>
      <c r="EYJ29" s="39"/>
      <c r="EYK29" s="39"/>
      <c r="EYL29" s="39"/>
      <c r="EYM29" s="39"/>
      <c r="EYN29" s="39"/>
      <c r="EYO29" s="39"/>
      <c r="EYP29" s="39"/>
      <c r="EYQ29" s="39"/>
      <c r="EYR29" s="39"/>
      <c r="EYS29" s="39"/>
      <c r="EYT29" s="39"/>
      <c r="EYU29" s="39"/>
      <c r="EYV29" s="39"/>
      <c r="EYW29" s="39"/>
      <c r="EYX29" s="39"/>
      <c r="EYY29" s="39"/>
      <c r="EYZ29" s="39"/>
      <c r="EZA29" s="39"/>
      <c r="EZB29" s="39"/>
      <c r="EZC29" s="39"/>
      <c r="EZD29" s="39"/>
      <c r="EZE29" s="39"/>
      <c r="EZF29" s="39"/>
      <c r="EZG29" s="39"/>
      <c r="EZH29" s="39"/>
      <c r="EZI29" s="39"/>
      <c r="EZJ29" s="39"/>
      <c r="EZK29" s="39"/>
      <c r="EZL29" s="39"/>
      <c r="EZM29" s="39"/>
      <c r="EZN29" s="39"/>
      <c r="EZO29" s="39"/>
      <c r="EZP29" s="39"/>
      <c r="EZQ29" s="39"/>
      <c r="EZR29" s="39"/>
      <c r="EZS29" s="39"/>
      <c r="EZT29" s="39"/>
      <c r="EZU29" s="39"/>
      <c r="EZV29" s="39"/>
      <c r="EZW29" s="39"/>
      <c r="EZX29" s="39"/>
      <c r="EZY29" s="39"/>
      <c r="EZZ29" s="39"/>
      <c r="FAA29" s="39"/>
      <c r="FAB29" s="39"/>
      <c r="FAC29" s="39"/>
      <c r="FAD29" s="39"/>
      <c r="FAE29" s="39"/>
      <c r="FAF29" s="39"/>
      <c r="FAG29" s="39"/>
      <c r="FAH29" s="39"/>
      <c r="FAI29" s="39"/>
      <c r="FAJ29" s="39"/>
      <c r="FAK29" s="39"/>
      <c r="FAL29" s="39"/>
      <c r="FAM29" s="39"/>
      <c r="FAN29" s="39"/>
      <c r="FAO29" s="39"/>
      <c r="FAP29" s="39"/>
      <c r="FAQ29" s="39"/>
      <c r="FAR29" s="39"/>
      <c r="FAS29" s="39"/>
      <c r="FAT29" s="39"/>
      <c r="FAU29" s="39"/>
      <c r="FAV29" s="39"/>
      <c r="FAW29" s="39"/>
      <c r="FAX29" s="39"/>
      <c r="FAY29" s="39"/>
      <c r="FAZ29" s="39"/>
      <c r="FBA29" s="39"/>
      <c r="FBB29" s="39"/>
      <c r="FBC29" s="39"/>
      <c r="FBD29" s="39"/>
      <c r="FBE29" s="39"/>
      <c r="FBF29" s="39"/>
      <c r="FBG29" s="39"/>
      <c r="FBH29" s="39"/>
      <c r="FBI29" s="39"/>
      <c r="FBJ29" s="39"/>
      <c r="FBK29" s="39"/>
      <c r="FBL29" s="39"/>
      <c r="FBM29" s="39"/>
      <c r="FBN29" s="39"/>
      <c r="FBO29" s="39"/>
      <c r="FBP29" s="39"/>
      <c r="FBQ29" s="39"/>
      <c r="FBR29" s="39"/>
      <c r="FBS29" s="39"/>
      <c r="FBT29" s="39"/>
      <c r="FBU29" s="39"/>
      <c r="FBV29" s="39"/>
      <c r="FBW29" s="39"/>
      <c r="FBX29" s="39"/>
      <c r="FBY29" s="39"/>
      <c r="FBZ29" s="39"/>
      <c r="FCA29" s="39"/>
      <c r="FCB29" s="39"/>
      <c r="FCC29" s="39"/>
      <c r="FCD29" s="39"/>
      <c r="FCE29" s="39"/>
      <c r="FCF29" s="39"/>
      <c r="FCG29" s="39"/>
      <c r="FCH29" s="39"/>
      <c r="FCI29" s="39"/>
      <c r="FCJ29" s="39"/>
      <c r="FCK29" s="39"/>
      <c r="FCL29" s="39"/>
      <c r="FCM29" s="39"/>
      <c r="FCN29" s="39"/>
      <c r="FCO29" s="39"/>
      <c r="FCP29" s="39"/>
      <c r="FCQ29" s="39"/>
      <c r="FCR29" s="39"/>
      <c r="FCS29" s="39"/>
      <c r="FCT29" s="39"/>
      <c r="FCU29" s="39"/>
      <c r="FCV29" s="39"/>
      <c r="FCW29" s="39"/>
      <c r="FCX29" s="39"/>
      <c r="FCY29" s="39"/>
      <c r="FCZ29" s="39"/>
      <c r="FDA29" s="39"/>
      <c r="FDB29" s="39"/>
      <c r="FDC29" s="39"/>
      <c r="FDD29" s="39"/>
      <c r="FDE29" s="39"/>
      <c r="FDF29" s="39"/>
      <c r="FDG29" s="39"/>
      <c r="FDH29" s="39"/>
      <c r="FDI29" s="39"/>
      <c r="FDJ29" s="39"/>
      <c r="FDK29" s="39"/>
      <c r="FDL29" s="39"/>
      <c r="FDM29" s="39"/>
      <c r="FDN29" s="39"/>
      <c r="FDO29" s="39"/>
      <c r="FDP29" s="39"/>
      <c r="FDQ29" s="39"/>
      <c r="FDR29" s="39"/>
      <c r="FDS29" s="39"/>
      <c r="FDT29" s="39"/>
      <c r="FDU29" s="39"/>
      <c r="FDV29" s="39"/>
      <c r="FDW29" s="39"/>
      <c r="FDX29" s="39"/>
      <c r="FDY29" s="39"/>
      <c r="FDZ29" s="39"/>
      <c r="FEA29" s="39"/>
      <c r="FEB29" s="39"/>
      <c r="FEC29" s="39"/>
      <c r="FED29" s="39"/>
      <c r="FEE29" s="39"/>
      <c r="FEF29" s="39"/>
      <c r="FEG29" s="39"/>
      <c r="FEH29" s="39"/>
      <c r="FEI29" s="39"/>
      <c r="FEJ29" s="39"/>
      <c r="FEK29" s="39"/>
      <c r="FEL29" s="39"/>
      <c r="FEM29" s="39"/>
      <c r="FEN29" s="39"/>
      <c r="FEO29" s="39"/>
      <c r="FEP29" s="39"/>
      <c r="FEQ29" s="39"/>
      <c r="FER29" s="39"/>
      <c r="FES29" s="39"/>
      <c r="FET29" s="39"/>
      <c r="FEU29" s="39"/>
      <c r="FEV29" s="39"/>
      <c r="FEW29" s="39"/>
      <c r="FEX29" s="39"/>
      <c r="FEY29" s="39"/>
      <c r="FEZ29" s="39"/>
      <c r="FFA29" s="39"/>
      <c r="FFB29" s="39"/>
      <c r="FFC29" s="39"/>
      <c r="FFD29" s="39"/>
      <c r="FFE29" s="39"/>
      <c r="FFF29" s="39"/>
      <c r="FFG29" s="39"/>
      <c r="FFH29" s="39"/>
      <c r="FFI29" s="39"/>
      <c r="FFJ29" s="39"/>
      <c r="FFK29" s="39"/>
      <c r="FFL29" s="39"/>
      <c r="FFM29" s="39"/>
      <c r="FFN29" s="39"/>
      <c r="FFO29" s="39"/>
      <c r="FFP29" s="39"/>
      <c r="FFQ29" s="39"/>
      <c r="FFR29" s="39"/>
      <c r="FFS29" s="39"/>
      <c r="FFT29" s="39"/>
      <c r="FFU29" s="39"/>
      <c r="FFV29" s="39"/>
      <c r="FFW29" s="39"/>
      <c r="FFX29" s="39"/>
      <c r="FFY29" s="39"/>
      <c r="FFZ29" s="39"/>
      <c r="FGA29" s="39"/>
      <c r="FGB29" s="39"/>
      <c r="FGC29" s="39"/>
      <c r="FGD29" s="39"/>
      <c r="FGE29" s="39"/>
      <c r="FGF29" s="39"/>
      <c r="FGG29" s="39"/>
      <c r="FGH29" s="39"/>
      <c r="FGI29" s="39"/>
      <c r="FGJ29" s="39"/>
      <c r="FGK29" s="39"/>
      <c r="FGL29" s="39"/>
      <c r="FGM29" s="39"/>
      <c r="FGN29" s="39"/>
      <c r="FGO29" s="39"/>
      <c r="FGP29" s="39"/>
      <c r="FGQ29" s="39"/>
      <c r="FGR29" s="39"/>
      <c r="FGS29" s="39"/>
      <c r="FGT29" s="39"/>
      <c r="FGU29" s="39"/>
      <c r="FGV29" s="39"/>
      <c r="FGW29" s="39"/>
      <c r="FGX29" s="39"/>
      <c r="FGY29" s="39"/>
      <c r="FGZ29" s="39"/>
      <c r="FHA29" s="39"/>
      <c r="FHB29" s="39"/>
      <c r="FHC29" s="39"/>
      <c r="FHD29" s="39"/>
      <c r="FHE29" s="39"/>
      <c r="FHF29" s="39"/>
      <c r="FHG29" s="39"/>
      <c r="FHH29" s="39"/>
      <c r="FHI29" s="39"/>
      <c r="FHJ29" s="39"/>
      <c r="FHK29" s="39"/>
      <c r="FHL29" s="39"/>
      <c r="FHM29" s="39"/>
      <c r="FHN29" s="39"/>
      <c r="FHO29" s="39"/>
      <c r="FHP29" s="39"/>
      <c r="FHQ29" s="39"/>
      <c r="FHR29" s="39"/>
      <c r="FHS29" s="39"/>
      <c r="FHT29" s="39"/>
      <c r="FHU29" s="39"/>
      <c r="FHV29" s="39"/>
      <c r="FHW29" s="39"/>
      <c r="FHX29" s="39"/>
      <c r="FHY29" s="39"/>
      <c r="FHZ29" s="39"/>
      <c r="FIA29" s="39"/>
      <c r="FIB29" s="39"/>
      <c r="FIC29" s="39"/>
      <c r="FID29" s="39"/>
      <c r="FIE29" s="39"/>
      <c r="FIF29" s="39"/>
      <c r="FIG29" s="39"/>
      <c r="FIH29" s="39"/>
      <c r="FII29" s="39"/>
      <c r="FIJ29" s="39"/>
      <c r="FIK29" s="39"/>
      <c r="FIL29" s="39"/>
      <c r="FIM29" s="39"/>
      <c r="FIN29" s="39"/>
      <c r="FIO29" s="39"/>
      <c r="FIP29" s="39"/>
      <c r="FIQ29" s="39"/>
      <c r="FIR29" s="39"/>
      <c r="FIS29" s="39"/>
      <c r="FIT29" s="39"/>
      <c r="FIU29" s="39"/>
      <c r="FIV29" s="39"/>
      <c r="FIW29" s="39"/>
      <c r="FIX29" s="39"/>
      <c r="FIY29" s="39"/>
      <c r="FIZ29" s="39"/>
      <c r="FJA29" s="39"/>
      <c r="FJB29" s="39"/>
      <c r="FJC29" s="39"/>
      <c r="FJD29" s="39"/>
      <c r="FJE29" s="39"/>
      <c r="FJF29" s="39"/>
      <c r="FJG29" s="39"/>
      <c r="FJH29" s="39"/>
      <c r="FJI29" s="39"/>
      <c r="FJJ29" s="39"/>
      <c r="FJK29" s="39"/>
      <c r="FJL29" s="39"/>
      <c r="FJM29" s="39"/>
      <c r="FJN29" s="39"/>
      <c r="FJO29" s="39"/>
      <c r="FJP29" s="39"/>
      <c r="FJQ29" s="39"/>
      <c r="FJR29" s="39"/>
      <c r="FJS29" s="39"/>
      <c r="FJT29" s="39"/>
      <c r="FJU29" s="39"/>
      <c r="FJV29" s="39"/>
      <c r="FJW29" s="39"/>
      <c r="FJX29" s="39"/>
      <c r="FJY29" s="39"/>
      <c r="FJZ29" s="39"/>
      <c r="FKA29" s="39"/>
      <c r="FKB29" s="39"/>
      <c r="FKC29" s="39"/>
      <c r="FKD29" s="39"/>
      <c r="FKE29" s="39"/>
      <c r="FKF29" s="39"/>
      <c r="FKG29" s="39"/>
      <c r="FKH29" s="39"/>
      <c r="FKI29" s="39"/>
      <c r="FKJ29" s="39"/>
      <c r="FKK29" s="39"/>
      <c r="FKL29" s="39"/>
      <c r="FKM29" s="39"/>
      <c r="FKN29" s="39"/>
      <c r="FKO29" s="39"/>
      <c r="FKP29" s="39"/>
      <c r="FKQ29" s="39"/>
      <c r="FKR29" s="39"/>
      <c r="FKS29" s="39"/>
      <c r="FKT29" s="39"/>
      <c r="FKU29" s="39"/>
      <c r="FKV29" s="39"/>
      <c r="FKW29" s="39"/>
      <c r="FKX29" s="39"/>
      <c r="FKY29" s="39"/>
      <c r="FKZ29" s="39"/>
      <c r="FLA29" s="39"/>
      <c r="FLB29" s="39"/>
      <c r="FLC29" s="39"/>
      <c r="FLD29" s="39"/>
      <c r="FLE29" s="39"/>
      <c r="FLF29" s="39"/>
      <c r="FLG29" s="39"/>
      <c r="FLH29" s="39"/>
      <c r="FLI29" s="39"/>
      <c r="FLJ29" s="39"/>
      <c r="FLK29" s="39"/>
      <c r="FLL29" s="39"/>
      <c r="FLM29" s="39"/>
      <c r="FLN29" s="39"/>
      <c r="FLO29" s="39"/>
      <c r="FLP29" s="39"/>
      <c r="FLQ29" s="39"/>
      <c r="FLR29" s="39"/>
      <c r="FLS29" s="39"/>
      <c r="FLT29" s="39"/>
      <c r="FLU29" s="39"/>
      <c r="FLV29" s="39"/>
      <c r="FLW29" s="39"/>
      <c r="FLX29" s="39"/>
      <c r="FLY29" s="39"/>
      <c r="FLZ29" s="39"/>
      <c r="FMA29" s="39"/>
      <c r="FMB29" s="39"/>
      <c r="FMC29" s="39"/>
      <c r="FMD29" s="39"/>
      <c r="FME29" s="39"/>
      <c r="FMF29" s="39"/>
      <c r="FMG29" s="39"/>
      <c r="FMH29" s="39"/>
      <c r="FMI29" s="39"/>
      <c r="FMJ29" s="39"/>
      <c r="FMK29" s="39"/>
      <c r="FML29" s="39"/>
      <c r="FMM29" s="39"/>
      <c r="FMN29" s="39"/>
      <c r="FMO29" s="39"/>
      <c r="FMP29" s="39"/>
      <c r="FMQ29" s="39"/>
      <c r="FMR29" s="39"/>
      <c r="FMS29" s="39"/>
      <c r="FMT29" s="39"/>
      <c r="FMU29" s="39"/>
      <c r="FMV29" s="39"/>
      <c r="FMW29" s="39"/>
      <c r="FMX29" s="39"/>
      <c r="FMY29" s="39"/>
      <c r="FMZ29" s="39"/>
      <c r="FNA29" s="39"/>
      <c r="FNB29" s="39"/>
      <c r="FNC29" s="39"/>
      <c r="FND29" s="39"/>
      <c r="FNE29" s="39"/>
      <c r="FNF29" s="39"/>
      <c r="FNG29" s="39"/>
      <c r="FNH29" s="39"/>
      <c r="FNI29" s="39"/>
      <c r="FNJ29" s="39"/>
      <c r="FNK29" s="39"/>
      <c r="FNL29" s="39"/>
      <c r="FNM29" s="39"/>
      <c r="FNN29" s="39"/>
      <c r="FNO29" s="39"/>
      <c r="FNP29" s="39"/>
      <c r="FNQ29" s="39"/>
      <c r="FNR29" s="39"/>
      <c r="FNS29" s="39"/>
      <c r="FNT29" s="39"/>
      <c r="FNU29" s="39"/>
      <c r="FNV29" s="39"/>
      <c r="FNW29" s="39"/>
      <c r="FNX29" s="39"/>
      <c r="FNY29" s="39"/>
      <c r="FNZ29" s="39"/>
      <c r="FOA29" s="39"/>
      <c r="FOB29" s="39"/>
      <c r="FOC29" s="39"/>
      <c r="FOD29" s="39"/>
      <c r="FOE29" s="39"/>
      <c r="FOF29" s="39"/>
      <c r="FOG29" s="39"/>
      <c r="FOH29" s="39"/>
      <c r="FOI29" s="39"/>
      <c r="FOJ29" s="39"/>
      <c r="FOK29" s="39"/>
      <c r="FOL29" s="39"/>
      <c r="FOM29" s="39"/>
      <c r="FON29" s="39"/>
      <c r="FOO29" s="39"/>
      <c r="FOP29" s="39"/>
      <c r="FOQ29" s="39"/>
      <c r="FOR29" s="39"/>
      <c r="FOS29" s="39"/>
      <c r="FOT29" s="39"/>
      <c r="FOU29" s="39"/>
      <c r="FOV29" s="39"/>
      <c r="FOW29" s="39"/>
      <c r="FOX29" s="39"/>
      <c r="FOY29" s="39"/>
      <c r="FOZ29" s="39"/>
      <c r="FPA29" s="39"/>
      <c r="FPB29" s="39"/>
      <c r="FPC29" s="39"/>
      <c r="FPD29" s="39"/>
      <c r="FPE29" s="39"/>
      <c r="FPF29" s="39"/>
      <c r="FPG29" s="39"/>
      <c r="FPH29" s="39"/>
      <c r="FPI29" s="39"/>
      <c r="FPJ29" s="39"/>
      <c r="FPK29" s="39"/>
      <c r="FPL29" s="39"/>
      <c r="FPM29" s="39"/>
      <c r="FPN29" s="39"/>
      <c r="FPO29" s="39"/>
      <c r="FPP29" s="39"/>
      <c r="FPQ29" s="39"/>
      <c r="FPR29" s="39"/>
      <c r="FPS29" s="39"/>
      <c r="FPT29" s="39"/>
      <c r="FPU29" s="39"/>
      <c r="FPV29" s="39"/>
      <c r="FPW29" s="39"/>
      <c r="FPX29" s="39"/>
      <c r="FPY29" s="39"/>
      <c r="FPZ29" s="39"/>
      <c r="FQA29" s="39"/>
      <c r="FQB29" s="39"/>
      <c r="FQC29" s="39"/>
      <c r="FQD29" s="39"/>
      <c r="FQE29" s="39"/>
      <c r="FQF29" s="39"/>
      <c r="FQG29" s="39"/>
      <c r="FQH29" s="39"/>
      <c r="FQI29" s="39"/>
      <c r="FQJ29" s="39"/>
      <c r="FQK29" s="39"/>
      <c r="FQL29" s="39"/>
      <c r="FQM29" s="39"/>
      <c r="FQN29" s="39"/>
      <c r="FQO29" s="39"/>
      <c r="FQP29" s="39"/>
      <c r="FQQ29" s="39"/>
      <c r="FQR29" s="39"/>
      <c r="FQS29" s="39"/>
      <c r="FQT29" s="39"/>
      <c r="FQU29" s="39"/>
      <c r="FQV29" s="39"/>
      <c r="FQW29" s="39"/>
      <c r="FQX29" s="39"/>
      <c r="FQY29" s="39"/>
      <c r="FQZ29" s="39"/>
      <c r="FRA29" s="39"/>
      <c r="FRB29" s="39"/>
      <c r="FRC29" s="39"/>
      <c r="FRD29" s="39"/>
      <c r="FRE29" s="39"/>
      <c r="FRF29" s="39"/>
      <c r="FRG29" s="39"/>
      <c r="FRH29" s="39"/>
      <c r="FRI29" s="39"/>
      <c r="FRJ29" s="39"/>
      <c r="FRK29" s="39"/>
      <c r="FRL29" s="39"/>
      <c r="FRM29" s="39"/>
      <c r="FRN29" s="39"/>
      <c r="FRO29" s="39"/>
      <c r="FRP29" s="39"/>
      <c r="FRQ29" s="39"/>
      <c r="FRR29" s="39"/>
      <c r="FRS29" s="39"/>
      <c r="FRT29" s="39"/>
      <c r="FRU29" s="39"/>
      <c r="FRV29" s="39"/>
      <c r="FRW29" s="39"/>
      <c r="FRX29" s="39"/>
      <c r="FRY29" s="39"/>
      <c r="FRZ29" s="39"/>
      <c r="FSA29" s="39"/>
      <c r="FSB29" s="39"/>
      <c r="FSC29" s="39"/>
      <c r="FSD29" s="39"/>
      <c r="FSE29" s="39"/>
      <c r="FSF29" s="39"/>
      <c r="FSG29" s="39"/>
      <c r="FSH29" s="39"/>
      <c r="FSI29" s="39"/>
      <c r="FSJ29" s="39"/>
      <c r="FSK29" s="39"/>
      <c r="FSL29" s="39"/>
      <c r="FSM29" s="39"/>
      <c r="FSN29" s="39"/>
      <c r="FSO29" s="39"/>
      <c r="FSP29" s="39"/>
      <c r="FSQ29" s="39"/>
      <c r="FSR29" s="39"/>
      <c r="FSS29" s="39"/>
      <c r="FST29" s="39"/>
      <c r="FSU29" s="39"/>
      <c r="FSV29" s="39"/>
      <c r="FSW29" s="39"/>
      <c r="FSX29" s="39"/>
      <c r="FSY29" s="39"/>
      <c r="FSZ29" s="39"/>
      <c r="FTA29" s="39"/>
      <c r="FTB29" s="39"/>
      <c r="FTC29" s="39"/>
      <c r="FTD29" s="39"/>
      <c r="FTE29" s="39"/>
      <c r="FTF29" s="39"/>
      <c r="FTG29" s="39"/>
      <c r="FTH29" s="39"/>
      <c r="FTI29" s="39"/>
      <c r="FTJ29" s="39"/>
      <c r="FTK29" s="39"/>
      <c r="FTL29" s="39"/>
      <c r="FTM29" s="39"/>
      <c r="FTN29" s="39"/>
      <c r="FTO29" s="39"/>
      <c r="FTP29" s="39"/>
      <c r="FTQ29" s="39"/>
      <c r="FTR29" s="39"/>
      <c r="FTS29" s="39"/>
      <c r="FTT29" s="39"/>
      <c r="FTU29" s="39"/>
      <c r="FTV29" s="39"/>
      <c r="FTW29" s="39"/>
      <c r="FTX29" s="39"/>
      <c r="FTY29" s="39"/>
      <c r="FTZ29" s="39"/>
      <c r="FUA29" s="39"/>
      <c r="FUB29" s="39"/>
      <c r="FUC29" s="39"/>
      <c r="FUD29" s="39"/>
      <c r="FUE29" s="39"/>
      <c r="FUF29" s="39"/>
      <c r="FUG29" s="39"/>
      <c r="FUH29" s="39"/>
      <c r="FUI29" s="39"/>
      <c r="FUJ29" s="39"/>
      <c r="FUK29" s="39"/>
      <c r="FUL29" s="39"/>
      <c r="FUM29" s="39"/>
      <c r="FUN29" s="39"/>
      <c r="FUO29" s="39"/>
      <c r="FUP29" s="39"/>
      <c r="FUQ29" s="39"/>
      <c r="FUR29" s="39"/>
      <c r="FUS29" s="39"/>
      <c r="FUT29" s="39"/>
      <c r="FUU29" s="39"/>
      <c r="FUV29" s="39"/>
      <c r="FUW29" s="39"/>
      <c r="FUX29" s="39"/>
      <c r="FUY29" s="39"/>
      <c r="FUZ29" s="39"/>
      <c r="FVA29" s="39"/>
      <c r="FVB29" s="39"/>
      <c r="FVC29" s="39"/>
      <c r="FVD29" s="39"/>
      <c r="FVE29" s="39"/>
      <c r="FVF29" s="39"/>
      <c r="FVG29" s="39"/>
      <c r="FVH29" s="39"/>
      <c r="FVI29" s="39"/>
      <c r="FVJ29" s="39"/>
      <c r="FVK29" s="39"/>
      <c r="FVL29" s="39"/>
      <c r="FVM29" s="39"/>
      <c r="FVN29" s="39"/>
      <c r="FVO29" s="39"/>
      <c r="FVP29" s="39"/>
      <c r="FVQ29" s="39"/>
      <c r="FVR29" s="39"/>
      <c r="FVS29" s="39"/>
      <c r="FVT29" s="39"/>
      <c r="FVU29" s="39"/>
      <c r="FVV29" s="39"/>
      <c r="FVW29" s="39"/>
      <c r="FVX29" s="39"/>
      <c r="FVY29" s="39"/>
      <c r="FVZ29" s="39"/>
      <c r="FWA29" s="39"/>
      <c r="FWB29" s="39"/>
      <c r="FWC29" s="39"/>
      <c r="FWD29" s="39"/>
      <c r="FWE29" s="39"/>
      <c r="FWF29" s="39"/>
      <c r="FWG29" s="39"/>
      <c r="FWH29" s="39"/>
      <c r="FWI29" s="39"/>
      <c r="FWJ29" s="39"/>
      <c r="FWK29" s="39"/>
      <c r="FWL29" s="39"/>
      <c r="FWM29" s="39"/>
      <c r="FWN29" s="39"/>
      <c r="FWO29" s="39"/>
      <c r="FWP29" s="39"/>
      <c r="FWQ29" s="39"/>
      <c r="FWR29" s="39"/>
      <c r="FWS29" s="39"/>
      <c r="FWT29" s="39"/>
      <c r="FWU29" s="39"/>
      <c r="FWV29" s="39"/>
      <c r="FWW29" s="39"/>
      <c r="FWX29" s="39"/>
      <c r="FWY29" s="39"/>
      <c r="FWZ29" s="39"/>
      <c r="FXA29" s="39"/>
      <c r="FXB29" s="39"/>
      <c r="FXC29" s="39"/>
      <c r="FXD29" s="39"/>
      <c r="FXE29" s="39"/>
      <c r="FXF29" s="39"/>
      <c r="FXG29" s="39"/>
      <c r="FXH29" s="39"/>
      <c r="FXI29" s="39"/>
      <c r="FXJ29" s="39"/>
      <c r="FXK29" s="39"/>
      <c r="FXL29" s="39"/>
      <c r="FXM29" s="39"/>
      <c r="FXN29" s="39"/>
      <c r="FXO29" s="39"/>
      <c r="FXP29" s="39"/>
      <c r="FXQ29" s="39"/>
      <c r="FXR29" s="39"/>
      <c r="FXS29" s="39"/>
      <c r="FXT29" s="39"/>
      <c r="FXU29" s="39"/>
      <c r="FXV29" s="39"/>
      <c r="FXW29" s="39"/>
      <c r="FXX29" s="39"/>
      <c r="FXY29" s="39"/>
      <c r="FXZ29" s="39"/>
      <c r="FYA29" s="39"/>
      <c r="FYB29" s="39"/>
      <c r="FYC29" s="39"/>
      <c r="FYD29" s="39"/>
      <c r="FYE29" s="39"/>
      <c r="FYF29" s="39"/>
      <c r="FYG29" s="39"/>
      <c r="FYH29" s="39"/>
      <c r="FYI29" s="39"/>
      <c r="FYJ29" s="39"/>
      <c r="FYK29" s="39"/>
      <c r="FYL29" s="39"/>
      <c r="FYM29" s="39"/>
      <c r="FYN29" s="39"/>
      <c r="FYO29" s="39"/>
      <c r="FYP29" s="39"/>
      <c r="FYQ29" s="39"/>
      <c r="FYR29" s="39"/>
      <c r="FYS29" s="39"/>
      <c r="FYT29" s="39"/>
      <c r="FYU29" s="39"/>
      <c r="FYV29" s="39"/>
      <c r="FYW29" s="39"/>
      <c r="FYX29" s="39"/>
      <c r="FYY29" s="39"/>
      <c r="FYZ29" s="39"/>
      <c r="FZA29" s="39"/>
      <c r="FZB29" s="39"/>
      <c r="FZC29" s="39"/>
      <c r="FZD29" s="39"/>
      <c r="FZE29" s="39"/>
      <c r="FZF29" s="39"/>
      <c r="FZG29" s="39"/>
      <c r="FZH29" s="39"/>
      <c r="FZI29" s="39"/>
      <c r="FZJ29" s="39"/>
      <c r="FZK29" s="39"/>
      <c r="FZL29" s="39"/>
      <c r="FZM29" s="39"/>
      <c r="FZN29" s="39"/>
      <c r="FZO29" s="39"/>
      <c r="FZP29" s="39"/>
      <c r="FZQ29" s="39"/>
      <c r="FZR29" s="39"/>
      <c r="FZS29" s="39"/>
      <c r="FZT29" s="39"/>
      <c r="FZU29" s="39"/>
      <c r="FZV29" s="39"/>
      <c r="FZW29" s="39"/>
      <c r="FZX29" s="39"/>
      <c r="FZY29" s="39"/>
      <c r="FZZ29" s="39"/>
      <c r="GAA29" s="39"/>
      <c r="GAB29" s="39"/>
      <c r="GAC29" s="39"/>
      <c r="GAD29" s="39"/>
      <c r="GAE29" s="39"/>
      <c r="GAF29" s="39"/>
      <c r="GAG29" s="39"/>
      <c r="GAH29" s="39"/>
      <c r="GAI29" s="39"/>
      <c r="GAJ29" s="39"/>
      <c r="GAK29" s="39"/>
      <c r="GAL29" s="39"/>
      <c r="GAM29" s="39"/>
      <c r="GAN29" s="39"/>
      <c r="GAO29" s="39"/>
      <c r="GAP29" s="39"/>
      <c r="GAQ29" s="39"/>
      <c r="GAR29" s="39"/>
      <c r="GAS29" s="39"/>
      <c r="GAT29" s="39"/>
      <c r="GAU29" s="39"/>
      <c r="GAV29" s="39"/>
      <c r="GAW29" s="39"/>
      <c r="GAX29" s="39"/>
      <c r="GAY29" s="39"/>
      <c r="GAZ29" s="39"/>
      <c r="GBA29" s="39"/>
      <c r="GBB29" s="39"/>
      <c r="GBC29" s="39"/>
      <c r="GBD29" s="39"/>
      <c r="GBE29" s="39"/>
      <c r="GBF29" s="39"/>
      <c r="GBG29" s="39"/>
      <c r="GBH29" s="39"/>
      <c r="GBI29" s="39"/>
      <c r="GBJ29" s="39"/>
      <c r="GBK29" s="39"/>
      <c r="GBL29" s="39"/>
      <c r="GBM29" s="39"/>
      <c r="GBN29" s="39"/>
      <c r="GBO29" s="39"/>
      <c r="GBP29" s="39"/>
      <c r="GBQ29" s="39"/>
      <c r="GBR29" s="39"/>
      <c r="GBS29" s="39"/>
      <c r="GBT29" s="39"/>
      <c r="GBU29" s="39"/>
      <c r="GBV29" s="39"/>
      <c r="GBW29" s="39"/>
      <c r="GBX29" s="39"/>
      <c r="GBY29" s="39"/>
      <c r="GBZ29" s="39"/>
      <c r="GCA29" s="39"/>
      <c r="GCB29" s="39"/>
      <c r="GCC29" s="39"/>
      <c r="GCD29" s="39"/>
      <c r="GCE29" s="39"/>
      <c r="GCF29" s="39"/>
      <c r="GCG29" s="39"/>
      <c r="GCH29" s="39"/>
      <c r="GCI29" s="39"/>
      <c r="GCJ29" s="39"/>
      <c r="GCK29" s="39"/>
      <c r="GCL29" s="39"/>
      <c r="GCM29" s="39"/>
      <c r="GCN29" s="39"/>
      <c r="GCO29" s="39"/>
      <c r="GCP29" s="39"/>
      <c r="GCQ29" s="39"/>
      <c r="GCR29" s="39"/>
      <c r="GCS29" s="39"/>
      <c r="GCT29" s="39"/>
      <c r="GCU29" s="39"/>
      <c r="GCV29" s="39"/>
      <c r="GCW29" s="39"/>
      <c r="GCX29" s="39"/>
      <c r="GCY29" s="39"/>
      <c r="GCZ29" s="39"/>
      <c r="GDA29" s="39"/>
      <c r="GDB29" s="39"/>
      <c r="GDC29" s="39"/>
      <c r="GDD29" s="39"/>
      <c r="GDE29" s="39"/>
      <c r="GDF29" s="39"/>
      <c r="GDG29" s="39"/>
      <c r="GDH29" s="39"/>
      <c r="GDI29" s="39"/>
      <c r="GDJ29" s="39"/>
      <c r="GDK29" s="39"/>
      <c r="GDL29" s="39"/>
      <c r="GDM29" s="39"/>
      <c r="GDN29" s="39"/>
      <c r="GDO29" s="39"/>
      <c r="GDP29" s="39"/>
      <c r="GDQ29" s="39"/>
      <c r="GDR29" s="39"/>
      <c r="GDS29" s="39"/>
      <c r="GDT29" s="39"/>
      <c r="GDU29" s="39"/>
      <c r="GDV29" s="39"/>
      <c r="GDW29" s="39"/>
      <c r="GDX29" s="39"/>
      <c r="GDY29" s="39"/>
      <c r="GDZ29" s="39"/>
      <c r="GEA29" s="39"/>
      <c r="GEB29" s="39"/>
      <c r="GEC29" s="39"/>
      <c r="GED29" s="39"/>
      <c r="GEE29" s="39"/>
      <c r="GEF29" s="39"/>
      <c r="GEG29" s="39"/>
      <c r="GEH29" s="39"/>
      <c r="GEI29" s="39"/>
      <c r="GEJ29" s="39"/>
      <c r="GEK29" s="39"/>
      <c r="GEL29" s="39"/>
      <c r="GEM29" s="39"/>
      <c r="GEN29" s="39"/>
      <c r="GEO29" s="39"/>
      <c r="GEP29" s="39"/>
      <c r="GEQ29" s="39"/>
      <c r="GER29" s="39"/>
      <c r="GES29" s="39"/>
      <c r="GET29" s="39"/>
      <c r="GEU29" s="39"/>
      <c r="GEV29" s="39"/>
      <c r="GEW29" s="39"/>
      <c r="GEX29" s="39"/>
      <c r="GEY29" s="39"/>
      <c r="GEZ29" s="39"/>
      <c r="GFA29" s="39"/>
      <c r="GFB29" s="39"/>
      <c r="GFC29" s="39"/>
      <c r="GFD29" s="39"/>
      <c r="GFE29" s="39"/>
      <c r="GFF29" s="39"/>
      <c r="GFG29" s="39"/>
      <c r="GFH29" s="39"/>
      <c r="GFI29" s="39"/>
      <c r="GFJ29" s="39"/>
      <c r="GFK29" s="39"/>
      <c r="GFL29" s="39"/>
      <c r="GFM29" s="39"/>
      <c r="GFN29" s="39"/>
      <c r="GFO29" s="39"/>
      <c r="GFP29" s="39"/>
      <c r="GFQ29" s="39"/>
      <c r="GFR29" s="39"/>
      <c r="GFS29" s="39"/>
      <c r="GFT29" s="39"/>
      <c r="GFU29" s="39"/>
      <c r="GFV29" s="39"/>
      <c r="GFW29" s="39"/>
      <c r="GFX29" s="39"/>
      <c r="GFY29" s="39"/>
      <c r="GFZ29" s="39"/>
      <c r="GGA29" s="39"/>
      <c r="GGB29" s="39"/>
      <c r="GGC29" s="39"/>
      <c r="GGD29" s="39"/>
      <c r="GGE29" s="39"/>
      <c r="GGF29" s="39"/>
      <c r="GGG29" s="39"/>
      <c r="GGH29" s="39"/>
      <c r="GGI29" s="39"/>
      <c r="GGJ29" s="39"/>
      <c r="GGK29" s="39"/>
      <c r="GGL29" s="39"/>
      <c r="GGM29" s="39"/>
      <c r="GGN29" s="39"/>
      <c r="GGO29" s="39"/>
      <c r="GGP29" s="39"/>
      <c r="GGQ29" s="39"/>
      <c r="GGR29" s="39"/>
      <c r="GGS29" s="39"/>
      <c r="GGT29" s="39"/>
      <c r="GGU29" s="39"/>
      <c r="GGV29" s="39"/>
      <c r="GGW29" s="39"/>
      <c r="GGX29" s="39"/>
      <c r="GGY29" s="39"/>
      <c r="GGZ29" s="39"/>
      <c r="GHA29" s="39"/>
      <c r="GHB29" s="39"/>
      <c r="GHC29" s="39"/>
      <c r="GHD29" s="39"/>
      <c r="GHE29" s="39"/>
      <c r="GHF29" s="39"/>
      <c r="GHG29" s="39"/>
      <c r="GHH29" s="39"/>
      <c r="GHI29" s="39"/>
      <c r="GHJ29" s="39"/>
      <c r="GHK29" s="39"/>
      <c r="GHL29" s="39"/>
      <c r="GHM29" s="39"/>
      <c r="GHN29" s="39"/>
      <c r="GHO29" s="39"/>
      <c r="GHP29" s="39"/>
      <c r="GHQ29" s="39"/>
      <c r="GHR29" s="39"/>
      <c r="GHS29" s="39"/>
      <c r="GHT29" s="39"/>
      <c r="GHU29" s="39"/>
      <c r="GHV29" s="39"/>
      <c r="GHW29" s="39"/>
      <c r="GHX29" s="39"/>
      <c r="GHY29" s="39"/>
      <c r="GHZ29" s="39"/>
      <c r="GIA29" s="39"/>
      <c r="GIB29" s="39"/>
      <c r="GIC29" s="39"/>
      <c r="GID29" s="39"/>
      <c r="GIE29" s="39"/>
      <c r="GIF29" s="39"/>
      <c r="GIG29" s="39"/>
      <c r="GIH29" s="39"/>
      <c r="GII29" s="39"/>
      <c r="GIJ29" s="39"/>
      <c r="GIK29" s="39"/>
      <c r="GIL29" s="39"/>
      <c r="GIM29" s="39"/>
      <c r="GIN29" s="39"/>
      <c r="GIO29" s="39"/>
      <c r="GIP29" s="39"/>
      <c r="GIQ29" s="39"/>
      <c r="GIR29" s="39"/>
      <c r="GIS29" s="39"/>
      <c r="GIT29" s="39"/>
      <c r="GIU29" s="39"/>
      <c r="GIV29" s="39"/>
      <c r="GIW29" s="39"/>
      <c r="GIX29" s="39"/>
      <c r="GIY29" s="39"/>
      <c r="GIZ29" s="39"/>
      <c r="GJA29" s="39"/>
      <c r="GJB29" s="39"/>
      <c r="GJC29" s="39"/>
      <c r="GJD29" s="39"/>
      <c r="GJE29" s="39"/>
      <c r="GJF29" s="39"/>
      <c r="GJG29" s="39"/>
      <c r="GJH29" s="39"/>
      <c r="GJI29" s="39"/>
      <c r="GJJ29" s="39"/>
      <c r="GJK29" s="39"/>
      <c r="GJL29" s="39"/>
      <c r="GJM29" s="39"/>
      <c r="GJN29" s="39"/>
      <c r="GJO29" s="39"/>
      <c r="GJP29" s="39"/>
      <c r="GJQ29" s="39"/>
      <c r="GJR29" s="39"/>
      <c r="GJS29" s="39"/>
      <c r="GJT29" s="39"/>
      <c r="GJU29" s="39"/>
      <c r="GJV29" s="39"/>
      <c r="GJW29" s="39"/>
      <c r="GJX29" s="39"/>
      <c r="GJY29" s="39"/>
      <c r="GJZ29" s="39"/>
      <c r="GKA29" s="39"/>
      <c r="GKB29" s="39"/>
      <c r="GKC29" s="39"/>
      <c r="GKD29" s="39"/>
      <c r="GKE29" s="39"/>
      <c r="GKF29" s="39"/>
      <c r="GKG29" s="39"/>
      <c r="GKH29" s="39"/>
      <c r="GKI29" s="39"/>
      <c r="GKJ29" s="39"/>
      <c r="GKK29" s="39"/>
      <c r="GKL29" s="39"/>
      <c r="GKM29" s="39"/>
      <c r="GKN29" s="39"/>
      <c r="GKO29" s="39"/>
      <c r="GKP29" s="39"/>
      <c r="GKQ29" s="39"/>
      <c r="GKR29" s="39"/>
      <c r="GKS29" s="39"/>
      <c r="GKT29" s="39"/>
      <c r="GKU29" s="39"/>
      <c r="GKV29" s="39"/>
      <c r="GKW29" s="39"/>
      <c r="GKX29" s="39"/>
      <c r="GKY29" s="39"/>
      <c r="GKZ29" s="39"/>
      <c r="GLA29" s="39"/>
      <c r="GLB29" s="39"/>
      <c r="GLC29" s="39"/>
      <c r="GLD29" s="39"/>
      <c r="GLE29" s="39"/>
      <c r="GLF29" s="39"/>
      <c r="GLG29" s="39"/>
      <c r="GLH29" s="39"/>
      <c r="GLI29" s="39"/>
      <c r="GLJ29" s="39"/>
      <c r="GLK29" s="39"/>
      <c r="GLL29" s="39"/>
      <c r="GLM29" s="39"/>
      <c r="GLN29" s="39"/>
      <c r="GLO29" s="39"/>
      <c r="GLP29" s="39"/>
      <c r="GLQ29" s="39"/>
      <c r="GLR29" s="39"/>
      <c r="GLS29" s="39"/>
      <c r="GLT29" s="39"/>
      <c r="GLU29" s="39"/>
      <c r="GLV29" s="39"/>
      <c r="GLW29" s="39"/>
      <c r="GLX29" s="39"/>
      <c r="GLY29" s="39"/>
      <c r="GLZ29" s="39"/>
      <c r="GMA29" s="39"/>
      <c r="GMB29" s="39"/>
      <c r="GMC29" s="39"/>
      <c r="GMD29" s="39"/>
      <c r="GME29" s="39"/>
      <c r="GMF29" s="39"/>
      <c r="GMG29" s="39"/>
      <c r="GMH29" s="39"/>
      <c r="GMI29" s="39"/>
      <c r="GMJ29" s="39"/>
      <c r="GMK29" s="39"/>
      <c r="GML29" s="39"/>
      <c r="GMM29" s="39"/>
      <c r="GMN29" s="39"/>
      <c r="GMO29" s="39"/>
      <c r="GMP29" s="39"/>
      <c r="GMQ29" s="39"/>
      <c r="GMR29" s="39"/>
      <c r="GMS29" s="39"/>
      <c r="GMT29" s="39"/>
      <c r="GMU29" s="39"/>
      <c r="GMV29" s="39"/>
      <c r="GMW29" s="39"/>
      <c r="GMX29" s="39"/>
      <c r="GMY29" s="39"/>
      <c r="GMZ29" s="39"/>
      <c r="GNA29" s="39"/>
      <c r="GNB29" s="39"/>
      <c r="GNC29" s="39"/>
      <c r="GND29" s="39"/>
      <c r="GNE29" s="39"/>
      <c r="GNF29" s="39"/>
      <c r="GNG29" s="39"/>
      <c r="GNH29" s="39"/>
      <c r="GNI29" s="39"/>
      <c r="GNJ29" s="39"/>
      <c r="GNK29" s="39"/>
      <c r="GNL29" s="39"/>
      <c r="GNM29" s="39"/>
      <c r="GNN29" s="39"/>
      <c r="GNO29" s="39"/>
      <c r="GNP29" s="39"/>
      <c r="GNQ29" s="39"/>
      <c r="GNR29" s="39"/>
      <c r="GNS29" s="39"/>
      <c r="GNT29" s="39"/>
      <c r="GNU29" s="39"/>
      <c r="GNV29" s="39"/>
      <c r="GNW29" s="39"/>
      <c r="GNX29" s="39"/>
      <c r="GNY29" s="39"/>
      <c r="GNZ29" s="39"/>
      <c r="GOA29" s="39"/>
      <c r="GOB29" s="39"/>
      <c r="GOC29" s="39"/>
      <c r="GOD29" s="39"/>
      <c r="GOE29" s="39"/>
      <c r="GOF29" s="39"/>
      <c r="GOG29" s="39"/>
      <c r="GOH29" s="39"/>
      <c r="GOI29" s="39"/>
      <c r="GOJ29" s="39"/>
      <c r="GOK29" s="39"/>
      <c r="GOL29" s="39"/>
      <c r="GOM29" s="39"/>
      <c r="GON29" s="39"/>
      <c r="GOO29" s="39"/>
      <c r="GOP29" s="39"/>
      <c r="GOQ29" s="39"/>
      <c r="GOR29" s="39"/>
      <c r="GOS29" s="39"/>
      <c r="GOT29" s="39"/>
      <c r="GOU29" s="39"/>
      <c r="GOV29" s="39"/>
      <c r="GOW29" s="39"/>
      <c r="GOX29" s="39"/>
      <c r="GOY29" s="39"/>
      <c r="GOZ29" s="39"/>
      <c r="GPA29" s="39"/>
      <c r="GPB29" s="39"/>
      <c r="GPC29" s="39"/>
      <c r="GPD29" s="39"/>
      <c r="GPE29" s="39"/>
      <c r="GPF29" s="39"/>
      <c r="GPG29" s="39"/>
      <c r="GPH29" s="39"/>
      <c r="GPI29" s="39"/>
      <c r="GPJ29" s="39"/>
      <c r="GPK29" s="39"/>
      <c r="GPL29" s="39"/>
      <c r="GPM29" s="39"/>
      <c r="GPN29" s="39"/>
      <c r="GPO29" s="39"/>
      <c r="GPP29" s="39"/>
      <c r="GPQ29" s="39"/>
      <c r="GPR29" s="39"/>
      <c r="GPS29" s="39"/>
      <c r="GPT29" s="39"/>
      <c r="GPU29" s="39"/>
      <c r="GPV29" s="39"/>
      <c r="GPW29" s="39"/>
      <c r="GPX29" s="39"/>
      <c r="GPY29" s="39"/>
      <c r="GPZ29" s="39"/>
      <c r="GQA29" s="39"/>
      <c r="GQB29" s="39"/>
      <c r="GQC29" s="39"/>
      <c r="GQD29" s="39"/>
      <c r="GQE29" s="39"/>
      <c r="GQF29" s="39"/>
      <c r="GQG29" s="39"/>
      <c r="GQH29" s="39"/>
      <c r="GQI29" s="39"/>
      <c r="GQJ29" s="39"/>
      <c r="GQK29" s="39"/>
      <c r="GQL29" s="39"/>
      <c r="GQM29" s="39"/>
      <c r="GQN29" s="39"/>
      <c r="GQO29" s="39"/>
      <c r="GQP29" s="39"/>
      <c r="GQQ29" s="39"/>
      <c r="GQR29" s="39"/>
      <c r="GQS29" s="39"/>
      <c r="GQT29" s="39"/>
      <c r="GQU29" s="39"/>
      <c r="GQV29" s="39"/>
      <c r="GQW29" s="39"/>
      <c r="GQX29" s="39"/>
      <c r="GQY29" s="39"/>
      <c r="GQZ29" s="39"/>
      <c r="GRA29" s="39"/>
      <c r="GRB29" s="39"/>
      <c r="GRC29" s="39"/>
      <c r="GRD29" s="39"/>
      <c r="GRE29" s="39"/>
      <c r="GRF29" s="39"/>
      <c r="GRG29" s="39"/>
      <c r="GRH29" s="39"/>
      <c r="GRI29" s="39"/>
      <c r="GRJ29" s="39"/>
      <c r="GRK29" s="39"/>
      <c r="GRL29" s="39"/>
      <c r="GRM29" s="39"/>
      <c r="GRN29" s="39"/>
      <c r="GRO29" s="39"/>
      <c r="GRP29" s="39"/>
      <c r="GRQ29" s="39"/>
      <c r="GRR29" s="39"/>
      <c r="GRS29" s="39"/>
      <c r="GRT29" s="39"/>
      <c r="GRU29" s="39"/>
      <c r="GRV29" s="39"/>
      <c r="GRW29" s="39"/>
      <c r="GRX29" s="39"/>
      <c r="GRY29" s="39"/>
      <c r="GRZ29" s="39"/>
      <c r="GSA29" s="39"/>
      <c r="GSB29" s="39"/>
      <c r="GSC29" s="39"/>
      <c r="GSD29" s="39"/>
      <c r="GSE29" s="39"/>
      <c r="GSF29" s="39"/>
      <c r="GSG29" s="39"/>
      <c r="GSH29" s="39"/>
      <c r="GSI29" s="39"/>
      <c r="GSJ29" s="39"/>
      <c r="GSK29" s="39"/>
      <c r="GSL29" s="39"/>
      <c r="GSM29" s="39"/>
      <c r="GSN29" s="39"/>
      <c r="GSO29" s="39"/>
      <c r="GSP29" s="39"/>
      <c r="GSQ29" s="39"/>
      <c r="GSR29" s="39"/>
      <c r="GSS29" s="39"/>
      <c r="GST29" s="39"/>
      <c r="GSU29" s="39"/>
      <c r="GSV29" s="39"/>
      <c r="GSW29" s="39"/>
      <c r="GSX29" s="39"/>
      <c r="GSY29" s="39"/>
      <c r="GSZ29" s="39"/>
      <c r="GTA29" s="39"/>
      <c r="GTB29" s="39"/>
      <c r="GTC29" s="39"/>
      <c r="GTD29" s="39"/>
      <c r="GTE29" s="39"/>
      <c r="GTF29" s="39"/>
      <c r="GTG29" s="39"/>
      <c r="GTH29" s="39"/>
      <c r="GTI29" s="39"/>
      <c r="GTJ29" s="39"/>
      <c r="GTK29" s="39"/>
      <c r="GTL29" s="39"/>
      <c r="GTM29" s="39"/>
      <c r="GTN29" s="39"/>
      <c r="GTO29" s="39"/>
      <c r="GTP29" s="39"/>
      <c r="GTQ29" s="39"/>
      <c r="GTR29" s="39"/>
      <c r="GTS29" s="39"/>
      <c r="GTT29" s="39"/>
      <c r="GTU29" s="39"/>
      <c r="GTV29" s="39"/>
      <c r="GTW29" s="39"/>
      <c r="GTX29" s="39"/>
      <c r="GTY29" s="39"/>
      <c r="GTZ29" s="39"/>
      <c r="GUA29" s="39"/>
      <c r="GUB29" s="39"/>
      <c r="GUC29" s="39"/>
      <c r="GUD29" s="39"/>
      <c r="GUE29" s="39"/>
      <c r="GUF29" s="39"/>
      <c r="GUG29" s="39"/>
      <c r="GUH29" s="39"/>
      <c r="GUI29" s="39"/>
      <c r="GUJ29" s="39"/>
      <c r="GUK29" s="39"/>
      <c r="GUL29" s="39"/>
      <c r="GUM29" s="39"/>
      <c r="GUN29" s="39"/>
      <c r="GUO29" s="39"/>
      <c r="GUP29" s="39"/>
      <c r="GUQ29" s="39"/>
      <c r="GUR29" s="39"/>
      <c r="GUS29" s="39"/>
      <c r="GUT29" s="39"/>
      <c r="GUU29" s="39"/>
      <c r="GUV29" s="39"/>
      <c r="GUW29" s="39"/>
      <c r="GUX29" s="39"/>
      <c r="GUY29" s="39"/>
      <c r="GUZ29" s="39"/>
      <c r="GVA29" s="39"/>
      <c r="GVB29" s="39"/>
      <c r="GVC29" s="39"/>
      <c r="GVD29" s="39"/>
      <c r="GVE29" s="39"/>
      <c r="GVF29" s="39"/>
      <c r="GVG29" s="39"/>
      <c r="GVH29" s="39"/>
      <c r="GVI29" s="39"/>
      <c r="GVJ29" s="39"/>
      <c r="GVK29" s="39"/>
      <c r="GVL29" s="39"/>
      <c r="GVM29" s="39"/>
      <c r="GVN29" s="39"/>
      <c r="GVO29" s="39"/>
      <c r="GVP29" s="39"/>
      <c r="GVQ29" s="39"/>
      <c r="GVR29" s="39"/>
      <c r="GVS29" s="39"/>
      <c r="GVT29" s="39"/>
      <c r="GVU29" s="39"/>
      <c r="GVV29" s="39"/>
      <c r="GVW29" s="39"/>
      <c r="GVX29" s="39"/>
      <c r="GVY29" s="39"/>
      <c r="GVZ29" s="39"/>
      <c r="GWA29" s="39"/>
      <c r="GWB29" s="39"/>
      <c r="GWC29" s="39"/>
      <c r="GWD29" s="39"/>
      <c r="GWE29" s="39"/>
      <c r="GWF29" s="39"/>
      <c r="GWG29" s="39"/>
      <c r="GWH29" s="39"/>
      <c r="GWI29" s="39"/>
      <c r="GWJ29" s="39"/>
      <c r="GWK29" s="39"/>
      <c r="GWL29" s="39"/>
      <c r="GWM29" s="39"/>
      <c r="GWN29" s="39"/>
      <c r="GWO29" s="39"/>
      <c r="GWP29" s="39"/>
      <c r="GWQ29" s="39"/>
      <c r="GWR29" s="39"/>
      <c r="GWS29" s="39"/>
      <c r="GWT29" s="39"/>
      <c r="GWU29" s="39"/>
      <c r="GWV29" s="39"/>
      <c r="GWW29" s="39"/>
      <c r="GWX29" s="39"/>
      <c r="GWY29" s="39"/>
      <c r="GWZ29" s="39"/>
      <c r="GXA29" s="39"/>
      <c r="GXB29" s="39"/>
      <c r="GXC29" s="39"/>
      <c r="GXD29" s="39"/>
      <c r="GXE29" s="39"/>
      <c r="GXF29" s="39"/>
      <c r="GXG29" s="39"/>
      <c r="GXH29" s="39"/>
      <c r="GXI29" s="39"/>
      <c r="GXJ29" s="39"/>
      <c r="GXK29" s="39"/>
      <c r="GXL29" s="39"/>
      <c r="GXM29" s="39"/>
      <c r="GXN29" s="39"/>
      <c r="GXO29" s="39"/>
      <c r="GXP29" s="39"/>
      <c r="GXQ29" s="39"/>
      <c r="GXR29" s="39"/>
      <c r="GXS29" s="39"/>
      <c r="GXT29" s="39"/>
      <c r="GXU29" s="39"/>
      <c r="GXV29" s="39"/>
      <c r="GXW29" s="39"/>
      <c r="GXX29" s="39"/>
      <c r="GXY29" s="39"/>
      <c r="GXZ29" s="39"/>
      <c r="GYA29" s="39"/>
      <c r="GYB29" s="39"/>
      <c r="GYC29" s="39"/>
      <c r="GYD29" s="39"/>
      <c r="GYE29" s="39"/>
      <c r="GYF29" s="39"/>
      <c r="GYG29" s="39"/>
      <c r="GYH29" s="39"/>
      <c r="GYI29" s="39"/>
      <c r="GYJ29" s="39"/>
      <c r="GYK29" s="39"/>
      <c r="GYL29" s="39"/>
      <c r="GYM29" s="39"/>
      <c r="GYN29" s="39"/>
      <c r="GYO29" s="39"/>
      <c r="GYP29" s="39"/>
      <c r="GYQ29" s="39"/>
      <c r="GYR29" s="39"/>
      <c r="GYS29" s="39"/>
      <c r="GYT29" s="39"/>
      <c r="GYU29" s="39"/>
      <c r="GYV29" s="39"/>
      <c r="GYW29" s="39"/>
      <c r="GYX29" s="39"/>
      <c r="GYY29" s="39"/>
      <c r="GYZ29" s="39"/>
      <c r="GZA29" s="39"/>
      <c r="GZB29" s="39"/>
      <c r="GZC29" s="39"/>
      <c r="GZD29" s="39"/>
      <c r="GZE29" s="39"/>
      <c r="GZF29" s="39"/>
      <c r="GZG29" s="39"/>
      <c r="GZH29" s="39"/>
      <c r="GZI29" s="39"/>
      <c r="GZJ29" s="39"/>
      <c r="GZK29" s="39"/>
      <c r="GZL29" s="39"/>
      <c r="GZM29" s="39"/>
      <c r="GZN29" s="39"/>
      <c r="GZO29" s="39"/>
      <c r="GZP29" s="39"/>
      <c r="GZQ29" s="39"/>
      <c r="GZR29" s="39"/>
      <c r="GZS29" s="39"/>
      <c r="GZT29" s="39"/>
      <c r="GZU29" s="39"/>
      <c r="GZV29" s="39"/>
      <c r="GZW29" s="39"/>
      <c r="GZX29" s="39"/>
      <c r="GZY29" s="39"/>
      <c r="GZZ29" s="39"/>
      <c r="HAA29" s="39"/>
      <c r="HAB29" s="39"/>
      <c r="HAC29" s="39"/>
      <c r="HAD29" s="39"/>
      <c r="HAE29" s="39"/>
      <c r="HAF29" s="39"/>
      <c r="HAG29" s="39"/>
      <c r="HAH29" s="39"/>
      <c r="HAI29" s="39"/>
      <c r="HAJ29" s="39"/>
      <c r="HAK29" s="39"/>
      <c r="HAL29" s="39"/>
      <c r="HAM29" s="39"/>
      <c r="HAN29" s="39"/>
      <c r="HAO29" s="39"/>
      <c r="HAP29" s="39"/>
      <c r="HAQ29" s="39"/>
      <c r="HAR29" s="39"/>
      <c r="HAS29" s="39"/>
      <c r="HAT29" s="39"/>
      <c r="HAU29" s="39"/>
      <c r="HAV29" s="39"/>
      <c r="HAW29" s="39"/>
      <c r="HAX29" s="39"/>
      <c r="HAY29" s="39"/>
      <c r="HAZ29" s="39"/>
      <c r="HBA29" s="39"/>
      <c r="HBB29" s="39"/>
      <c r="HBC29" s="39"/>
      <c r="HBD29" s="39"/>
      <c r="HBE29" s="39"/>
      <c r="HBF29" s="39"/>
      <c r="HBG29" s="39"/>
      <c r="HBH29" s="39"/>
      <c r="HBI29" s="39"/>
      <c r="HBJ29" s="39"/>
      <c r="HBK29" s="39"/>
      <c r="HBL29" s="39"/>
      <c r="HBM29" s="39"/>
      <c r="HBN29" s="39"/>
      <c r="HBO29" s="39"/>
      <c r="HBP29" s="39"/>
      <c r="HBQ29" s="39"/>
      <c r="HBR29" s="39"/>
      <c r="HBS29" s="39"/>
      <c r="HBT29" s="39"/>
      <c r="HBU29" s="39"/>
      <c r="HBV29" s="39"/>
      <c r="HBW29" s="39"/>
      <c r="HBX29" s="39"/>
      <c r="HBY29" s="39"/>
      <c r="HBZ29" s="39"/>
      <c r="HCA29" s="39"/>
      <c r="HCB29" s="39"/>
      <c r="HCC29" s="39"/>
      <c r="HCD29" s="39"/>
      <c r="HCE29" s="39"/>
      <c r="HCF29" s="39"/>
      <c r="HCG29" s="39"/>
      <c r="HCH29" s="39"/>
      <c r="HCI29" s="39"/>
      <c r="HCJ29" s="39"/>
      <c r="HCK29" s="39"/>
      <c r="HCL29" s="39"/>
      <c r="HCM29" s="39"/>
      <c r="HCN29" s="39"/>
      <c r="HCO29" s="39"/>
      <c r="HCP29" s="39"/>
      <c r="HCQ29" s="39"/>
      <c r="HCR29" s="39"/>
      <c r="HCS29" s="39"/>
      <c r="HCT29" s="39"/>
      <c r="HCU29" s="39"/>
      <c r="HCV29" s="39"/>
      <c r="HCW29" s="39"/>
      <c r="HCX29" s="39"/>
      <c r="HCY29" s="39"/>
      <c r="HCZ29" s="39"/>
      <c r="HDA29" s="39"/>
      <c r="HDB29" s="39"/>
      <c r="HDC29" s="39"/>
      <c r="HDD29" s="39"/>
      <c r="HDE29" s="39"/>
      <c r="HDF29" s="39"/>
      <c r="HDG29" s="39"/>
      <c r="HDH29" s="39"/>
      <c r="HDI29" s="39"/>
      <c r="HDJ29" s="39"/>
      <c r="HDK29" s="39"/>
      <c r="HDL29" s="39"/>
      <c r="HDM29" s="39"/>
      <c r="HDN29" s="39"/>
      <c r="HDO29" s="39"/>
      <c r="HDP29" s="39"/>
      <c r="HDQ29" s="39"/>
      <c r="HDR29" s="39"/>
      <c r="HDS29" s="39"/>
      <c r="HDT29" s="39"/>
      <c r="HDU29" s="39"/>
      <c r="HDV29" s="39"/>
      <c r="HDW29" s="39"/>
      <c r="HDX29" s="39"/>
      <c r="HDY29" s="39"/>
      <c r="HDZ29" s="39"/>
      <c r="HEA29" s="39"/>
      <c r="HEB29" s="39"/>
      <c r="HEC29" s="39"/>
      <c r="HED29" s="39"/>
      <c r="HEE29" s="39"/>
      <c r="HEF29" s="39"/>
      <c r="HEG29" s="39"/>
      <c r="HEH29" s="39"/>
      <c r="HEI29" s="39"/>
      <c r="HEJ29" s="39"/>
      <c r="HEK29" s="39"/>
      <c r="HEL29" s="39"/>
      <c r="HEM29" s="39"/>
      <c r="HEN29" s="39"/>
      <c r="HEO29" s="39"/>
      <c r="HEP29" s="39"/>
      <c r="HEQ29" s="39"/>
      <c r="HER29" s="39"/>
      <c r="HES29" s="39"/>
      <c r="HET29" s="39"/>
      <c r="HEU29" s="39"/>
      <c r="HEV29" s="39"/>
      <c r="HEW29" s="39"/>
      <c r="HEX29" s="39"/>
      <c r="HEY29" s="39"/>
      <c r="HEZ29" s="39"/>
      <c r="HFA29" s="39"/>
      <c r="HFB29" s="39"/>
      <c r="HFC29" s="39"/>
      <c r="HFD29" s="39"/>
      <c r="HFE29" s="39"/>
      <c r="HFF29" s="39"/>
      <c r="HFG29" s="39"/>
      <c r="HFH29" s="39"/>
      <c r="HFI29" s="39"/>
      <c r="HFJ29" s="39"/>
      <c r="HFK29" s="39"/>
      <c r="HFL29" s="39"/>
      <c r="HFM29" s="39"/>
      <c r="HFN29" s="39"/>
      <c r="HFO29" s="39"/>
      <c r="HFP29" s="39"/>
      <c r="HFQ29" s="39"/>
      <c r="HFR29" s="39"/>
      <c r="HFS29" s="39"/>
      <c r="HFT29" s="39"/>
      <c r="HFU29" s="39"/>
      <c r="HFV29" s="39"/>
      <c r="HFW29" s="39"/>
      <c r="HFX29" s="39"/>
      <c r="HFY29" s="39"/>
      <c r="HFZ29" s="39"/>
      <c r="HGA29" s="39"/>
      <c r="HGB29" s="39"/>
      <c r="HGC29" s="39"/>
      <c r="HGD29" s="39"/>
      <c r="HGE29" s="39"/>
      <c r="HGF29" s="39"/>
      <c r="HGG29" s="39"/>
      <c r="HGH29" s="39"/>
      <c r="HGI29" s="39"/>
      <c r="HGJ29" s="39"/>
      <c r="HGK29" s="39"/>
      <c r="HGL29" s="39"/>
      <c r="HGM29" s="39"/>
      <c r="HGN29" s="39"/>
      <c r="HGO29" s="39"/>
      <c r="HGP29" s="39"/>
      <c r="HGQ29" s="39"/>
      <c r="HGR29" s="39"/>
      <c r="HGS29" s="39"/>
      <c r="HGT29" s="39"/>
      <c r="HGU29" s="39"/>
      <c r="HGV29" s="39"/>
      <c r="HGW29" s="39"/>
      <c r="HGX29" s="39"/>
      <c r="HGY29" s="39"/>
      <c r="HGZ29" s="39"/>
      <c r="HHA29" s="39"/>
      <c r="HHB29" s="39"/>
      <c r="HHC29" s="39"/>
      <c r="HHD29" s="39"/>
      <c r="HHE29" s="39"/>
      <c r="HHF29" s="39"/>
      <c r="HHG29" s="39"/>
      <c r="HHH29" s="39"/>
      <c r="HHI29" s="39"/>
      <c r="HHJ29" s="39"/>
      <c r="HHK29" s="39"/>
      <c r="HHL29" s="39"/>
      <c r="HHM29" s="39"/>
      <c r="HHN29" s="39"/>
      <c r="HHO29" s="39"/>
      <c r="HHP29" s="39"/>
      <c r="HHQ29" s="39"/>
      <c r="HHR29" s="39"/>
      <c r="HHS29" s="39"/>
      <c r="HHT29" s="39"/>
      <c r="HHU29" s="39"/>
      <c r="HHV29" s="39"/>
      <c r="HHW29" s="39"/>
      <c r="HHX29" s="39"/>
      <c r="HHY29" s="39"/>
      <c r="HHZ29" s="39"/>
      <c r="HIA29" s="39"/>
      <c r="HIB29" s="39"/>
      <c r="HIC29" s="39"/>
      <c r="HID29" s="39"/>
      <c r="HIE29" s="39"/>
      <c r="HIF29" s="39"/>
      <c r="HIG29" s="39"/>
      <c r="HIH29" s="39"/>
      <c r="HII29" s="39"/>
      <c r="HIJ29" s="39"/>
      <c r="HIK29" s="39"/>
      <c r="HIL29" s="39"/>
      <c r="HIM29" s="39"/>
      <c r="HIN29" s="39"/>
      <c r="HIO29" s="39"/>
      <c r="HIP29" s="39"/>
      <c r="HIQ29" s="39"/>
      <c r="HIR29" s="39"/>
      <c r="HIS29" s="39"/>
      <c r="HIT29" s="39"/>
      <c r="HIU29" s="39"/>
      <c r="HIV29" s="39"/>
      <c r="HIW29" s="39"/>
      <c r="HIX29" s="39"/>
      <c r="HIY29" s="39"/>
      <c r="HIZ29" s="39"/>
      <c r="HJA29" s="39"/>
      <c r="HJB29" s="39"/>
      <c r="HJC29" s="39"/>
      <c r="HJD29" s="39"/>
      <c r="HJE29" s="39"/>
      <c r="HJF29" s="39"/>
      <c r="HJG29" s="39"/>
      <c r="HJH29" s="39"/>
      <c r="HJI29" s="39"/>
      <c r="HJJ29" s="39"/>
      <c r="HJK29" s="39"/>
      <c r="HJL29" s="39"/>
      <c r="HJM29" s="39"/>
      <c r="HJN29" s="39"/>
      <c r="HJO29" s="39"/>
      <c r="HJP29" s="39"/>
      <c r="HJQ29" s="39"/>
      <c r="HJR29" s="39"/>
      <c r="HJS29" s="39"/>
      <c r="HJT29" s="39"/>
      <c r="HJU29" s="39"/>
      <c r="HJV29" s="39"/>
      <c r="HJW29" s="39"/>
      <c r="HJX29" s="39"/>
      <c r="HJY29" s="39"/>
      <c r="HJZ29" s="39"/>
      <c r="HKA29" s="39"/>
      <c r="HKB29" s="39"/>
      <c r="HKC29" s="39"/>
      <c r="HKD29" s="39"/>
      <c r="HKE29" s="39"/>
      <c r="HKF29" s="39"/>
      <c r="HKG29" s="39"/>
      <c r="HKH29" s="39"/>
      <c r="HKI29" s="39"/>
      <c r="HKJ29" s="39"/>
      <c r="HKK29" s="39"/>
      <c r="HKL29" s="39"/>
      <c r="HKM29" s="39"/>
      <c r="HKN29" s="39"/>
      <c r="HKO29" s="39"/>
      <c r="HKP29" s="39"/>
      <c r="HKQ29" s="39"/>
      <c r="HKR29" s="39"/>
      <c r="HKS29" s="39"/>
      <c r="HKT29" s="39"/>
      <c r="HKU29" s="39"/>
      <c r="HKV29" s="39"/>
      <c r="HKW29" s="39"/>
      <c r="HKX29" s="39"/>
      <c r="HKY29" s="39"/>
      <c r="HKZ29" s="39"/>
      <c r="HLA29" s="39"/>
      <c r="HLB29" s="39"/>
      <c r="HLC29" s="39"/>
      <c r="HLD29" s="39"/>
      <c r="HLE29" s="39"/>
      <c r="HLF29" s="39"/>
      <c r="HLG29" s="39"/>
      <c r="HLH29" s="39"/>
      <c r="HLI29" s="39"/>
      <c r="HLJ29" s="39"/>
      <c r="HLK29" s="39"/>
      <c r="HLL29" s="39"/>
      <c r="HLM29" s="39"/>
      <c r="HLN29" s="39"/>
      <c r="HLO29" s="39"/>
      <c r="HLP29" s="39"/>
      <c r="HLQ29" s="39"/>
      <c r="HLR29" s="39"/>
      <c r="HLS29" s="39"/>
      <c r="HLT29" s="39"/>
      <c r="HLU29" s="39"/>
      <c r="HLV29" s="39"/>
      <c r="HLW29" s="39"/>
      <c r="HLX29" s="39"/>
      <c r="HLY29" s="39"/>
      <c r="HLZ29" s="39"/>
      <c r="HMA29" s="39"/>
      <c r="HMB29" s="39"/>
      <c r="HMC29" s="39"/>
      <c r="HMD29" s="39"/>
      <c r="HME29" s="39"/>
      <c r="HMF29" s="39"/>
      <c r="HMG29" s="39"/>
      <c r="HMH29" s="39"/>
      <c r="HMI29" s="39"/>
      <c r="HMJ29" s="39"/>
      <c r="HMK29" s="39"/>
      <c r="HML29" s="39"/>
      <c r="HMM29" s="39"/>
      <c r="HMN29" s="39"/>
      <c r="HMO29" s="39"/>
      <c r="HMP29" s="39"/>
      <c r="HMQ29" s="39"/>
      <c r="HMR29" s="39"/>
      <c r="HMS29" s="39"/>
      <c r="HMT29" s="39"/>
      <c r="HMU29" s="39"/>
      <c r="HMV29" s="39"/>
      <c r="HMW29" s="39"/>
      <c r="HMX29" s="39"/>
      <c r="HMY29" s="39"/>
      <c r="HMZ29" s="39"/>
      <c r="HNA29" s="39"/>
      <c r="HNB29" s="39"/>
      <c r="HNC29" s="39"/>
      <c r="HND29" s="39"/>
      <c r="HNE29" s="39"/>
      <c r="HNF29" s="39"/>
      <c r="HNG29" s="39"/>
      <c r="HNH29" s="39"/>
      <c r="HNI29" s="39"/>
      <c r="HNJ29" s="39"/>
      <c r="HNK29" s="39"/>
      <c r="HNL29" s="39"/>
      <c r="HNM29" s="39"/>
      <c r="HNN29" s="39"/>
      <c r="HNO29" s="39"/>
      <c r="HNP29" s="39"/>
      <c r="HNQ29" s="39"/>
      <c r="HNR29" s="39"/>
      <c r="HNS29" s="39"/>
      <c r="HNT29" s="39"/>
      <c r="HNU29" s="39"/>
      <c r="HNV29" s="39"/>
      <c r="HNW29" s="39"/>
      <c r="HNX29" s="39"/>
      <c r="HNY29" s="39"/>
      <c r="HNZ29" s="39"/>
      <c r="HOA29" s="39"/>
      <c r="HOB29" s="39"/>
      <c r="HOC29" s="39"/>
      <c r="HOD29" s="39"/>
      <c r="HOE29" s="39"/>
      <c r="HOF29" s="39"/>
      <c r="HOG29" s="39"/>
      <c r="HOH29" s="39"/>
      <c r="HOI29" s="39"/>
      <c r="HOJ29" s="39"/>
      <c r="HOK29" s="39"/>
      <c r="HOL29" s="39"/>
      <c r="HOM29" s="39"/>
      <c r="HON29" s="39"/>
      <c r="HOO29" s="39"/>
      <c r="HOP29" s="39"/>
      <c r="HOQ29" s="39"/>
      <c r="HOR29" s="39"/>
      <c r="HOS29" s="39"/>
      <c r="HOT29" s="39"/>
      <c r="HOU29" s="39"/>
      <c r="HOV29" s="39"/>
      <c r="HOW29" s="39"/>
      <c r="HOX29" s="39"/>
      <c r="HOY29" s="39"/>
      <c r="HOZ29" s="39"/>
      <c r="HPA29" s="39"/>
      <c r="HPB29" s="39"/>
      <c r="HPC29" s="39"/>
      <c r="HPD29" s="39"/>
      <c r="HPE29" s="39"/>
      <c r="HPF29" s="39"/>
      <c r="HPG29" s="39"/>
      <c r="HPH29" s="39"/>
      <c r="HPI29" s="39"/>
      <c r="HPJ29" s="39"/>
      <c r="HPK29" s="39"/>
      <c r="HPL29" s="39"/>
      <c r="HPM29" s="39"/>
      <c r="HPN29" s="39"/>
      <c r="HPO29" s="39"/>
      <c r="HPP29" s="39"/>
      <c r="HPQ29" s="39"/>
      <c r="HPR29" s="39"/>
      <c r="HPS29" s="39"/>
      <c r="HPT29" s="39"/>
      <c r="HPU29" s="39"/>
      <c r="HPV29" s="39"/>
      <c r="HPW29" s="39"/>
      <c r="HPX29" s="39"/>
      <c r="HPY29" s="39"/>
      <c r="HPZ29" s="39"/>
      <c r="HQA29" s="39"/>
      <c r="HQB29" s="39"/>
      <c r="HQC29" s="39"/>
      <c r="HQD29" s="39"/>
      <c r="HQE29" s="39"/>
      <c r="HQF29" s="39"/>
      <c r="HQG29" s="39"/>
      <c r="HQH29" s="39"/>
      <c r="HQI29" s="39"/>
      <c r="HQJ29" s="39"/>
      <c r="HQK29" s="39"/>
      <c r="HQL29" s="39"/>
      <c r="HQM29" s="39"/>
      <c r="HQN29" s="39"/>
      <c r="HQO29" s="39"/>
      <c r="HQP29" s="39"/>
      <c r="HQQ29" s="39"/>
      <c r="HQR29" s="39"/>
      <c r="HQS29" s="39"/>
      <c r="HQT29" s="39"/>
      <c r="HQU29" s="39"/>
      <c r="HQV29" s="39"/>
      <c r="HQW29" s="39"/>
      <c r="HQX29" s="39"/>
      <c r="HQY29" s="39"/>
      <c r="HQZ29" s="39"/>
      <c r="HRA29" s="39"/>
      <c r="HRB29" s="39"/>
      <c r="HRC29" s="39"/>
      <c r="HRD29" s="39"/>
      <c r="HRE29" s="39"/>
      <c r="HRF29" s="39"/>
      <c r="HRG29" s="39"/>
      <c r="HRH29" s="39"/>
      <c r="HRI29" s="39"/>
      <c r="HRJ29" s="39"/>
      <c r="HRK29" s="39"/>
      <c r="HRL29" s="39"/>
      <c r="HRM29" s="39"/>
      <c r="HRN29" s="39"/>
      <c r="HRO29" s="39"/>
      <c r="HRP29" s="39"/>
      <c r="HRQ29" s="39"/>
      <c r="HRR29" s="39"/>
      <c r="HRS29" s="39"/>
      <c r="HRT29" s="39"/>
      <c r="HRU29" s="39"/>
      <c r="HRV29" s="39"/>
      <c r="HRW29" s="39"/>
      <c r="HRX29" s="39"/>
      <c r="HRY29" s="39"/>
      <c r="HRZ29" s="39"/>
      <c r="HSA29" s="39"/>
      <c r="HSB29" s="39"/>
      <c r="HSC29" s="39"/>
      <c r="HSD29" s="39"/>
      <c r="HSE29" s="39"/>
      <c r="HSF29" s="39"/>
      <c r="HSG29" s="39"/>
      <c r="HSH29" s="39"/>
      <c r="HSI29" s="39"/>
      <c r="HSJ29" s="39"/>
      <c r="HSK29" s="39"/>
      <c r="HSL29" s="39"/>
      <c r="HSM29" s="39"/>
      <c r="HSN29" s="39"/>
      <c r="HSO29" s="39"/>
      <c r="HSP29" s="39"/>
      <c r="HSQ29" s="39"/>
      <c r="HSR29" s="39"/>
      <c r="HSS29" s="39"/>
      <c r="HST29" s="39"/>
      <c r="HSU29" s="39"/>
      <c r="HSV29" s="39"/>
      <c r="HSW29" s="39"/>
      <c r="HSX29" s="39"/>
      <c r="HSY29" s="39"/>
      <c r="HSZ29" s="39"/>
      <c r="HTA29" s="39"/>
      <c r="HTB29" s="39"/>
      <c r="HTC29" s="39"/>
      <c r="HTD29" s="39"/>
      <c r="HTE29" s="39"/>
      <c r="HTF29" s="39"/>
      <c r="HTG29" s="39"/>
      <c r="HTH29" s="39"/>
      <c r="HTI29" s="39"/>
      <c r="HTJ29" s="39"/>
      <c r="HTK29" s="39"/>
      <c r="HTL29" s="39"/>
      <c r="HTM29" s="39"/>
      <c r="HTN29" s="39"/>
      <c r="HTO29" s="39"/>
      <c r="HTP29" s="39"/>
      <c r="HTQ29" s="39"/>
      <c r="HTR29" s="39"/>
      <c r="HTS29" s="39"/>
      <c r="HTT29" s="39"/>
      <c r="HTU29" s="39"/>
      <c r="HTV29" s="39"/>
      <c r="HTW29" s="39"/>
      <c r="HTX29" s="39"/>
      <c r="HTY29" s="39"/>
      <c r="HTZ29" s="39"/>
      <c r="HUA29" s="39"/>
      <c r="HUB29" s="39"/>
      <c r="HUC29" s="39"/>
      <c r="HUD29" s="39"/>
      <c r="HUE29" s="39"/>
      <c r="HUF29" s="39"/>
      <c r="HUG29" s="39"/>
      <c r="HUH29" s="39"/>
      <c r="HUI29" s="39"/>
      <c r="HUJ29" s="39"/>
      <c r="HUK29" s="39"/>
      <c r="HUL29" s="39"/>
      <c r="HUM29" s="39"/>
      <c r="HUN29" s="39"/>
      <c r="HUO29" s="39"/>
      <c r="HUP29" s="39"/>
      <c r="HUQ29" s="39"/>
      <c r="HUR29" s="39"/>
      <c r="HUS29" s="39"/>
      <c r="HUT29" s="39"/>
      <c r="HUU29" s="39"/>
      <c r="HUV29" s="39"/>
      <c r="HUW29" s="39"/>
      <c r="HUX29" s="39"/>
      <c r="HUY29" s="39"/>
      <c r="HUZ29" s="39"/>
      <c r="HVA29" s="39"/>
      <c r="HVB29" s="39"/>
      <c r="HVC29" s="39"/>
      <c r="HVD29" s="39"/>
      <c r="HVE29" s="39"/>
      <c r="HVF29" s="39"/>
      <c r="HVG29" s="39"/>
      <c r="HVH29" s="39"/>
      <c r="HVI29" s="39"/>
      <c r="HVJ29" s="39"/>
      <c r="HVK29" s="39"/>
      <c r="HVL29" s="39"/>
      <c r="HVM29" s="39"/>
      <c r="HVN29" s="39"/>
      <c r="HVO29" s="39"/>
      <c r="HVP29" s="39"/>
      <c r="HVQ29" s="39"/>
      <c r="HVR29" s="39"/>
      <c r="HVS29" s="39"/>
      <c r="HVT29" s="39"/>
      <c r="HVU29" s="39"/>
      <c r="HVV29" s="39"/>
      <c r="HVW29" s="39"/>
      <c r="HVX29" s="39"/>
      <c r="HVY29" s="39"/>
      <c r="HVZ29" s="39"/>
      <c r="HWA29" s="39"/>
      <c r="HWB29" s="39"/>
      <c r="HWC29" s="39"/>
      <c r="HWD29" s="39"/>
      <c r="HWE29" s="39"/>
      <c r="HWF29" s="39"/>
      <c r="HWG29" s="39"/>
      <c r="HWH29" s="39"/>
      <c r="HWI29" s="39"/>
      <c r="HWJ29" s="39"/>
      <c r="HWK29" s="39"/>
      <c r="HWL29" s="39"/>
      <c r="HWM29" s="39"/>
      <c r="HWN29" s="39"/>
      <c r="HWO29" s="39"/>
      <c r="HWP29" s="39"/>
      <c r="HWQ29" s="39"/>
      <c r="HWR29" s="39"/>
      <c r="HWS29" s="39"/>
      <c r="HWT29" s="39"/>
      <c r="HWU29" s="39"/>
      <c r="HWV29" s="39"/>
      <c r="HWW29" s="39"/>
      <c r="HWX29" s="39"/>
      <c r="HWY29" s="39"/>
      <c r="HWZ29" s="39"/>
      <c r="HXA29" s="39"/>
      <c r="HXB29" s="39"/>
      <c r="HXC29" s="39"/>
      <c r="HXD29" s="39"/>
      <c r="HXE29" s="39"/>
      <c r="HXF29" s="39"/>
      <c r="HXG29" s="39"/>
      <c r="HXH29" s="39"/>
      <c r="HXI29" s="39"/>
      <c r="HXJ29" s="39"/>
      <c r="HXK29" s="39"/>
      <c r="HXL29" s="39"/>
      <c r="HXM29" s="39"/>
      <c r="HXN29" s="39"/>
      <c r="HXO29" s="39"/>
      <c r="HXP29" s="39"/>
      <c r="HXQ29" s="39"/>
      <c r="HXR29" s="39"/>
      <c r="HXS29" s="39"/>
      <c r="HXT29" s="39"/>
      <c r="HXU29" s="39"/>
      <c r="HXV29" s="39"/>
      <c r="HXW29" s="39"/>
      <c r="HXX29" s="39"/>
      <c r="HXY29" s="39"/>
      <c r="HXZ29" s="39"/>
      <c r="HYA29" s="39"/>
      <c r="HYB29" s="39"/>
      <c r="HYC29" s="39"/>
      <c r="HYD29" s="39"/>
      <c r="HYE29" s="39"/>
      <c r="HYF29" s="39"/>
      <c r="HYG29" s="39"/>
      <c r="HYH29" s="39"/>
      <c r="HYI29" s="39"/>
      <c r="HYJ29" s="39"/>
      <c r="HYK29" s="39"/>
      <c r="HYL29" s="39"/>
      <c r="HYM29" s="39"/>
      <c r="HYN29" s="39"/>
      <c r="HYO29" s="39"/>
      <c r="HYP29" s="39"/>
      <c r="HYQ29" s="39"/>
      <c r="HYR29" s="39"/>
      <c r="HYS29" s="39"/>
      <c r="HYT29" s="39"/>
      <c r="HYU29" s="39"/>
      <c r="HYV29" s="39"/>
      <c r="HYW29" s="39"/>
      <c r="HYX29" s="39"/>
      <c r="HYY29" s="39"/>
      <c r="HYZ29" s="39"/>
      <c r="HZA29" s="39"/>
      <c r="HZB29" s="39"/>
      <c r="HZC29" s="39"/>
      <c r="HZD29" s="39"/>
      <c r="HZE29" s="39"/>
      <c r="HZF29" s="39"/>
      <c r="HZG29" s="39"/>
      <c r="HZH29" s="39"/>
      <c r="HZI29" s="39"/>
      <c r="HZJ29" s="39"/>
      <c r="HZK29" s="39"/>
      <c r="HZL29" s="39"/>
      <c r="HZM29" s="39"/>
      <c r="HZN29" s="39"/>
      <c r="HZO29" s="39"/>
      <c r="HZP29" s="39"/>
      <c r="HZQ29" s="39"/>
      <c r="HZR29" s="39"/>
      <c r="HZS29" s="39"/>
      <c r="HZT29" s="39"/>
      <c r="HZU29" s="39"/>
      <c r="HZV29" s="39"/>
      <c r="HZW29" s="39"/>
      <c r="HZX29" s="39"/>
      <c r="HZY29" s="39"/>
      <c r="HZZ29" s="39"/>
      <c r="IAA29" s="39"/>
      <c r="IAB29" s="39"/>
      <c r="IAC29" s="39"/>
      <c r="IAD29" s="39"/>
      <c r="IAE29" s="39"/>
      <c r="IAF29" s="39"/>
      <c r="IAG29" s="39"/>
      <c r="IAH29" s="39"/>
      <c r="IAI29" s="39"/>
      <c r="IAJ29" s="39"/>
      <c r="IAK29" s="39"/>
      <c r="IAL29" s="39"/>
      <c r="IAM29" s="39"/>
      <c r="IAN29" s="39"/>
      <c r="IAO29" s="39"/>
      <c r="IAP29" s="39"/>
      <c r="IAQ29" s="39"/>
      <c r="IAR29" s="39"/>
      <c r="IAS29" s="39"/>
      <c r="IAT29" s="39"/>
      <c r="IAU29" s="39"/>
      <c r="IAV29" s="39"/>
      <c r="IAW29" s="39"/>
      <c r="IAX29" s="39"/>
      <c r="IAY29" s="39"/>
      <c r="IAZ29" s="39"/>
      <c r="IBA29" s="39"/>
      <c r="IBB29" s="39"/>
      <c r="IBC29" s="39"/>
      <c r="IBD29" s="39"/>
      <c r="IBE29" s="39"/>
      <c r="IBF29" s="39"/>
      <c r="IBG29" s="39"/>
      <c r="IBH29" s="39"/>
      <c r="IBI29" s="39"/>
      <c r="IBJ29" s="39"/>
      <c r="IBK29" s="39"/>
      <c r="IBL29" s="39"/>
      <c r="IBM29" s="39"/>
      <c r="IBN29" s="39"/>
      <c r="IBO29" s="39"/>
      <c r="IBP29" s="39"/>
      <c r="IBQ29" s="39"/>
      <c r="IBR29" s="39"/>
      <c r="IBS29" s="39"/>
      <c r="IBT29" s="39"/>
      <c r="IBU29" s="39"/>
      <c r="IBV29" s="39"/>
      <c r="IBW29" s="39"/>
      <c r="IBX29" s="39"/>
      <c r="IBY29" s="39"/>
      <c r="IBZ29" s="39"/>
      <c r="ICA29" s="39"/>
      <c r="ICB29" s="39"/>
      <c r="ICC29" s="39"/>
      <c r="ICD29" s="39"/>
      <c r="ICE29" s="39"/>
      <c r="ICF29" s="39"/>
      <c r="ICG29" s="39"/>
      <c r="ICH29" s="39"/>
      <c r="ICI29" s="39"/>
      <c r="ICJ29" s="39"/>
      <c r="ICK29" s="39"/>
      <c r="ICL29" s="39"/>
      <c r="ICM29" s="39"/>
      <c r="ICN29" s="39"/>
      <c r="ICO29" s="39"/>
      <c r="ICP29" s="39"/>
      <c r="ICQ29" s="39"/>
      <c r="ICR29" s="39"/>
      <c r="ICS29" s="39"/>
      <c r="ICT29" s="39"/>
      <c r="ICU29" s="39"/>
      <c r="ICV29" s="39"/>
      <c r="ICW29" s="39"/>
      <c r="ICX29" s="39"/>
      <c r="ICY29" s="39"/>
      <c r="ICZ29" s="39"/>
      <c r="IDA29" s="39"/>
      <c r="IDB29" s="39"/>
      <c r="IDC29" s="39"/>
      <c r="IDD29" s="39"/>
      <c r="IDE29" s="39"/>
      <c r="IDF29" s="39"/>
      <c r="IDG29" s="39"/>
      <c r="IDH29" s="39"/>
      <c r="IDI29" s="39"/>
      <c r="IDJ29" s="39"/>
      <c r="IDK29" s="39"/>
      <c r="IDL29" s="39"/>
      <c r="IDM29" s="39"/>
      <c r="IDN29" s="39"/>
      <c r="IDO29" s="39"/>
      <c r="IDP29" s="39"/>
      <c r="IDQ29" s="39"/>
      <c r="IDR29" s="39"/>
      <c r="IDS29" s="39"/>
      <c r="IDT29" s="39"/>
      <c r="IDU29" s="39"/>
      <c r="IDV29" s="39"/>
      <c r="IDW29" s="39"/>
      <c r="IDX29" s="39"/>
      <c r="IDY29" s="39"/>
      <c r="IDZ29" s="39"/>
      <c r="IEA29" s="39"/>
      <c r="IEB29" s="39"/>
      <c r="IEC29" s="39"/>
      <c r="IED29" s="39"/>
      <c r="IEE29" s="39"/>
      <c r="IEF29" s="39"/>
      <c r="IEG29" s="39"/>
      <c r="IEH29" s="39"/>
      <c r="IEI29" s="39"/>
      <c r="IEJ29" s="39"/>
      <c r="IEK29" s="39"/>
      <c r="IEL29" s="39"/>
      <c r="IEM29" s="39"/>
      <c r="IEN29" s="39"/>
      <c r="IEO29" s="39"/>
      <c r="IEP29" s="39"/>
      <c r="IEQ29" s="39"/>
      <c r="IER29" s="39"/>
      <c r="IES29" s="39"/>
      <c r="IET29" s="39"/>
      <c r="IEU29" s="39"/>
      <c r="IEV29" s="39"/>
      <c r="IEW29" s="39"/>
      <c r="IEX29" s="39"/>
      <c r="IEY29" s="39"/>
      <c r="IEZ29" s="39"/>
      <c r="IFA29" s="39"/>
      <c r="IFB29" s="39"/>
      <c r="IFC29" s="39"/>
      <c r="IFD29" s="39"/>
      <c r="IFE29" s="39"/>
      <c r="IFF29" s="39"/>
      <c r="IFG29" s="39"/>
      <c r="IFH29" s="39"/>
      <c r="IFI29" s="39"/>
      <c r="IFJ29" s="39"/>
      <c r="IFK29" s="39"/>
      <c r="IFL29" s="39"/>
      <c r="IFM29" s="39"/>
      <c r="IFN29" s="39"/>
      <c r="IFO29" s="39"/>
      <c r="IFP29" s="39"/>
      <c r="IFQ29" s="39"/>
      <c r="IFR29" s="39"/>
      <c r="IFS29" s="39"/>
      <c r="IFT29" s="39"/>
      <c r="IFU29" s="39"/>
      <c r="IFV29" s="39"/>
      <c r="IFW29" s="39"/>
      <c r="IFX29" s="39"/>
      <c r="IFY29" s="39"/>
      <c r="IFZ29" s="39"/>
      <c r="IGA29" s="39"/>
      <c r="IGB29" s="39"/>
      <c r="IGC29" s="39"/>
      <c r="IGD29" s="39"/>
      <c r="IGE29" s="39"/>
      <c r="IGF29" s="39"/>
      <c r="IGG29" s="39"/>
      <c r="IGH29" s="39"/>
      <c r="IGI29" s="39"/>
      <c r="IGJ29" s="39"/>
      <c r="IGK29" s="39"/>
      <c r="IGL29" s="39"/>
      <c r="IGM29" s="39"/>
      <c r="IGN29" s="39"/>
      <c r="IGO29" s="39"/>
      <c r="IGP29" s="39"/>
      <c r="IGQ29" s="39"/>
      <c r="IGR29" s="39"/>
      <c r="IGS29" s="39"/>
      <c r="IGT29" s="39"/>
      <c r="IGU29" s="39"/>
      <c r="IGV29" s="39"/>
      <c r="IGW29" s="39"/>
      <c r="IGX29" s="39"/>
      <c r="IGY29" s="39"/>
      <c r="IGZ29" s="39"/>
      <c r="IHA29" s="39"/>
      <c r="IHB29" s="39"/>
      <c r="IHC29" s="39"/>
      <c r="IHD29" s="39"/>
      <c r="IHE29" s="39"/>
      <c r="IHF29" s="39"/>
      <c r="IHG29" s="39"/>
      <c r="IHH29" s="39"/>
      <c r="IHI29" s="39"/>
      <c r="IHJ29" s="39"/>
      <c r="IHK29" s="39"/>
      <c r="IHL29" s="39"/>
      <c r="IHM29" s="39"/>
      <c r="IHN29" s="39"/>
      <c r="IHO29" s="39"/>
      <c r="IHP29" s="39"/>
      <c r="IHQ29" s="39"/>
      <c r="IHR29" s="39"/>
      <c r="IHS29" s="39"/>
      <c r="IHT29" s="39"/>
      <c r="IHU29" s="39"/>
      <c r="IHV29" s="39"/>
      <c r="IHW29" s="39"/>
      <c r="IHX29" s="39"/>
      <c r="IHY29" s="39"/>
      <c r="IHZ29" s="39"/>
      <c r="IIA29" s="39"/>
      <c r="IIB29" s="39"/>
      <c r="IIC29" s="39"/>
      <c r="IID29" s="39"/>
      <c r="IIE29" s="39"/>
      <c r="IIF29" s="39"/>
      <c r="IIG29" s="39"/>
      <c r="IIH29" s="39"/>
      <c r="III29" s="39"/>
      <c r="IIJ29" s="39"/>
      <c r="IIK29" s="39"/>
      <c r="IIL29" s="39"/>
      <c r="IIM29" s="39"/>
      <c r="IIN29" s="39"/>
      <c r="IIO29" s="39"/>
      <c r="IIP29" s="39"/>
      <c r="IIQ29" s="39"/>
      <c r="IIR29" s="39"/>
      <c r="IIS29" s="39"/>
      <c r="IIT29" s="39"/>
      <c r="IIU29" s="39"/>
      <c r="IIV29" s="39"/>
      <c r="IIW29" s="39"/>
      <c r="IIX29" s="39"/>
      <c r="IIY29" s="39"/>
      <c r="IIZ29" s="39"/>
      <c r="IJA29" s="39"/>
      <c r="IJB29" s="39"/>
      <c r="IJC29" s="39"/>
      <c r="IJD29" s="39"/>
      <c r="IJE29" s="39"/>
      <c r="IJF29" s="39"/>
      <c r="IJG29" s="39"/>
      <c r="IJH29" s="39"/>
      <c r="IJI29" s="39"/>
      <c r="IJJ29" s="39"/>
      <c r="IJK29" s="39"/>
      <c r="IJL29" s="39"/>
      <c r="IJM29" s="39"/>
      <c r="IJN29" s="39"/>
      <c r="IJO29" s="39"/>
      <c r="IJP29" s="39"/>
      <c r="IJQ29" s="39"/>
      <c r="IJR29" s="39"/>
      <c r="IJS29" s="39"/>
      <c r="IJT29" s="39"/>
      <c r="IJU29" s="39"/>
      <c r="IJV29" s="39"/>
      <c r="IJW29" s="39"/>
      <c r="IJX29" s="39"/>
      <c r="IJY29" s="39"/>
      <c r="IJZ29" s="39"/>
      <c r="IKA29" s="39"/>
      <c r="IKB29" s="39"/>
      <c r="IKC29" s="39"/>
      <c r="IKD29" s="39"/>
      <c r="IKE29" s="39"/>
      <c r="IKF29" s="39"/>
      <c r="IKG29" s="39"/>
      <c r="IKH29" s="39"/>
      <c r="IKI29" s="39"/>
      <c r="IKJ29" s="39"/>
      <c r="IKK29" s="39"/>
      <c r="IKL29" s="39"/>
      <c r="IKM29" s="39"/>
      <c r="IKN29" s="39"/>
      <c r="IKO29" s="39"/>
      <c r="IKP29" s="39"/>
      <c r="IKQ29" s="39"/>
      <c r="IKR29" s="39"/>
      <c r="IKS29" s="39"/>
      <c r="IKT29" s="39"/>
      <c r="IKU29" s="39"/>
      <c r="IKV29" s="39"/>
      <c r="IKW29" s="39"/>
      <c r="IKX29" s="39"/>
      <c r="IKY29" s="39"/>
      <c r="IKZ29" s="39"/>
      <c r="ILA29" s="39"/>
      <c r="ILB29" s="39"/>
      <c r="ILC29" s="39"/>
      <c r="ILD29" s="39"/>
      <c r="ILE29" s="39"/>
      <c r="ILF29" s="39"/>
      <c r="ILG29" s="39"/>
      <c r="ILH29" s="39"/>
      <c r="ILI29" s="39"/>
      <c r="ILJ29" s="39"/>
      <c r="ILK29" s="39"/>
      <c r="ILL29" s="39"/>
      <c r="ILM29" s="39"/>
      <c r="ILN29" s="39"/>
      <c r="ILO29" s="39"/>
      <c r="ILP29" s="39"/>
      <c r="ILQ29" s="39"/>
      <c r="ILR29" s="39"/>
      <c r="ILS29" s="39"/>
      <c r="ILT29" s="39"/>
      <c r="ILU29" s="39"/>
      <c r="ILV29" s="39"/>
      <c r="ILW29" s="39"/>
      <c r="ILX29" s="39"/>
      <c r="ILY29" s="39"/>
      <c r="ILZ29" s="39"/>
      <c r="IMA29" s="39"/>
      <c r="IMB29" s="39"/>
      <c r="IMC29" s="39"/>
      <c r="IMD29" s="39"/>
      <c r="IME29" s="39"/>
      <c r="IMF29" s="39"/>
      <c r="IMG29" s="39"/>
      <c r="IMH29" s="39"/>
      <c r="IMI29" s="39"/>
      <c r="IMJ29" s="39"/>
      <c r="IMK29" s="39"/>
      <c r="IML29" s="39"/>
      <c r="IMM29" s="39"/>
      <c r="IMN29" s="39"/>
      <c r="IMO29" s="39"/>
      <c r="IMP29" s="39"/>
      <c r="IMQ29" s="39"/>
      <c r="IMR29" s="39"/>
      <c r="IMS29" s="39"/>
      <c r="IMT29" s="39"/>
      <c r="IMU29" s="39"/>
      <c r="IMV29" s="39"/>
      <c r="IMW29" s="39"/>
      <c r="IMX29" s="39"/>
      <c r="IMY29" s="39"/>
      <c r="IMZ29" s="39"/>
      <c r="INA29" s="39"/>
      <c r="INB29" s="39"/>
      <c r="INC29" s="39"/>
      <c r="IND29" s="39"/>
      <c r="INE29" s="39"/>
      <c r="INF29" s="39"/>
      <c r="ING29" s="39"/>
      <c r="INH29" s="39"/>
      <c r="INI29" s="39"/>
      <c r="INJ29" s="39"/>
      <c r="INK29" s="39"/>
      <c r="INL29" s="39"/>
      <c r="INM29" s="39"/>
      <c r="INN29" s="39"/>
      <c r="INO29" s="39"/>
      <c r="INP29" s="39"/>
      <c r="INQ29" s="39"/>
      <c r="INR29" s="39"/>
      <c r="INS29" s="39"/>
      <c r="INT29" s="39"/>
      <c r="INU29" s="39"/>
      <c r="INV29" s="39"/>
      <c r="INW29" s="39"/>
      <c r="INX29" s="39"/>
      <c r="INY29" s="39"/>
      <c r="INZ29" s="39"/>
      <c r="IOA29" s="39"/>
      <c r="IOB29" s="39"/>
      <c r="IOC29" s="39"/>
      <c r="IOD29" s="39"/>
      <c r="IOE29" s="39"/>
      <c r="IOF29" s="39"/>
      <c r="IOG29" s="39"/>
      <c r="IOH29" s="39"/>
      <c r="IOI29" s="39"/>
      <c r="IOJ29" s="39"/>
      <c r="IOK29" s="39"/>
      <c r="IOL29" s="39"/>
      <c r="IOM29" s="39"/>
      <c r="ION29" s="39"/>
      <c r="IOO29" s="39"/>
      <c r="IOP29" s="39"/>
      <c r="IOQ29" s="39"/>
      <c r="IOR29" s="39"/>
      <c r="IOS29" s="39"/>
      <c r="IOT29" s="39"/>
      <c r="IOU29" s="39"/>
      <c r="IOV29" s="39"/>
      <c r="IOW29" s="39"/>
      <c r="IOX29" s="39"/>
      <c r="IOY29" s="39"/>
      <c r="IOZ29" s="39"/>
      <c r="IPA29" s="39"/>
      <c r="IPB29" s="39"/>
      <c r="IPC29" s="39"/>
      <c r="IPD29" s="39"/>
      <c r="IPE29" s="39"/>
      <c r="IPF29" s="39"/>
      <c r="IPG29" s="39"/>
      <c r="IPH29" s="39"/>
      <c r="IPI29" s="39"/>
      <c r="IPJ29" s="39"/>
      <c r="IPK29" s="39"/>
      <c r="IPL29" s="39"/>
      <c r="IPM29" s="39"/>
      <c r="IPN29" s="39"/>
      <c r="IPO29" s="39"/>
      <c r="IPP29" s="39"/>
      <c r="IPQ29" s="39"/>
      <c r="IPR29" s="39"/>
      <c r="IPS29" s="39"/>
      <c r="IPT29" s="39"/>
      <c r="IPU29" s="39"/>
      <c r="IPV29" s="39"/>
      <c r="IPW29" s="39"/>
      <c r="IPX29" s="39"/>
      <c r="IPY29" s="39"/>
      <c r="IPZ29" s="39"/>
      <c r="IQA29" s="39"/>
      <c r="IQB29" s="39"/>
      <c r="IQC29" s="39"/>
      <c r="IQD29" s="39"/>
      <c r="IQE29" s="39"/>
      <c r="IQF29" s="39"/>
      <c r="IQG29" s="39"/>
      <c r="IQH29" s="39"/>
      <c r="IQI29" s="39"/>
      <c r="IQJ29" s="39"/>
      <c r="IQK29" s="39"/>
      <c r="IQL29" s="39"/>
      <c r="IQM29" s="39"/>
      <c r="IQN29" s="39"/>
      <c r="IQO29" s="39"/>
      <c r="IQP29" s="39"/>
      <c r="IQQ29" s="39"/>
      <c r="IQR29" s="39"/>
      <c r="IQS29" s="39"/>
      <c r="IQT29" s="39"/>
      <c r="IQU29" s="39"/>
      <c r="IQV29" s="39"/>
      <c r="IQW29" s="39"/>
      <c r="IQX29" s="39"/>
      <c r="IQY29" s="39"/>
      <c r="IQZ29" s="39"/>
      <c r="IRA29" s="39"/>
      <c r="IRB29" s="39"/>
      <c r="IRC29" s="39"/>
      <c r="IRD29" s="39"/>
      <c r="IRE29" s="39"/>
      <c r="IRF29" s="39"/>
      <c r="IRG29" s="39"/>
      <c r="IRH29" s="39"/>
      <c r="IRI29" s="39"/>
      <c r="IRJ29" s="39"/>
      <c r="IRK29" s="39"/>
      <c r="IRL29" s="39"/>
      <c r="IRM29" s="39"/>
      <c r="IRN29" s="39"/>
      <c r="IRO29" s="39"/>
      <c r="IRP29" s="39"/>
      <c r="IRQ29" s="39"/>
      <c r="IRR29" s="39"/>
      <c r="IRS29" s="39"/>
      <c r="IRT29" s="39"/>
      <c r="IRU29" s="39"/>
      <c r="IRV29" s="39"/>
      <c r="IRW29" s="39"/>
      <c r="IRX29" s="39"/>
      <c r="IRY29" s="39"/>
      <c r="IRZ29" s="39"/>
      <c r="ISA29" s="39"/>
      <c r="ISB29" s="39"/>
      <c r="ISC29" s="39"/>
      <c r="ISD29" s="39"/>
      <c r="ISE29" s="39"/>
      <c r="ISF29" s="39"/>
      <c r="ISG29" s="39"/>
      <c r="ISH29" s="39"/>
      <c r="ISI29" s="39"/>
      <c r="ISJ29" s="39"/>
      <c r="ISK29" s="39"/>
      <c r="ISL29" s="39"/>
      <c r="ISM29" s="39"/>
      <c r="ISN29" s="39"/>
      <c r="ISO29" s="39"/>
      <c r="ISP29" s="39"/>
      <c r="ISQ29" s="39"/>
      <c r="ISR29" s="39"/>
      <c r="ISS29" s="39"/>
      <c r="IST29" s="39"/>
      <c r="ISU29" s="39"/>
      <c r="ISV29" s="39"/>
      <c r="ISW29" s="39"/>
      <c r="ISX29" s="39"/>
      <c r="ISY29" s="39"/>
      <c r="ISZ29" s="39"/>
      <c r="ITA29" s="39"/>
      <c r="ITB29" s="39"/>
      <c r="ITC29" s="39"/>
      <c r="ITD29" s="39"/>
      <c r="ITE29" s="39"/>
      <c r="ITF29" s="39"/>
      <c r="ITG29" s="39"/>
      <c r="ITH29" s="39"/>
      <c r="ITI29" s="39"/>
      <c r="ITJ29" s="39"/>
      <c r="ITK29" s="39"/>
      <c r="ITL29" s="39"/>
      <c r="ITM29" s="39"/>
      <c r="ITN29" s="39"/>
      <c r="ITO29" s="39"/>
      <c r="ITP29" s="39"/>
      <c r="ITQ29" s="39"/>
      <c r="ITR29" s="39"/>
      <c r="ITS29" s="39"/>
      <c r="ITT29" s="39"/>
      <c r="ITU29" s="39"/>
      <c r="ITV29" s="39"/>
      <c r="ITW29" s="39"/>
      <c r="ITX29" s="39"/>
      <c r="ITY29" s="39"/>
      <c r="ITZ29" s="39"/>
      <c r="IUA29" s="39"/>
      <c r="IUB29" s="39"/>
      <c r="IUC29" s="39"/>
      <c r="IUD29" s="39"/>
      <c r="IUE29" s="39"/>
      <c r="IUF29" s="39"/>
      <c r="IUG29" s="39"/>
      <c r="IUH29" s="39"/>
      <c r="IUI29" s="39"/>
      <c r="IUJ29" s="39"/>
      <c r="IUK29" s="39"/>
      <c r="IUL29" s="39"/>
      <c r="IUM29" s="39"/>
      <c r="IUN29" s="39"/>
      <c r="IUO29" s="39"/>
      <c r="IUP29" s="39"/>
      <c r="IUQ29" s="39"/>
      <c r="IUR29" s="39"/>
      <c r="IUS29" s="39"/>
      <c r="IUT29" s="39"/>
      <c r="IUU29" s="39"/>
      <c r="IUV29" s="39"/>
      <c r="IUW29" s="39"/>
      <c r="IUX29" s="39"/>
      <c r="IUY29" s="39"/>
      <c r="IUZ29" s="39"/>
      <c r="IVA29" s="39"/>
      <c r="IVB29" s="39"/>
      <c r="IVC29" s="39"/>
      <c r="IVD29" s="39"/>
      <c r="IVE29" s="39"/>
      <c r="IVF29" s="39"/>
      <c r="IVG29" s="39"/>
      <c r="IVH29" s="39"/>
      <c r="IVI29" s="39"/>
      <c r="IVJ29" s="39"/>
      <c r="IVK29" s="39"/>
      <c r="IVL29" s="39"/>
      <c r="IVM29" s="39"/>
      <c r="IVN29" s="39"/>
      <c r="IVO29" s="39"/>
      <c r="IVP29" s="39"/>
      <c r="IVQ29" s="39"/>
      <c r="IVR29" s="39"/>
      <c r="IVS29" s="39"/>
      <c r="IVT29" s="39"/>
      <c r="IVU29" s="39"/>
      <c r="IVV29" s="39"/>
      <c r="IVW29" s="39"/>
      <c r="IVX29" s="39"/>
      <c r="IVY29" s="39"/>
      <c r="IVZ29" s="39"/>
      <c r="IWA29" s="39"/>
      <c r="IWB29" s="39"/>
      <c r="IWC29" s="39"/>
      <c r="IWD29" s="39"/>
      <c r="IWE29" s="39"/>
      <c r="IWF29" s="39"/>
      <c r="IWG29" s="39"/>
      <c r="IWH29" s="39"/>
      <c r="IWI29" s="39"/>
      <c r="IWJ29" s="39"/>
      <c r="IWK29" s="39"/>
      <c r="IWL29" s="39"/>
      <c r="IWM29" s="39"/>
      <c r="IWN29" s="39"/>
      <c r="IWO29" s="39"/>
      <c r="IWP29" s="39"/>
      <c r="IWQ29" s="39"/>
      <c r="IWR29" s="39"/>
      <c r="IWS29" s="39"/>
      <c r="IWT29" s="39"/>
      <c r="IWU29" s="39"/>
      <c r="IWV29" s="39"/>
      <c r="IWW29" s="39"/>
      <c r="IWX29" s="39"/>
      <c r="IWY29" s="39"/>
      <c r="IWZ29" s="39"/>
      <c r="IXA29" s="39"/>
      <c r="IXB29" s="39"/>
      <c r="IXC29" s="39"/>
      <c r="IXD29" s="39"/>
      <c r="IXE29" s="39"/>
      <c r="IXF29" s="39"/>
      <c r="IXG29" s="39"/>
      <c r="IXH29" s="39"/>
      <c r="IXI29" s="39"/>
      <c r="IXJ29" s="39"/>
      <c r="IXK29" s="39"/>
      <c r="IXL29" s="39"/>
      <c r="IXM29" s="39"/>
      <c r="IXN29" s="39"/>
      <c r="IXO29" s="39"/>
      <c r="IXP29" s="39"/>
      <c r="IXQ29" s="39"/>
      <c r="IXR29" s="39"/>
      <c r="IXS29" s="39"/>
      <c r="IXT29" s="39"/>
      <c r="IXU29" s="39"/>
      <c r="IXV29" s="39"/>
      <c r="IXW29" s="39"/>
      <c r="IXX29" s="39"/>
      <c r="IXY29" s="39"/>
      <c r="IXZ29" s="39"/>
      <c r="IYA29" s="39"/>
      <c r="IYB29" s="39"/>
      <c r="IYC29" s="39"/>
      <c r="IYD29" s="39"/>
      <c r="IYE29" s="39"/>
      <c r="IYF29" s="39"/>
      <c r="IYG29" s="39"/>
      <c r="IYH29" s="39"/>
      <c r="IYI29" s="39"/>
      <c r="IYJ29" s="39"/>
      <c r="IYK29" s="39"/>
      <c r="IYL29" s="39"/>
      <c r="IYM29" s="39"/>
      <c r="IYN29" s="39"/>
      <c r="IYO29" s="39"/>
      <c r="IYP29" s="39"/>
      <c r="IYQ29" s="39"/>
      <c r="IYR29" s="39"/>
      <c r="IYS29" s="39"/>
      <c r="IYT29" s="39"/>
      <c r="IYU29" s="39"/>
      <c r="IYV29" s="39"/>
      <c r="IYW29" s="39"/>
      <c r="IYX29" s="39"/>
      <c r="IYY29" s="39"/>
      <c r="IYZ29" s="39"/>
      <c r="IZA29" s="39"/>
      <c r="IZB29" s="39"/>
      <c r="IZC29" s="39"/>
      <c r="IZD29" s="39"/>
      <c r="IZE29" s="39"/>
      <c r="IZF29" s="39"/>
      <c r="IZG29" s="39"/>
      <c r="IZH29" s="39"/>
      <c r="IZI29" s="39"/>
      <c r="IZJ29" s="39"/>
      <c r="IZK29" s="39"/>
      <c r="IZL29" s="39"/>
      <c r="IZM29" s="39"/>
      <c r="IZN29" s="39"/>
      <c r="IZO29" s="39"/>
      <c r="IZP29" s="39"/>
      <c r="IZQ29" s="39"/>
      <c r="IZR29" s="39"/>
      <c r="IZS29" s="39"/>
      <c r="IZT29" s="39"/>
      <c r="IZU29" s="39"/>
      <c r="IZV29" s="39"/>
      <c r="IZW29" s="39"/>
      <c r="IZX29" s="39"/>
      <c r="IZY29" s="39"/>
      <c r="IZZ29" s="39"/>
      <c r="JAA29" s="39"/>
      <c r="JAB29" s="39"/>
      <c r="JAC29" s="39"/>
      <c r="JAD29" s="39"/>
      <c r="JAE29" s="39"/>
      <c r="JAF29" s="39"/>
      <c r="JAG29" s="39"/>
      <c r="JAH29" s="39"/>
      <c r="JAI29" s="39"/>
      <c r="JAJ29" s="39"/>
      <c r="JAK29" s="39"/>
      <c r="JAL29" s="39"/>
      <c r="JAM29" s="39"/>
      <c r="JAN29" s="39"/>
      <c r="JAO29" s="39"/>
      <c r="JAP29" s="39"/>
      <c r="JAQ29" s="39"/>
      <c r="JAR29" s="39"/>
      <c r="JAS29" s="39"/>
      <c r="JAT29" s="39"/>
      <c r="JAU29" s="39"/>
      <c r="JAV29" s="39"/>
      <c r="JAW29" s="39"/>
      <c r="JAX29" s="39"/>
      <c r="JAY29" s="39"/>
      <c r="JAZ29" s="39"/>
      <c r="JBA29" s="39"/>
      <c r="JBB29" s="39"/>
      <c r="JBC29" s="39"/>
      <c r="JBD29" s="39"/>
      <c r="JBE29" s="39"/>
      <c r="JBF29" s="39"/>
      <c r="JBG29" s="39"/>
      <c r="JBH29" s="39"/>
      <c r="JBI29" s="39"/>
      <c r="JBJ29" s="39"/>
      <c r="JBK29" s="39"/>
      <c r="JBL29" s="39"/>
      <c r="JBM29" s="39"/>
      <c r="JBN29" s="39"/>
      <c r="JBO29" s="39"/>
      <c r="JBP29" s="39"/>
      <c r="JBQ29" s="39"/>
      <c r="JBR29" s="39"/>
      <c r="JBS29" s="39"/>
      <c r="JBT29" s="39"/>
      <c r="JBU29" s="39"/>
      <c r="JBV29" s="39"/>
      <c r="JBW29" s="39"/>
      <c r="JBX29" s="39"/>
      <c r="JBY29" s="39"/>
      <c r="JBZ29" s="39"/>
      <c r="JCA29" s="39"/>
      <c r="JCB29" s="39"/>
      <c r="JCC29" s="39"/>
      <c r="JCD29" s="39"/>
      <c r="JCE29" s="39"/>
      <c r="JCF29" s="39"/>
      <c r="JCG29" s="39"/>
      <c r="JCH29" s="39"/>
      <c r="JCI29" s="39"/>
      <c r="JCJ29" s="39"/>
      <c r="JCK29" s="39"/>
      <c r="JCL29" s="39"/>
      <c r="JCM29" s="39"/>
      <c r="JCN29" s="39"/>
      <c r="JCO29" s="39"/>
      <c r="JCP29" s="39"/>
      <c r="JCQ29" s="39"/>
      <c r="JCR29" s="39"/>
      <c r="JCS29" s="39"/>
      <c r="JCT29" s="39"/>
      <c r="JCU29" s="39"/>
      <c r="JCV29" s="39"/>
      <c r="JCW29" s="39"/>
      <c r="JCX29" s="39"/>
      <c r="JCY29" s="39"/>
      <c r="JCZ29" s="39"/>
      <c r="JDA29" s="39"/>
      <c r="JDB29" s="39"/>
      <c r="JDC29" s="39"/>
      <c r="JDD29" s="39"/>
      <c r="JDE29" s="39"/>
      <c r="JDF29" s="39"/>
      <c r="JDG29" s="39"/>
      <c r="JDH29" s="39"/>
      <c r="JDI29" s="39"/>
      <c r="JDJ29" s="39"/>
      <c r="JDK29" s="39"/>
      <c r="JDL29" s="39"/>
      <c r="JDM29" s="39"/>
      <c r="JDN29" s="39"/>
      <c r="JDO29" s="39"/>
      <c r="JDP29" s="39"/>
      <c r="JDQ29" s="39"/>
      <c r="JDR29" s="39"/>
      <c r="JDS29" s="39"/>
      <c r="JDT29" s="39"/>
      <c r="JDU29" s="39"/>
      <c r="JDV29" s="39"/>
      <c r="JDW29" s="39"/>
      <c r="JDX29" s="39"/>
      <c r="JDY29" s="39"/>
      <c r="JDZ29" s="39"/>
      <c r="JEA29" s="39"/>
      <c r="JEB29" s="39"/>
      <c r="JEC29" s="39"/>
      <c r="JED29" s="39"/>
      <c r="JEE29" s="39"/>
      <c r="JEF29" s="39"/>
      <c r="JEG29" s="39"/>
      <c r="JEH29" s="39"/>
      <c r="JEI29" s="39"/>
      <c r="JEJ29" s="39"/>
      <c r="JEK29" s="39"/>
      <c r="JEL29" s="39"/>
      <c r="JEM29" s="39"/>
      <c r="JEN29" s="39"/>
      <c r="JEO29" s="39"/>
      <c r="JEP29" s="39"/>
      <c r="JEQ29" s="39"/>
      <c r="JER29" s="39"/>
      <c r="JES29" s="39"/>
      <c r="JET29" s="39"/>
      <c r="JEU29" s="39"/>
      <c r="JEV29" s="39"/>
      <c r="JEW29" s="39"/>
      <c r="JEX29" s="39"/>
      <c r="JEY29" s="39"/>
      <c r="JEZ29" s="39"/>
      <c r="JFA29" s="39"/>
      <c r="JFB29" s="39"/>
      <c r="JFC29" s="39"/>
      <c r="JFD29" s="39"/>
      <c r="JFE29" s="39"/>
      <c r="JFF29" s="39"/>
      <c r="JFG29" s="39"/>
      <c r="JFH29" s="39"/>
      <c r="JFI29" s="39"/>
      <c r="JFJ29" s="39"/>
      <c r="JFK29" s="39"/>
      <c r="JFL29" s="39"/>
      <c r="JFM29" s="39"/>
      <c r="JFN29" s="39"/>
      <c r="JFO29" s="39"/>
      <c r="JFP29" s="39"/>
      <c r="JFQ29" s="39"/>
      <c r="JFR29" s="39"/>
      <c r="JFS29" s="39"/>
      <c r="JFT29" s="39"/>
      <c r="JFU29" s="39"/>
      <c r="JFV29" s="39"/>
      <c r="JFW29" s="39"/>
      <c r="JFX29" s="39"/>
      <c r="JFY29" s="39"/>
      <c r="JFZ29" s="39"/>
      <c r="JGA29" s="39"/>
      <c r="JGB29" s="39"/>
      <c r="JGC29" s="39"/>
      <c r="JGD29" s="39"/>
      <c r="JGE29" s="39"/>
      <c r="JGF29" s="39"/>
      <c r="JGG29" s="39"/>
      <c r="JGH29" s="39"/>
      <c r="JGI29" s="39"/>
      <c r="JGJ29" s="39"/>
      <c r="JGK29" s="39"/>
      <c r="JGL29" s="39"/>
      <c r="JGM29" s="39"/>
      <c r="JGN29" s="39"/>
      <c r="JGO29" s="39"/>
      <c r="JGP29" s="39"/>
      <c r="JGQ29" s="39"/>
      <c r="JGR29" s="39"/>
      <c r="JGS29" s="39"/>
      <c r="JGT29" s="39"/>
      <c r="JGU29" s="39"/>
      <c r="JGV29" s="39"/>
      <c r="JGW29" s="39"/>
      <c r="JGX29" s="39"/>
      <c r="JGY29" s="39"/>
      <c r="JGZ29" s="39"/>
      <c r="JHA29" s="39"/>
      <c r="JHB29" s="39"/>
      <c r="JHC29" s="39"/>
      <c r="JHD29" s="39"/>
      <c r="JHE29" s="39"/>
      <c r="JHF29" s="39"/>
      <c r="JHG29" s="39"/>
      <c r="JHH29" s="39"/>
      <c r="JHI29" s="39"/>
      <c r="JHJ29" s="39"/>
      <c r="JHK29" s="39"/>
      <c r="JHL29" s="39"/>
      <c r="JHM29" s="39"/>
      <c r="JHN29" s="39"/>
      <c r="JHO29" s="39"/>
      <c r="JHP29" s="39"/>
      <c r="JHQ29" s="39"/>
      <c r="JHR29" s="39"/>
      <c r="JHS29" s="39"/>
      <c r="JHT29" s="39"/>
      <c r="JHU29" s="39"/>
      <c r="JHV29" s="39"/>
      <c r="JHW29" s="39"/>
      <c r="JHX29" s="39"/>
      <c r="JHY29" s="39"/>
      <c r="JHZ29" s="39"/>
      <c r="JIA29" s="39"/>
      <c r="JIB29" s="39"/>
      <c r="JIC29" s="39"/>
      <c r="JID29" s="39"/>
      <c r="JIE29" s="39"/>
      <c r="JIF29" s="39"/>
      <c r="JIG29" s="39"/>
      <c r="JIH29" s="39"/>
      <c r="JII29" s="39"/>
      <c r="JIJ29" s="39"/>
      <c r="JIK29" s="39"/>
      <c r="JIL29" s="39"/>
      <c r="JIM29" s="39"/>
      <c r="JIN29" s="39"/>
      <c r="JIO29" s="39"/>
      <c r="JIP29" s="39"/>
      <c r="JIQ29" s="39"/>
      <c r="JIR29" s="39"/>
      <c r="JIS29" s="39"/>
      <c r="JIT29" s="39"/>
      <c r="JIU29" s="39"/>
      <c r="JIV29" s="39"/>
      <c r="JIW29" s="39"/>
      <c r="JIX29" s="39"/>
      <c r="JIY29" s="39"/>
      <c r="JIZ29" s="39"/>
      <c r="JJA29" s="39"/>
      <c r="JJB29" s="39"/>
      <c r="JJC29" s="39"/>
      <c r="JJD29" s="39"/>
      <c r="JJE29" s="39"/>
      <c r="JJF29" s="39"/>
      <c r="JJG29" s="39"/>
      <c r="JJH29" s="39"/>
      <c r="JJI29" s="39"/>
      <c r="JJJ29" s="39"/>
      <c r="JJK29" s="39"/>
      <c r="JJL29" s="39"/>
      <c r="JJM29" s="39"/>
      <c r="JJN29" s="39"/>
      <c r="JJO29" s="39"/>
      <c r="JJP29" s="39"/>
      <c r="JJQ29" s="39"/>
      <c r="JJR29" s="39"/>
      <c r="JJS29" s="39"/>
      <c r="JJT29" s="39"/>
      <c r="JJU29" s="39"/>
      <c r="JJV29" s="39"/>
      <c r="JJW29" s="39"/>
      <c r="JJX29" s="39"/>
      <c r="JJY29" s="39"/>
      <c r="JJZ29" s="39"/>
      <c r="JKA29" s="39"/>
      <c r="JKB29" s="39"/>
      <c r="JKC29" s="39"/>
      <c r="JKD29" s="39"/>
      <c r="JKE29" s="39"/>
      <c r="JKF29" s="39"/>
      <c r="JKG29" s="39"/>
      <c r="JKH29" s="39"/>
      <c r="JKI29" s="39"/>
      <c r="JKJ29" s="39"/>
      <c r="JKK29" s="39"/>
      <c r="JKL29" s="39"/>
      <c r="JKM29" s="39"/>
      <c r="JKN29" s="39"/>
      <c r="JKO29" s="39"/>
      <c r="JKP29" s="39"/>
      <c r="JKQ29" s="39"/>
      <c r="JKR29" s="39"/>
      <c r="JKS29" s="39"/>
      <c r="JKT29" s="39"/>
      <c r="JKU29" s="39"/>
      <c r="JKV29" s="39"/>
      <c r="JKW29" s="39"/>
      <c r="JKX29" s="39"/>
      <c r="JKY29" s="39"/>
      <c r="JKZ29" s="39"/>
      <c r="JLA29" s="39"/>
      <c r="JLB29" s="39"/>
      <c r="JLC29" s="39"/>
      <c r="JLD29" s="39"/>
      <c r="JLE29" s="39"/>
      <c r="JLF29" s="39"/>
      <c r="JLG29" s="39"/>
      <c r="JLH29" s="39"/>
      <c r="JLI29" s="39"/>
      <c r="JLJ29" s="39"/>
      <c r="JLK29" s="39"/>
      <c r="JLL29" s="39"/>
      <c r="JLM29" s="39"/>
      <c r="JLN29" s="39"/>
      <c r="JLO29" s="39"/>
      <c r="JLP29" s="39"/>
      <c r="JLQ29" s="39"/>
      <c r="JLR29" s="39"/>
      <c r="JLS29" s="39"/>
      <c r="JLT29" s="39"/>
      <c r="JLU29" s="39"/>
      <c r="JLV29" s="39"/>
      <c r="JLW29" s="39"/>
      <c r="JLX29" s="39"/>
      <c r="JLY29" s="39"/>
      <c r="JLZ29" s="39"/>
      <c r="JMA29" s="39"/>
      <c r="JMB29" s="39"/>
      <c r="JMC29" s="39"/>
      <c r="JMD29" s="39"/>
      <c r="JME29" s="39"/>
      <c r="JMF29" s="39"/>
      <c r="JMG29" s="39"/>
      <c r="JMH29" s="39"/>
      <c r="JMI29" s="39"/>
      <c r="JMJ29" s="39"/>
      <c r="JMK29" s="39"/>
      <c r="JML29" s="39"/>
      <c r="JMM29" s="39"/>
      <c r="JMN29" s="39"/>
      <c r="JMO29" s="39"/>
      <c r="JMP29" s="39"/>
      <c r="JMQ29" s="39"/>
      <c r="JMR29" s="39"/>
      <c r="JMS29" s="39"/>
      <c r="JMT29" s="39"/>
      <c r="JMU29" s="39"/>
      <c r="JMV29" s="39"/>
      <c r="JMW29" s="39"/>
      <c r="JMX29" s="39"/>
      <c r="JMY29" s="39"/>
      <c r="JMZ29" s="39"/>
      <c r="JNA29" s="39"/>
      <c r="JNB29" s="39"/>
      <c r="JNC29" s="39"/>
      <c r="JND29" s="39"/>
      <c r="JNE29" s="39"/>
      <c r="JNF29" s="39"/>
      <c r="JNG29" s="39"/>
      <c r="JNH29" s="39"/>
      <c r="JNI29" s="39"/>
      <c r="JNJ29" s="39"/>
      <c r="JNK29" s="39"/>
      <c r="JNL29" s="39"/>
      <c r="JNM29" s="39"/>
      <c r="JNN29" s="39"/>
      <c r="JNO29" s="39"/>
      <c r="JNP29" s="39"/>
      <c r="JNQ29" s="39"/>
      <c r="JNR29" s="39"/>
      <c r="JNS29" s="39"/>
      <c r="JNT29" s="39"/>
      <c r="JNU29" s="39"/>
      <c r="JNV29" s="39"/>
      <c r="JNW29" s="39"/>
      <c r="JNX29" s="39"/>
      <c r="JNY29" s="39"/>
      <c r="JNZ29" s="39"/>
      <c r="JOA29" s="39"/>
      <c r="JOB29" s="39"/>
      <c r="JOC29" s="39"/>
      <c r="JOD29" s="39"/>
      <c r="JOE29" s="39"/>
      <c r="JOF29" s="39"/>
      <c r="JOG29" s="39"/>
      <c r="JOH29" s="39"/>
      <c r="JOI29" s="39"/>
      <c r="JOJ29" s="39"/>
      <c r="JOK29" s="39"/>
      <c r="JOL29" s="39"/>
      <c r="JOM29" s="39"/>
      <c r="JON29" s="39"/>
      <c r="JOO29" s="39"/>
      <c r="JOP29" s="39"/>
      <c r="JOQ29" s="39"/>
      <c r="JOR29" s="39"/>
      <c r="JOS29" s="39"/>
      <c r="JOT29" s="39"/>
      <c r="JOU29" s="39"/>
      <c r="JOV29" s="39"/>
      <c r="JOW29" s="39"/>
      <c r="JOX29" s="39"/>
      <c r="JOY29" s="39"/>
      <c r="JOZ29" s="39"/>
      <c r="JPA29" s="39"/>
      <c r="JPB29" s="39"/>
      <c r="JPC29" s="39"/>
      <c r="JPD29" s="39"/>
      <c r="JPE29" s="39"/>
      <c r="JPF29" s="39"/>
      <c r="JPG29" s="39"/>
      <c r="JPH29" s="39"/>
      <c r="JPI29" s="39"/>
      <c r="JPJ29" s="39"/>
      <c r="JPK29" s="39"/>
      <c r="JPL29" s="39"/>
      <c r="JPM29" s="39"/>
      <c r="JPN29" s="39"/>
      <c r="JPO29" s="39"/>
      <c r="JPP29" s="39"/>
      <c r="JPQ29" s="39"/>
      <c r="JPR29" s="39"/>
      <c r="JPS29" s="39"/>
      <c r="JPT29" s="39"/>
      <c r="JPU29" s="39"/>
      <c r="JPV29" s="39"/>
      <c r="JPW29" s="39"/>
      <c r="JPX29" s="39"/>
      <c r="JPY29" s="39"/>
      <c r="JPZ29" s="39"/>
      <c r="JQA29" s="39"/>
      <c r="JQB29" s="39"/>
      <c r="JQC29" s="39"/>
      <c r="JQD29" s="39"/>
      <c r="JQE29" s="39"/>
      <c r="JQF29" s="39"/>
      <c r="JQG29" s="39"/>
      <c r="JQH29" s="39"/>
      <c r="JQI29" s="39"/>
      <c r="JQJ29" s="39"/>
      <c r="JQK29" s="39"/>
      <c r="JQL29" s="39"/>
      <c r="JQM29" s="39"/>
      <c r="JQN29" s="39"/>
      <c r="JQO29" s="39"/>
      <c r="JQP29" s="39"/>
      <c r="JQQ29" s="39"/>
      <c r="JQR29" s="39"/>
      <c r="JQS29" s="39"/>
      <c r="JQT29" s="39"/>
      <c r="JQU29" s="39"/>
      <c r="JQV29" s="39"/>
      <c r="JQW29" s="39"/>
      <c r="JQX29" s="39"/>
      <c r="JQY29" s="39"/>
      <c r="JQZ29" s="39"/>
      <c r="JRA29" s="39"/>
      <c r="JRB29" s="39"/>
      <c r="JRC29" s="39"/>
      <c r="JRD29" s="39"/>
      <c r="JRE29" s="39"/>
      <c r="JRF29" s="39"/>
      <c r="JRG29" s="39"/>
      <c r="JRH29" s="39"/>
      <c r="JRI29" s="39"/>
      <c r="JRJ29" s="39"/>
      <c r="JRK29" s="39"/>
      <c r="JRL29" s="39"/>
      <c r="JRM29" s="39"/>
      <c r="JRN29" s="39"/>
      <c r="JRO29" s="39"/>
      <c r="JRP29" s="39"/>
      <c r="JRQ29" s="39"/>
      <c r="JRR29" s="39"/>
      <c r="JRS29" s="39"/>
      <c r="JRT29" s="39"/>
      <c r="JRU29" s="39"/>
      <c r="JRV29" s="39"/>
      <c r="JRW29" s="39"/>
      <c r="JRX29" s="39"/>
      <c r="JRY29" s="39"/>
      <c r="JRZ29" s="39"/>
      <c r="JSA29" s="39"/>
      <c r="JSB29" s="39"/>
      <c r="JSC29" s="39"/>
      <c r="JSD29" s="39"/>
      <c r="JSE29" s="39"/>
      <c r="JSF29" s="39"/>
      <c r="JSG29" s="39"/>
      <c r="JSH29" s="39"/>
      <c r="JSI29" s="39"/>
      <c r="JSJ29" s="39"/>
      <c r="JSK29" s="39"/>
      <c r="JSL29" s="39"/>
      <c r="JSM29" s="39"/>
      <c r="JSN29" s="39"/>
      <c r="JSO29" s="39"/>
      <c r="JSP29" s="39"/>
      <c r="JSQ29" s="39"/>
      <c r="JSR29" s="39"/>
      <c r="JSS29" s="39"/>
      <c r="JST29" s="39"/>
      <c r="JSU29" s="39"/>
      <c r="JSV29" s="39"/>
      <c r="JSW29" s="39"/>
      <c r="JSX29" s="39"/>
      <c r="JSY29" s="39"/>
      <c r="JSZ29" s="39"/>
      <c r="JTA29" s="39"/>
      <c r="JTB29" s="39"/>
      <c r="JTC29" s="39"/>
      <c r="JTD29" s="39"/>
      <c r="JTE29" s="39"/>
      <c r="JTF29" s="39"/>
      <c r="JTG29" s="39"/>
      <c r="JTH29" s="39"/>
      <c r="JTI29" s="39"/>
      <c r="JTJ29" s="39"/>
      <c r="JTK29" s="39"/>
      <c r="JTL29" s="39"/>
      <c r="JTM29" s="39"/>
      <c r="JTN29" s="39"/>
      <c r="JTO29" s="39"/>
      <c r="JTP29" s="39"/>
      <c r="JTQ29" s="39"/>
      <c r="JTR29" s="39"/>
      <c r="JTS29" s="39"/>
      <c r="JTT29" s="39"/>
      <c r="JTU29" s="39"/>
      <c r="JTV29" s="39"/>
      <c r="JTW29" s="39"/>
      <c r="JTX29" s="39"/>
      <c r="JTY29" s="39"/>
      <c r="JTZ29" s="39"/>
      <c r="JUA29" s="39"/>
      <c r="JUB29" s="39"/>
      <c r="JUC29" s="39"/>
      <c r="JUD29" s="39"/>
      <c r="JUE29" s="39"/>
      <c r="JUF29" s="39"/>
      <c r="JUG29" s="39"/>
      <c r="JUH29" s="39"/>
      <c r="JUI29" s="39"/>
      <c r="JUJ29" s="39"/>
      <c r="JUK29" s="39"/>
      <c r="JUL29" s="39"/>
      <c r="JUM29" s="39"/>
      <c r="JUN29" s="39"/>
      <c r="JUO29" s="39"/>
      <c r="JUP29" s="39"/>
      <c r="JUQ29" s="39"/>
      <c r="JUR29" s="39"/>
      <c r="JUS29" s="39"/>
      <c r="JUT29" s="39"/>
      <c r="JUU29" s="39"/>
      <c r="JUV29" s="39"/>
      <c r="JUW29" s="39"/>
      <c r="JUX29" s="39"/>
      <c r="JUY29" s="39"/>
      <c r="JUZ29" s="39"/>
      <c r="JVA29" s="39"/>
      <c r="JVB29" s="39"/>
      <c r="JVC29" s="39"/>
      <c r="JVD29" s="39"/>
      <c r="JVE29" s="39"/>
      <c r="JVF29" s="39"/>
      <c r="JVG29" s="39"/>
      <c r="JVH29" s="39"/>
      <c r="JVI29" s="39"/>
      <c r="JVJ29" s="39"/>
      <c r="JVK29" s="39"/>
      <c r="JVL29" s="39"/>
      <c r="JVM29" s="39"/>
      <c r="JVN29" s="39"/>
      <c r="JVO29" s="39"/>
      <c r="JVP29" s="39"/>
      <c r="JVQ29" s="39"/>
      <c r="JVR29" s="39"/>
      <c r="JVS29" s="39"/>
      <c r="JVT29" s="39"/>
      <c r="JVU29" s="39"/>
      <c r="JVV29" s="39"/>
      <c r="JVW29" s="39"/>
      <c r="JVX29" s="39"/>
      <c r="JVY29" s="39"/>
      <c r="JVZ29" s="39"/>
      <c r="JWA29" s="39"/>
      <c r="JWB29" s="39"/>
      <c r="JWC29" s="39"/>
      <c r="JWD29" s="39"/>
      <c r="JWE29" s="39"/>
      <c r="JWF29" s="39"/>
      <c r="JWG29" s="39"/>
      <c r="JWH29" s="39"/>
      <c r="JWI29" s="39"/>
      <c r="JWJ29" s="39"/>
      <c r="JWK29" s="39"/>
      <c r="JWL29" s="39"/>
      <c r="JWM29" s="39"/>
      <c r="JWN29" s="39"/>
      <c r="JWO29" s="39"/>
      <c r="JWP29" s="39"/>
      <c r="JWQ29" s="39"/>
      <c r="JWR29" s="39"/>
      <c r="JWS29" s="39"/>
      <c r="JWT29" s="39"/>
      <c r="JWU29" s="39"/>
      <c r="JWV29" s="39"/>
      <c r="JWW29" s="39"/>
      <c r="JWX29" s="39"/>
      <c r="JWY29" s="39"/>
      <c r="JWZ29" s="39"/>
      <c r="JXA29" s="39"/>
      <c r="JXB29" s="39"/>
      <c r="JXC29" s="39"/>
      <c r="JXD29" s="39"/>
      <c r="JXE29" s="39"/>
      <c r="JXF29" s="39"/>
      <c r="JXG29" s="39"/>
      <c r="JXH29" s="39"/>
      <c r="JXI29" s="39"/>
      <c r="JXJ29" s="39"/>
      <c r="JXK29" s="39"/>
      <c r="JXL29" s="39"/>
      <c r="JXM29" s="39"/>
      <c r="JXN29" s="39"/>
      <c r="JXO29" s="39"/>
      <c r="JXP29" s="39"/>
      <c r="JXQ29" s="39"/>
      <c r="JXR29" s="39"/>
      <c r="JXS29" s="39"/>
      <c r="JXT29" s="39"/>
      <c r="JXU29" s="39"/>
      <c r="JXV29" s="39"/>
      <c r="JXW29" s="39"/>
      <c r="JXX29" s="39"/>
      <c r="JXY29" s="39"/>
      <c r="JXZ29" s="39"/>
      <c r="JYA29" s="39"/>
      <c r="JYB29" s="39"/>
      <c r="JYC29" s="39"/>
      <c r="JYD29" s="39"/>
      <c r="JYE29" s="39"/>
      <c r="JYF29" s="39"/>
      <c r="JYG29" s="39"/>
      <c r="JYH29" s="39"/>
      <c r="JYI29" s="39"/>
      <c r="JYJ29" s="39"/>
      <c r="JYK29" s="39"/>
      <c r="JYL29" s="39"/>
      <c r="JYM29" s="39"/>
      <c r="JYN29" s="39"/>
      <c r="JYO29" s="39"/>
      <c r="JYP29" s="39"/>
      <c r="JYQ29" s="39"/>
      <c r="JYR29" s="39"/>
      <c r="JYS29" s="39"/>
      <c r="JYT29" s="39"/>
      <c r="JYU29" s="39"/>
      <c r="JYV29" s="39"/>
      <c r="JYW29" s="39"/>
      <c r="JYX29" s="39"/>
      <c r="JYY29" s="39"/>
      <c r="JYZ29" s="39"/>
      <c r="JZA29" s="39"/>
      <c r="JZB29" s="39"/>
      <c r="JZC29" s="39"/>
      <c r="JZD29" s="39"/>
      <c r="JZE29" s="39"/>
      <c r="JZF29" s="39"/>
      <c r="JZG29" s="39"/>
      <c r="JZH29" s="39"/>
      <c r="JZI29" s="39"/>
      <c r="JZJ29" s="39"/>
      <c r="JZK29" s="39"/>
      <c r="JZL29" s="39"/>
      <c r="JZM29" s="39"/>
      <c r="JZN29" s="39"/>
      <c r="JZO29" s="39"/>
      <c r="JZP29" s="39"/>
      <c r="JZQ29" s="39"/>
      <c r="JZR29" s="39"/>
      <c r="JZS29" s="39"/>
      <c r="JZT29" s="39"/>
      <c r="JZU29" s="39"/>
      <c r="JZV29" s="39"/>
      <c r="JZW29" s="39"/>
      <c r="JZX29" s="39"/>
      <c r="JZY29" s="39"/>
      <c r="JZZ29" s="39"/>
      <c r="KAA29" s="39"/>
      <c r="KAB29" s="39"/>
      <c r="KAC29" s="39"/>
      <c r="KAD29" s="39"/>
      <c r="KAE29" s="39"/>
      <c r="KAF29" s="39"/>
      <c r="KAG29" s="39"/>
      <c r="KAH29" s="39"/>
      <c r="KAI29" s="39"/>
      <c r="KAJ29" s="39"/>
      <c r="KAK29" s="39"/>
      <c r="KAL29" s="39"/>
      <c r="KAM29" s="39"/>
      <c r="KAN29" s="39"/>
      <c r="KAO29" s="39"/>
      <c r="KAP29" s="39"/>
      <c r="KAQ29" s="39"/>
      <c r="KAR29" s="39"/>
      <c r="KAS29" s="39"/>
      <c r="KAT29" s="39"/>
      <c r="KAU29" s="39"/>
      <c r="KAV29" s="39"/>
      <c r="KAW29" s="39"/>
      <c r="KAX29" s="39"/>
      <c r="KAY29" s="39"/>
      <c r="KAZ29" s="39"/>
      <c r="KBA29" s="39"/>
      <c r="KBB29" s="39"/>
      <c r="KBC29" s="39"/>
      <c r="KBD29" s="39"/>
      <c r="KBE29" s="39"/>
      <c r="KBF29" s="39"/>
      <c r="KBG29" s="39"/>
      <c r="KBH29" s="39"/>
      <c r="KBI29" s="39"/>
      <c r="KBJ29" s="39"/>
      <c r="KBK29" s="39"/>
      <c r="KBL29" s="39"/>
      <c r="KBM29" s="39"/>
      <c r="KBN29" s="39"/>
      <c r="KBO29" s="39"/>
      <c r="KBP29" s="39"/>
      <c r="KBQ29" s="39"/>
      <c r="KBR29" s="39"/>
      <c r="KBS29" s="39"/>
      <c r="KBT29" s="39"/>
      <c r="KBU29" s="39"/>
      <c r="KBV29" s="39"/>
      <c r="KBW29" s="39"/>
      <c r="KBX29" s="39"/>
      <c r="KBY29" s="39"/>
      <c r="KBZ29" s="39"/>
      <c r="KCA29" s="39"/>
      <c r="KCB29" s="39"/>
      <c r="KCC29" s="39"/>
      <c r="KCD29" s="39"/>
      <c r="KCE29" s="39"/>
      <c r="KCF29" s="39"/>
      <c r="KCG29" s="39"/>
      <c r="KCH29" s="39"/>
      <c r="KCI29" s="39"/>
      <c r="KCJ29" s="39"/>
      <c r="KCK29" s="39"/>
      <c r="KCL29" s="39"/>
      <c r="KCM29" s="39"/>
      <c r="KCN29" s="39"/>
      <c r="KCO29" s="39"/>
      <c r="KCP29" s="39"/>
      <c r="KCQ29" s="39"/>
      <c r="KCR29" s="39"/>
      <c r="KCS29" s="39"/>
      <c r="KCT29" s="39"/>
      <c r="KCU29" s="39"/>
      <c r="KCV29" s="39"/>
      <c r="KCW29" s="39"/>
      <c r="KCX29" s="39"/>
      <c r="KCY29" s="39"/>
      <c r="KCZ29" s="39"/>
      <c r="KDA29" s="39"/>
      <c r="KDB29" s="39"/>
      <c r="KDC29" s="39"/>
      <c r="KDD29" s="39"/>
      <c r="KDE29" s="39"/>
      <c r="KDF29" s="39"/>
      <c r="KDG29" s="39"/>
      <c r="KDH29" s="39"/>
      <c r="KDI29" s="39"/>
      <c r="KDJ29" s="39"/>
      <c r="KDK29" s="39"/>
      <c r="KDL29" s="39"/>
      <c r="KDM29" s="39"/>
      <c r="KDN29" s="39"/>
      <c r="KDO29" s="39"/>
      <c r="KDP29" s="39"/>
      <c r="KDQ29" s="39"/>
      <c r="KDR29" s="39"/>
      <c r="KDS29" s="39"/>
      <c r="KDT29" s="39"/>
      <c r="KDU29" s="39"/>
      <c r="KDV29" s="39"/>
      <c r="KDW29" s="39"/>
      <c r="KDX29" s="39"/>
      <c r="KDY29" s="39"/>
      <c r="KDZ29" s="39"/>
      <c r="KEA29" s="39"/>
      <c r="KEB29" s="39"/>
      <c r="KEC29" s="39"/>
      <c r="KED29" s="39"/>
      <c r="KEE29" s="39"/>
      <c r="KEF29" s="39"/>
      <c r="KEG29" s="39"/>
      <c r="KEH29" s="39"/>
      <c r="KEI29" s="39"/>
      <c r="KEJ29" s="39"/>
      <c r="KEK29" s="39"/>
      <c r="KEL29" s="39"/>
      <c r="KEM29" s="39"/>
      <c r="KEN29" s="39"/>
      <c r="KEO29" s="39"/>
      <c r="KEP29" s="39"/>
      <c r="KEQ29" s="39"/>
      <c r="KER29" s="39"/>
      <c r="KES29" s="39"/>
      <c r="KET29" s="39"/>
      <c r="KEU29" s="39"/>
      <c r="KEV29" s="39"/>
      <c r="KEW29" s="39"/>
      <c r="KEX29" s="39"/>
      <c r="KEY29" s="39"/>
      <c r="KEZ29" s="39"/>
      <c r="KFA29" s="39"/>
      <c r="KFB29" s="39"/>
      <c r="KFC29" s="39"/>
      <c r="KFD29" s="39"/>
      <c r="KFE29" s="39"/>
      <c r="KFF29" s="39"/>
      <c r="KFG29" s="39"/>
      <c r="KFH29" s="39"/>
      <c r="KFI29" s="39"/>
      <c r="KFJ29" s="39"/>
      <c r="KFK29" s="39"/>
      <c r="KFL29" s="39"/>
      <c r="KFM29" s="39"/>
      <c r="KFN29" s="39"/>
      <c r="KFO29" s="39"/>
      <c r="KFP29" s="39"/>
      <c r="KFQ29" s="39"/>
      <c r="KFR29" s="39"/>
      <c r="KFS29" s="39"/>
      <c r="KFT29" s="39"/>
      <c r="KFU29" s="39"/>
      <c r="KFV29" s="39"/>
      <c r="KFW29" s="39"/>
      <c r="KFX29" s="39"/>
      <c r="KFY29" s="39"/>
      <c r="KFZ29" s="39"/>
      <c r="KGA29" s="39"/>
      <c r="KGB29" s="39"/>
      <c r="KGC29" s="39"/>
      <c r="KGD29" s="39"/>
      <c r="KGE29" s="39"/>
      <c r="KGF29" s="39"/>
      <c r="KGG29" s="39"/>
      <c r="KGH29" s="39"/>
      <c r="KGI29" s="39"/>
      <c r="KGJ29" s="39"/>
      <c r="KGK29" s="39"/>
      <c r="KGL29" s="39"/>
      <c r="KGM29" s="39"/>
      <c r="KGN29" s="39"/>
      <c r="KGO29" s="39"/>
      <c r="KGP29" s="39"/>
      <c r="KGQ29" s="39"/>
      <c r="KGR29" s="39"/>
      <c r="KGS29" s="39"/>
      <c r="KGT29" s="39"/>
      <c r="KGU29" s="39"/>
      <c r="KGV29" s="39"/>
      <c r="KGW29" s="39"/>
      <c r="KGX29" s="39"/>
      <c r="KGY29" s="39"/>
      <c r="KGZ29" s="39"/>
      <c r="KHA29" s="39"/>
      <c r="KHB29" s="39"/>
      <c r="KHC29" s="39"/>
      <c r="KHD29" s="39"/>
      <c r="KHE29" s="39"/>
      <c r="KHF29" s="39"/>
      <c r="KHG29" s="39"/>
      <c r="KHH29" s="39"/>
      <c r="KHI29" s="39"/>
      <c r="KHJ29" s="39"/>
      <c r="KHK29" s="39"/>
      <c r="KHL29" s="39"/>
      <c r="KHM29" s="39"/>
      <c r="KHN29" s="39"/>
      <c r="KHO29" s="39"/>
      <c r="KHP29" s="39"/>
      <c r="KHQ29" s="39"/>
      <c r="KHR29" s="39"/>
      <c r="KHS29" s="39"/>
      <c r="KHT29" s="39"/>
      <c r="KHU29" s="39"/>
      <c r="KHV29" s="39"/>
      <c r="KHW29" s="39"/>
      <c r="KHX29" s="39"/>
      <c r="KHY29" s="39"/>
      <c r="KHZ29" s="39"/>
      <c r="KIA29" s="39"/>
      <c r="KIB29" s="39"/>
      <c r="KIC29" s="39"/>
      <c r="KID29" s="39"/>
      <c r="KIE29" s="39"/>
      <c r="KIF29" s="39"/>
      <c r="KIG29" s="39"/>
      <c r="KIH29" s="39"/>
      <c r="KII29" s="39"/>
      <c r="KIJ29" s="39"/>
      <c r="KIK29" s="39"/>
      <c r="KIL29" s="39"/>
      <c r="KIM29" s="39"/>
      <c r="KIN29" s="39"/>
      <c r="KIO29" s="39"/>
      <c r="KIP29" s="39"/>
      <c r="KIQ29" s="39"/>
      <c r="KIR29" s="39"/>
      <c r="KIS29" s="39"/>
      <c r="KIT29" s="39"/>
      <c r="KIU29" s="39"/>
      <c r="KIV29" s="39"/>
      <c r="KIW29" s="39"/>
      <c r="KIX29" s="39"/>
      <c r="KIY29" s="39"/>
      <c r="KIZ29" s="39"/>
      <c r="KJA29" s="39"/>
      <c r="KJB29" s="39"/>
      <c r="KJC29" s="39"/>
      <c r="KJD29" s="39"/>
      <c r="KJE29" s="39"/>
      <c r="KJF29" s="39"/>
      <c r="KJG29" s="39"/>
      <c r="KJH29" s="39"/>
      <c r="KJI29" s="39"/>
      <c r="KJJ29" s="39"/>
      <c r="KJK29" s="39"/>
      <c r="KJL29" s="39"/>
      <c r="KJM29" s="39"/>
      <c r="KJN29" s="39"/>
      <c r="KJO29" s="39"/>
      <c r="KJP29" s="39"/>
      <c r="KJQ29" s="39"/>
      <c r="KJR29" s="39"/>
      <c r="KJS29" s="39"/>
      <c r="KJT29" s="39"/>
      <c r="KJU29" s="39"/>
      <c r="KJV29" s="39"/>
      <c r="KJW29" s="39"/>
      <c r="KJX29" s="39"/>
      <c r="KJY29" s="39"/>
      <c r="KJZ29" s="39"/>
      <c r="KKA29" s="39"/>
      <c r="KKB29" s="39"/>
      <c r="KKC29" s="39"/>
      <c r="KKD29" s="39"/>
      <c r="KKE29" s="39"/>
      <c r="KKF29" s="39"/>
      <c r="KKG29" s="39"/>
      <c r="KKH29" s="39"/>
      <c r="KKI29" s="39"/>
      <c r="KKJ29" s="39"/>
      <c r="KKK29" s="39"/>
      <c r="KKL29" s="39"/>
      <c r="KKM29" s="39"/>
      <c r="KKN29" s="39"/>
      <c r="KKO29" s="39"/>
      <c r="KKP29" s="39"/>
      <c r="KKQ29" s="39"/>
      <c r="KKR29" s="39"/>
      <c r="KKS29" s="39"/>
      <c r="KKT29" s="39"/>
      <c r="KKU29" s="39"/>
      <c r="KKV29" s="39"/>
      <c r="KKW29" s="39"/>
      <c r="KKX29" s="39"/>
      <c r="KKY29" s="39"/>
      <c r="KKZ29" s="39"/>
      <c r="KLA29" s="39"/>
      <c r="KLB29" s="39"/>
      <c r="KLC29" s="39"/>
      <c r="KLD29" s="39"/>
      <c r="KLE29" s="39"/>
      <c r="KLF29" s="39"/>
      <c r="KLG29" s="39"/>
      <c r="KLH29" s="39"/>
      <c r="KLI29" s="39"/>
      <c r="KLJ29" s="39"/>
      <c r="KLK29" s="39"/>
      <c r="KLL29" s="39"/>
      <c r="KLM29" s="39"/>
      <c r="KLN29" s="39"/>
      <c r="KLO29" s="39"/>
      <c r="KLP29" s="39"/>
      <c r="KLQ29" s="39"/>
      <c r="KLR29" s="39"/>
      <c r="KLS29" s="39"/>
      <c r="KLT29" s="39"/>
      <c r="KLU29" s="39"/>
      <c r="KLV29" s="39"/>
      <c r="KLW29" s="39"/>
      <c r="KLX29" s="39"/>
      <c r="KLY29" s="39"/>
      <c r="KLZ29" s="39"/>
      <c r="KMA29" s="39"/>
      <c r="KMB29" s="39"/>
      <c r="KMC29" s="39"/>
      <c r="KMD29" s="39"/>
      <c r="KME29" s="39"/>
      <c r="KMF29" s="39"/>
      <c r="KMG29" s="39"/>
      <c r="KMH29" s="39"/>
      <c r="KMI29" s="39"/>
      <c r="KMJ29" s="39"/>
      <c r="KMK29" s="39"/>
      <c r="KML29" s="39"/>
      <c r="KMM29" s="39"/>
      <c r="KMN29" s="39"/>
      <c r="KMO29" s="39"/>
      <c r="KMP29" s="39"/>
      <c r="KMQ29" s="39"/>
      <c r="KMR29" s="39"/>
      <c r="KMS29" s="39"/>
      <c r="KMT29" s="39"/>
      <c r="KMU29" s="39"/>
      <c r="KMV29" s="39"/>
      <c r="KMW29" s="39"/>
      <c r="KMX29" s="39"/>
      <c r="KMY29" s="39"/>
      <c r="KMZ29" s="39"/>
      <c r="KNA29" s="39"/>
      <c r="KNB29" s="39"/>
      <c r="KNC29" s="39"/>
      <c r="KND29" s="39"/>
      <c r="KNE29" s="39"/>
      <c r="KNF29" s="39"/>
      <c r="KNG29" s="39"/>
      <c r="KNH29" s="39"/>
      <c r="KNI29" s="39"/>
      <c r="KNJ29" s="39"/>
      <c r="KNK29" s="39"/>
      <c r="KNL29" s="39"/>
      <c r="KNM29" s="39"/>
      <c r="KNN29" s="39"/>
      <c r="KNO29" s="39"/>
      <c r="KNP29" s="39"/>
      <c r="KNQ29" s="39"/>
      <c r="KNR29" s="39"/>
      <c r="KNS29" s="39"/>
      <c r="KNT29" s="39"/>
      <c r="KNU29" s="39"/>
      <c r="KNV29" s="39"/>
      <c r="KNW29" s="39"/>
      <c r="KNX29" s="39"/>
      <c r="KNY29" s="39"/>
      <c r="KNZ29" s="39"/>
      <c r="KOA29" s="39"/>
      <c r="KOB29" s="39"/>
      <c r="KOC29" s="39"/>
      <c r="KOD29" s="39"/>
      <c r="KOE29" s="39"/>
      <c r="KOF29" s="39"/>
      <c r="KOG29" s="39"/>
      <c r="KOH29" s="39"/>
      <c r="KOI29" s="39"/>
      <c r="KOJ29" s="39"/>
      <c r="KOK29" s="39"/>
      <c r="KOL29" s="39"/>
      <c r="KOM29" s="39"/>
      <c r="KON29" s="39"/>
      <c r="KOO29" s="39"/>
      <c r="KOP29" s="39"/>
      <c r="KOQ29" s="39"/>
      <c r="KOR29" s="39"/>
      <c r="KOS29" s="39"/>
      <c r="KOT29" s="39"/>
      <c r="KOU29" s="39"/>
      <c r="KOV29" s="39"/>
      <c r="KOW29" s="39"/>
      <c r="KOX29" s="39"/>
      <c r="KOY29" s="39"/>
      <c r="KOZ29" s="39"/>
      <c r="KPA29" s="39"/>
      <c r="KPB29" s="39"/>
      <c r="KPC29" s="39"/>
      <c r="KPD29" s="39"/>
      <c r="KPE29" s="39"/>
      <c r="KPF29" s="39"/>
      <c r="KPG29" s="39"/>
      <c r="KPH29" s="39"/>
      <c r="KPI29" s="39"/>
      <c r="KPJ29" s="39"/>
      <c r="KPK29" s="39"/>
      <c r="KPL29" s="39"/>
      <c r="KPM29" s="39"/>
      <c r="KPN29" s="39"/>
      <c r="KPO29" s="39"/>
      <c r="KPP29" s="39"/>
      <c r="KPQ29" s="39"/>
      <c r="KPR29" s="39"/>
      <c r="KPS29" s="39"/>
      <c r="KPT29" s="39"/>
      <c r="KPU29" s="39"/>
      <c r="KPV29" s="39"/>
      <c r="KPW29" s="39"/>
      <c r="KPX29" s="39"/>
      <c r="KPY29" s="39"/>
      <c r="KPZ29" s="39"/>
      <c r="KQA29" s="39"/>
      <c r="KQB29" s="39"/>
      <c r="KQC29" s="39"/>
      <c r="KQD29" s="39"/>
      <c r="KQE29" s="39"/>
      <c r="KQF29" s="39"/>
      <c r="KQG29" s="39"/>
      <c r="KQH29" s="39"/>
      <c r="KQI29" s="39"/>
      <c r="KQJ29" s="39"/>
      <c r="KQK29" s="39"/>
      <c r="KQL29" s="39"/>
      <c r="KQM29" s="39"/>
      <c r="KQN29" s="39"/>
      <c r="KQO29" s="39"/>
      <c r="KQP29" s="39"/>
      <c r="KQQ29" s="39"/>
      <c r="KQR29" s="39"/>
      <c r="KQS29" s="39"/>
      <c r="KQT29" s="39"/>
      <c r="KQU29" s="39"/>
      <c r="KQV29" s="39"/>
      <c r="KQW29" s="39"/>
      <c r="KQX29" s="39"/>
      <c r="KQY29" s="39"/>
      <c r="KQZ29" s="39"/>
      <c r="KRA29" s="39"/>
      <c r="KRB29" s="39"/>
      <c r="KRC29" s="39"/>
      <c r="KRD29" s="39"/>
      <c r="KRE29" s="39"/>
      <c r="KRF29" s="39"/>
      <c r="KRG29" s="39"/>
      <c r="KRH29" s="39"/>
      <c r="KRI29" s="39"/>
      <c r="KRJ29" s="39"/>
      <c r="KRK29" s="39"/>
      <c r="KRL29" s="39"/>
      <c r="KRM29" s="39"/>
      <c r="KRN29" s="39"/>
      <c r="KRO29" s="39"/>
      <c r="KRP29" s="39"/>
      <c r="KRQ29" s="39"/>
      <c r="KRR29" s="39"/>
      <c r="KRS29" s="39"/>
      <c r="KRT29" s="39"/>
      <c r="KRU29" s="39"/>
      <c r="KRV29" s="39"/>
      <c r="KRW29" s="39"/>
      <c r="KRX29" s="39"/>
      <c r="KRY29" s="39"/>
      <c r="KRZ29" s="39"/>
      <c r="KSA29" s="39"/>
      <c r="KSB29" s="39"/>
      <c r="KSC29" s="39"/>
      <c r="KSD29" s="39"/>
      <c r="KSE29" s="39"/>
      <c r="KSF29" s="39"/>
      <c r="KSG29" s="39"/>
      <c r="KSH29" s="39"/>
      <c r="KSI29" s="39"/>
      <c r="KSJ29" s="39"/>
      <c r="KSK29" s="39"/>
      <c r="KSL29" s="39"/>
      <c r="KSM29" s="39"/>
      <c r="KSN29" s="39"/>
      <c r="KSO29" s="39"/>
      <c r="KSP29" s="39"/>
      <c r="KSQ29" s="39"/>
      <c r="KSR29" s="39"/>
      <c r="KSS29" s="39"/>
      <c r="KST29" s="39"/>
      <c r="KSU29" s="39"/>
      <c r="KSV29" s="39"/>
      <c r="KSW29" s="39"/>
      <c r="KSX29" s="39"/>
      <c r="KSY29" s="39"/>
      <c r="KSZ29" s="39"/>
      <c r="KTA29" s="39"/>
      <c r="KTB29" s="39"/>
      <c r="KTC29" s="39"/>
      <c r="KTD29" s="39"/>
      <c r="KTE29" s="39"/>
      <c r="KTF29" s="39"/>
      <c r="KTG29" s="39"/>
      <c r="KTH29" s="39"/>
      <c r="KTI29" s="39"/>
      <c r="KTJ29" s="39"/>
      <c r="KTK29" s="39"/>
      <c r="KTL29" s="39"/>
      <c r="KTM29" s="39"/>
      <c r="KTN29" s="39"/>
      <c r="KTO29" s="39"/>
      <c r="KTP29" s="39"/>
      <c r="KTQ29" s="39"/>
      <c r="KTR29" s="39"/>
      <c r="KTS29" s="39"/>
      <c r="KTT29" s="39"/>
      <c r="KTU29" s="39"/>
      <c r="KTV29" s="39"/>
      <c r="KTW29" s="39"/>
      <c r="KTX29" s="39"/>
      <c r="KTY29" s="39"/>
      <c r="KTZ29" s="39"/>
      <c r="KUA29" s="39"/>
      <c r="KUB29" s="39"/>
      <c r="KUC29" s="39"/>
      <c r="KUD29" s="39"/>
      <c r="KUE29" s="39"/>
      <c r="KUF29" s="39"/>
      <c r="KUG29" s="39"/>
      <c r="KUH29" s="39"/>
      <c r="KUI29" s="39"/>
      <c r="KUJ29" s="39"/>
      <c r="KUK29" s="39"/>
      <c r="KUL29" s="39"/>
      <c r="KUM29" s="39"/>
      <c r="KUN29" s="39"/>
      <c r="KUO29" s="39"/>
      <c r="KUP29" s="39"/>
      <c r="KUQ29" s="39"/>
      <c r="KUR29" s="39"/>
      <c r="KUS29" s="39"/>
      <c r="KUT29" s="39"/>
      <c r="KUU29" s="39"/>
      <c r="KUV29" s="39"/>
      <c r="KUW29" s="39"/>
      <c r="KUX29" s="39"/>
      <c r="KUY29" s="39"/>
      <c r="KUZ29" s="39"/>
      <c r="KVA29" s="39"/>
      <c r="KVB29" s="39"/>
      <c r="KVC29" s="39"/>
      <c r="KVD29" s="39"/>
      <c r="KVE29" s="39"/>
      <c r="KVF29" s="39"/>
      <c r="KVG29" s="39"/>
      <c r="KVH29" s="39"/>
      <c r="KVI29" s="39"/>
      <c r="KVJ29" s="39"/>
      <c r="KVK29" s="39"/>
      <c r="KVL29" s="39"/>
      <c r="KVM29" s="39"/>
      <c r="KVN29" s="39"/>
      <c r="KVO29" s="39"/>
      <c r="KVP29" s="39"/>
      <c r="KVQ29" s="39"/>
      <c r="KVR29" s="39"/>
      <c r="KVS29" s="39"/>
      <c r="KVT29" s="39"/>
      <c r="KVU29" s="39"/>
      <c r="KVV29" s="39"/>
      <c r="KVW29" s="39"/>
      <c r="KVX29" s="39"/>
      <c r="KVY29" s="39"/>
      <c r="KVZ29" s="39"/>
      <c r="KWA29" s="39"/>
      <c r="KWB29" s="39"/>
      <c r="KWC29" s="39"/>
      <c r="KWD29" s="39"/>
      <c r="KWE29" s="39"/>
      <c r="KWF29" s="39"/>
      <c r="KWG29" s="39"/>
      <c r="KWH29" s="39"/>
      <c r="KWI29" s="39"/>
      <c r="KWJ29" s="39"/>
      <c r="KWK29" s="39"/>
      <c r="KWL29" s="39"/>
      <c r="KWM29" s="39"/>
      <c r="KWN29" s="39"/>
      <c r="KWO29" s="39"/>
      <c r="KWP29" s="39"/>
      <c r="KWQ29" s="39"/>
      <c r="KWR29" s="39"/>
      <c r="KWS29" s="39"/>
      <c r="KWT29" s="39"/>
      <c r="KWU29" s="39"/>
      <c r="KWV29" s="39"/>
      <c r="KWW29" s="39"/>
      <c r="KWX29" s="39"/>
      <c r="KWY29" s="39"/>
      <c r="KWZ29" s="39"/>
      <c r="KXA29" s="39"/>
      <c r="KXB29" s="39"/>
      <c r="KXC29" s="39"/>
      <c r="KXD29" s="39"/>
      <c r="KXE29" s="39"/>
      <c r="KXF29" s="39"/>
      <c r="KXG29" s="39"/>
      <c r="KXH29" s="39"/>
      <c r="KXI29" s="39"/>
      <c r="KXJ29" s="39"/>
      <c r="KXK29" s="39"/>
      <c r="KXL29" s="39"/>
      <c r="KXM29" s="39"/>
      <c r="KXN29" s="39"/>
      <c r="KXO29" s="39"/>
      <c r="KXP29" s="39"/>
      <c r="KXQ29" s="39"/>
      <c r="KXR29" s="39"/>
      <c r="KXS29" s="39"/>
      <c r="KXT29" s="39"/>
      <c r="KXU29" s="39"/>
      <c r="KXV29" s="39"/>
      <c r="KXW29" s="39"/>
      <c r="KXX29" s="39"/>
      <c r="KXY29" s="39"/>
      <c r="KXZ29" s="39"/>
      <c r="KYA29" s="39"/>
      <c r="KYB29" s="39"/>
      <c r="KYC29" s="39"/>
      <c r="KYD29" s="39"/>
      <c r="KYE29" s="39"/>
      <c r="KYF29" s="39"/>
      <c r="KYG29" s="39"/>
      <c r="KYH29" s="39"/>
      <c r="KYI29" s="39"/>
      <c r="KYJ29" s="39"/>
      <c r="KYK29" s="39"/>
      <c r="KYL29" s="39"/>
      <c r="KYM29" s="39"/>
      <c r="KYN29" s="39"/>
      <c r="KYO29" s="39"/>
      <c r="KYP29" s="39"/>
      <c r="KYQ29" s="39"/>
      <c r="KYR29" s="39"/>
      <c r="KYS29" s="39"/>
      <c r="KYT29" s="39"/>
      <c r="KYU29" s="39"/>
      <c r="KYV29" s="39"/>
      <c r="KYW29" s="39"/>
      <c r="KYX29" s="39"/>
      <c r="KYY29" s="39"/>
      <c r="KYZ29" s="39"/>
      <c r="KZA29" s="39"/>
      <c r="KZB29" s="39"/>
      <c r="KZC29" s="39"/>
      <c r="KZD29" s="39"/>
      <c r="KZE29" s="39"/>
      <c r="KZF29" s="39"/>
      <c r="KZG29" s="39"/>
      <c r="KZH29" s="39"/>
      <c r="KZI29" s="39"/>
      <c r="KZJ29" s="39"/>
      <c r="KZK29" s="39"/>
      <c r="KZL29" s="39"/>
      <c r="KZM29" s="39"/>
      <c r="KZN29" s="39"/>
      <c r="KZO29" s="39"/>
      <c r="KZP29" s="39"/>
      <c r="KZQ29" s="39"/>
      <c r="KZR29" s="39"/>
      <c r="KZS29" s="39"/>
      <c r="KZT29" s="39"/>
      <c r="KZU29" s="39"/>
      <c r="KZV29" s="39"/>
      <c r="KZW29" s="39"/>
      <c r="KZX29" s="39"/>
      <c r="KZY29" s="39"/>
      <c r="KZZ29" s="39"/>
      <c r="LAA29" s="39"/>
      <c r="LAB29" s="39"/>
      <c r="LAC29" s="39"/>
      <c r="LAD29" s="39"/>
      <c r="LAE29" s="39"/>
      <c r="LAF29" s="39"/>
      <c r="LAG29" s="39"/>
      <c r="LAH29" s="39"/>
      <c r="LAI29" s="39"/>
      <c r="LAJ29" s="39"/>
      <c r="LAK29" s="39"/>
      <c r="LAL29" s="39"/>
      <c r="LAM29" s="39"/>
      <c r="LAN29" s="39"/>
      <c r="LAO29" s="39"/>
      <c r="LAP29" s="39"/>
      <c r="LAQ29" s="39"/>
      <c r="LAR29" s="39"/>
      <c r="LAS29" s="39"/>
      <c r="LAT29" s="39"/>
      <c r="LAU29" s="39"/>
      <c r="LAV29" s="39"/>
      <c r="LAW29" s="39"/>
      <c r="LAX29" s="39"/>
      <c r="LAY29" s="39"/>
      <c r="LAZ29" s="39"/>
      <c r="LBA29" s="39"/>
      <c r="LBB29" s="39"/>
      <c r="LBC29" s="39"/>
      <c r="LBD29" s="39"/>
      <c r="LBE29" s="39"/>
      <c r="LBF29" s="39"/>
      <c r="LBG29" s="39"/>
      <c r="LBH29" s="39"/>
      <c r="LBI29" s="39"/>
      <c r="LBJ29" s="39"/>
      <c r="LBK29" s="39"/>
      <c r="LBL29" s="39"/>
      <c r="LBM29" s="39"/>
      <c r="LBN29" s="39"/>
      <c r="LBO29" s="39"/>
      <c r="LBP29" s="39"/>
      <c r="LBQ29" s="39"/>
      <c r="LBR29" s="39"/>
      <c r="LBS29" s="39"/>
      <c r="LBT29" s="39"/>
      <c r="LBU29" s="39"/>
      <c r="LBV29" s="39"/>
      <c r="LBW29" s="39"/>
      <c r="LBX29" s="39"/>
      <c r="LBY29" s="39"/>
      <c r="LBZ29" s="39"/>
      <c r="LCA29" s="39"/>
      <c r="LCB29" s="39"/>
      <c r="LCC29" s="39"/>
      <c r="LCD29" s="39"/>
      <c r="LCE29" s="39"/>
      <c r="LCF29" s="39"/>
      <c r="LCG29" s="39"/>
      <c r="LCH29" s="39"/>
      <c r="LCI29" s="39"/>
      <c r="LCJ29" s="39"/>
      <c r="LCK29" s="39"/>
      <c r="LCL29" s="39"/>
      <c r="LCM29" s="39"/>
      <c r="LCN29" s="39"/>
      <c r="LCO29" s="39"/>
      <c r="LCP29" s="39"/>
      <c r="LCQ29" s="39"/>
      <c r="LCR29" s="39"/>
      <c r="LCS29" s="39"/>
      <c r="LCT29" s="39"/>
      <c r="LCU29" s="39"/>
      <c r="LCV29" s="39"/>
      <c r="LCW29" s="39"/>
      <c r="LCX29" s="39"/>
      <c r="LCY29" s="39"/>
      <c r="LCZ29" s="39"/>
      <c r="LDA29" s="39"/>
      <c r="LDB29" s="39"/>
      <c r="LDC29" s="39"/>
      <c r="LDD29" s="39"/>
      <c r="LDE29" s="39"/>
      <c r="LDF29" s="39"/>
      <c r="LDG29" s="39"/>
      <c r="LDH29" s="39"/>
      <c r="LDI29" s="39"/>
      <c r="LDJ29" s="39"/>
      <c r="LDK29" s="39"/>
      <c r="LDL29" s="39"/>
      <c r="LDM29" s="39"/>
      <c r="LDN29" s="39"/>
      <c r="LDO29" s="39"/>
      <c r="LDP29" s="39"/>
      <c r="LDQ29" s="39"/>
      <c r="LDR29" s="39"/>
      <c r="LDS29" s="39"/>
      <c r="LDT29" s="39"/>
      <c r="LDU29" s="39"/>
      <c r="LDV29" s="39"/>
      <c r="LDW29" s="39"/>
      <c r="LDX29" s="39"/>
      <c r="LDY29" s="39"/>
      <c r="LDZ29" s="39"/>
      <c r="LEA29" s="39"/>
      <c r="LEB29" s="39"/>
      <c r="LEC29" s="39"/>
      <c r="LED29" s="39"/>
      <c r="LEE29" s="39"/>
      <c r="LEF29" s="39"/>
      <c r="LEG29" s="39"/>
      <c r="LEH29" s="39"/>
      <c r="LEI29" s="39"/>
      <c r="LEJ29" s="39"/>
      <c r="LEK29" s="39"/>
      <c r="LEL29" s="39"/>
      <c r="LEM29" s="39"/>
      <c r="LEN29" s="39"/>
      <c r="LEO29" s="39"/>
      <c r="LEP29" s="39"/>
      <c r="LEQ29" s="39"/>
      <c r="LER29" s="39"/>
      <c r="LES29" s="39"/>
      <c r="LET29" s="39"/>
      <c r="LEU29" s="39"/>
      <c r="LEV29" s="39"/>
      <c r="LEW29" s="39"/>
      <c r="LEX29" s="39"/>
      <c r="LEY29" s="39"/>
      <c r="LEZ29" s="39"/>
      <c r="LFA29" s="39"/>
      <c r="LFB29" s="39"/>
      <c r="LFC29" s="39"/>
      <c r="LFD29" s="39"/>
      <c r="LFE29" s="39"/>
      <c r="LFF29" s="39"/>
      <c r="LFG29" s="39"/>
      <c r="LFH29" s="39"/>
      <c r="LFI29" s="39"/>
      <c r="LFJ29" s="39"/>
      <c r="LFK29" s="39"/>
      <c r="LFL29" s="39"/>
      <c r="LFM29" s="39"/>
      <c r="LFN29" s="39"/>
      <c r="LFO29" s="39"/>
      <c r="LFP29" s="39"/>
      <c r="LFQ29" s="39"/>
      <c r="LFR29" s="39"/>
      <c r="LFS29" s="39"/>
      <c r="LFT29" s="39"/>
      <c r="LFU29" s="39"/>
      <c r="LFV29" s="39"/>
      <c r="LFW29" s="39"/>
      <c r="LFX29" s="39"/>
      <c r="LFY29" s="39"/>
      <c r="LFZ29" s="39"/>
      <c r="LGA29" s="39"/>
      <c r="LGB29" s="39"/>
      <c r="LGC29" s="39"/>
      <c r="LGD29" s="39"/>
      <c r="LGE29" s="39"/>
      <c r="LGF29" s="39"/>
      <c r="LGG29" s="39"/>
      <c r="LGH29" s="39"/>
      <c r="LGI29" s="39"/>
      <c r="LGJ29" s="39"/>
      <c r="LGK29" s="39"/>
      <c r="LGL29" s="39"/>
      <c r="LGM29" s="39"/>
      <c r="LGN29" s="39"/>
      <c r="LGO29" s="39"/>
      <c r="LGP29" s="39"/>
      <c r="LGQ29" s="39"/>
      <c r="LGR29" s="39"/>
      <c r="LGS29" s="39"/>
      <c r="LGT29" s="39"/>
      <c r="LGU29" s="39"/>
      <c r="LGV29" s="39"/>
      <c r="LGW29" s="39"/>
      <c r="LGX29" s="39"/>
      <c r="LGY29" s="39"/>
      <c r="LGZ29" s="39"/>
      <c r="LHA29" s="39"/>
      <c r="LHB29" s="39"/>
      <c r="LHC29" s="39"/>
      <c r="LHD29" s="39"/>
      <c r="LHE29" s="39"/>
      <c r="LHF29" s="39"/>
      <c r="LHG29" s="39"/>
      <c r="LHH29" s="39"/>
      <c r="LHI29" s="39"/>
      <c r="LHJ29" s="39"/>
      <c r="LHK29" s="39"/>
      <c r="LHL29" s="39"/>
      <c r="LHM29" s="39"/>
      <c r="LHN29" s="39"/>
      <c r="LHO29" s="39"/>
      <c r="LHP29" s="39"/>
      <c r="LHQ29" s="39"/>
      <c r="LHR29" s="39"/>
      <c r="LHS29" s="39"/>
      <c r="LHT29" s="39"/>
      <c r="LHU29" s="39"/>
      <c r="LHV29" s="39"/>
      <c r="LHW29" s="39"/>
      <c r="LHX29" s="39"/>
      <c r="LHY29" s="39"/>
      <c r="LHZ29" s="39"/>
      <c r="LIA29" s="39"/>
      <c r="LIB29" s="39"/>
      <c r="LIC29" s="39"/>
      <c r="LID29" s="39"/>
      <c r="LIE29" s="39"/>
      <c r="LIF29" s="39"/>
      <c r="LIG29" s="39"/>
      <c r="LIH29" s="39"/>
      <c r="LII29" s="39"/>
      <c r="LIJ29" s="39"/>
      <c r="LIK29" s="39"/>
      <c r="LIL29" s="39"/>
      <c r="LIM29" s="39"/>
      <c r="LIN29" s="39"/>
      <c r="LIO29" s="39"/>
      <c r="LIP29" s="39"/>
      <c r="LIQ29" s="39"/>
      <c r="LIR29" s="39"/>
      <c r="LIS29" s="39"/>
      <c r="LIT29" s="39"/>
      <c r="LIU29" s="39"/>
      <c r="LIV29" s="39"/>
      <c r="LIW29" s="39"/>
      <c r="LIX29" s="39"/>
      <c r="LIY29" s="39"/>
      <c r="LIZ29" s="39"/>
      <c r="LJA29" s="39"/>
      <c r="LJB29" s="39"/>
      <c r="LJC29" s="39"/>
      <c r="LJD29" s="39"/>
      <c r="LJE29" s="39"/>
      <c r="LJF29" s="39"/>
      <c r="LJG29" s="39"/>
      <c r="LJH29" s="39"/>
      <c r="LJI29" s="39"/>
      <c r="LJJ29" s="39"/>
      <c r="LJK29" s="39"/>
      <c r="LJL29" s="39"/>
      <c r="LJM29" s="39"/>
      <c r="LJN29" s="39"/>
      <c r="LJO29" s="39"/>
      <c r="LJP29" s="39"/>
      <c r="LJQ29" s="39"/>
      <c r="LJR29" s="39"/>
      <c r="LJS29" s="39"/>
      <c r="LJT29" s="39"/>
      <c r="LJU29" s="39"/>
      <c r="LJV29" s="39"/>
      <c r="LJW29" s="39"/>
      <c r="LJX29" s="39"/>
      <c r="LJY29" s="39"/>
      <c r="LJZ29" s="39"/>
      <c r="LKA29" s="39"/>
      <c r="LKB29" s="39"/>
      <c r="LKC29" s="39"/>
      <c r="LKD29" s="39"/>
      <c r="LKE29" s="39"/>
      <c r="LKF29" s="39"/>
      <c r="LKG29" s="39"/>
      <c r="LKH29" s="39"/>
      <c r="LKI29" s="39"/>
      <c r="LKJ29" s="39"/>
      <c r="LKK29" s="39"/>
      <c r="LKL29" s="39"/>
      <c r="LKM29" s="39"/>
      <c r="LKN29" s="39"/>
      <c r="LKO29" s="39"/>
      <c r="LKP29" s="39"/>
      <c r="LKQ29" s="39"/>
      <c r="LKR29" s="39"/>
      <c r="LKS29" s="39"/>
      <c r="LKT29" s="39"/>
      <c r="LKU29" s="39"/>
      <c r="LKV29" s="39"/>
      <c r="LKW29" s="39"/>
      <c r="LKX29" s="39"/>
      <c r="LKY29" s="39"/>
      <c r="LKZ29" s="39"/>
      <c r="LLA29" s="39"/>
      <c r="LLB29" s="39"/>
      <c r="LLC29" s="39"/>
      <c r="LLD29" s="39"/>
      <c r="LLE29" s="39"/>
      <c r="LLF29" s="39"/>
      <c r="LLG29" s="39"/>
      <c r="LLH29" s="39"/>
      <c r="LLI29" s="39"/>
      <c r="LLJ29" s="39"/>
      <c r="LLK29" s="39"/>
      <c r="LLL29" s="39"/>
      <c r="LLM29" s="39"/>
      <c r="LLN29" s="39"/>
      <c r="LLO29" s="39"/>
      <c r="LLP29" s="39"/>
      <c r="LLQ29" s="39"/>
      <c r="LLR29" s="39"/>
      <c r="LLS29" s="39"/>
      <c r="LLT29" s="39"/>
      <c r="LLU29" s="39"/>
      <c r="LLV29" s="39"/>
      <c r="LLW29" s="39"/>
      <c r="LLX29" s="39"/>
      <c r="LLY29" s="39"/>
      <c r="LLZ29" s="39"/>
      <c r="LMA29" s="39"/>
      <c r="LMB29" s="39"/>
      <c r="LMC29" s="39"/>
      <c r="LMD29" s="39"/>
      <c r="LME29" s="39"/>
      <c r="LMF29" s="39"/>
      <c r="LMG29" s="39"/>
      <c r="LMH29" s="39"/>
      <c r="LMI29" s="39"/>
      <c r="LMJ29" s="39"/>
      <c r="LMK29" s="39"/>
      <c r="LML29" s="39"/>
      <c r="LMM29" s="39"/>
      <c r="LMN29" s="39"/>
      <c r="LMO29" s="39"/>
      <c r="LMP29" s="39"/>
      <c r="LMQ29" s="39"/>
      <c r="LMR29" s="39"/>
      <c r="LMS29" s="39"/>
      <c r="LMT29" s="39"/>
      <c r="LMU29" s="39"/>
      <c r="LMV29" s="39"/>
      <c r="LMW29" s="39"/>
      <c r="LMX29" s="39"/>
      <c r="LMY29" s="39"/>
      <c r="LMZ29" s="39"/>
      <c r="LNA29" s="39"/>
      <c r="LNB29" s="39"/>
      <c r="LNC29" s="39"/>
      <c r="LND29" s="39"/>
      <c r="LNE29" s="39"/>
      <c r="LNF29" s="39"/>
      <c r="LNG29" s="39"/>
      <c r="LNH29" s="39"/>
      <c r="LNI29" s="39"/>
      <c r="LNJ29" s="39"/>
      <c r="LNK29" s="39"/>
      <c r="LNL29" s="39"/>
      <c r="LNM29" s="39"/>
      <c r="LNN29" s="39"/>
      <c r="LNO29" s="39"/>
      <c r="LNP29" s="39"/>
      <c r="LNQ29" s="39"/>
      <c r="LNR29" s="39"/>
      <c r="LNS29" s="39"/>
      <c r="LNT29" s="39"/>
      <c r="LNU29" s="39"/>
      <c r="LNV29" s="39"/>
      <c r="LNW29" s="39"/>
      <c r="LNX29" s="39"/>
      <c r="LNY29" s="39"/>
      <c r="LNZ29" s="39"/>
      <c r="LOA29" s="39"/>
      <c r="LOB29" s="39"/>
      <c r="LOC29" s="39"/>
      <c r="LOD29" s="39"/>
      <c r="LOE29" s="39"/>
      <c r="LOF29" s="39"/>
      <c r="LOG29" s="39"/>
      <c r="LOH29" s="39"/>
      <c r="LOI29" s="39"/>
      <c r="LOJ29" s="39"/>
      <c r="LOK29" s="39"/>
      <c r="LOL29" s="39"/>
      <c r="LOM29" s="39"/>
      <c r="LON29" s="39"/>
      <c r="LOO29" s="39"/>
      <c r="LOP29" s="39"/>
      <c r="LOQ29" s="39"/>
      <c r="LOR29" s="39"/>
      <c r="LOS29" s="39"/>
      <c r="LOT29" s="39"/>
      <c r="LOU29" s="39"/>
      <c r="LOV29" s="39"/>
      <c r="LOW29" s="39"/>
      <c r="LOX29" s="39"/>
      <c r="LOY29" s="39"/>
      <c r="LOZ29" s="39"/>
      <c r="LPA29" s="39"/>
      <c r="LPB29" s="39"/>
      <c r="LPC29" s="39"/>
      <c r="LPD29" s="39"/>
      <c r="LPE29" s="39"/>
      <c r="LPF29" s="39"/>
      <c r="LPG29" s="39"/>
      <c r="LPH29" s="39"/>
      <c r="LPI29" s="39"/>
      <c r="LPJ29" s="39"/>
      <c r="LPK29" s="39"/>
      <c r="LPL29" s="39"/>
      <c r="LPM29" s="39"/>
      <c r="LPN29" s="39"/>
      <c r="LPO29" s="39"/>
      <c r="LPP29" s="39"/>
      <c r="LPQ29" s="39"/>
      <c r="LPR29" s="39"/>
      <c r="LPS29" s="39"/>
      <c r="LPT29" s="39"/>
      <c r="LPU29" s="39"/>
      <c r="LPV29" s="39"/>
      <c r="LPW29" s="39"/>
      <c r="LPX29" s="39"/>
      <c r="LPY29" s="39"/>
      <c r="LPZ29" s="39"/>
      <c r="LQA29" s="39"/>
      <c r="LQB29" s="39"/>
      <c r="LQC29" s="39"/>
      <c r="LQD29" s="39"/>
      <c r="LQE29" s="39"/>
      <c r="LQF29" s="39"/>
      <c r="LQG29" s="39"/>
      <c r="LQH29" s="39"/>
      <c r="LQI29" s="39"/>
      <c r="LQJ29" s="39"/>
      <c r="LQK29" s="39"/>
      <c r="LQL29" s="39"/>
      <c r="LQM29" s="39"/>
      <c r="LQN29" s="39"/>
      <c r="LQO29" s="39"/>
      <c r="LQP29" s="39"/>
      <c r="LQQ29" s="39"/>
      <c r="LQR29" s="39"/>
      <c r="LQS29" s="39"/>
      <c r="LQT29" s="39"/>
      <c r="LQU29" s="39"/>
      <c r="LQV29" s="39"/>
      <c r="LQW29" s="39"/>
      <c r="LQX29" s="39"/>
      <c r="LQY29" s="39"/>
      <c r="LQZ29" s="39"/>
      <c r="LRA29" s="39"/>
      <c r="LRB29" s="39"/>
      <c r="LRC29" s="39"/>
      <c r="LRD29" s="39"/>
      <c r="LRE29" s="39"/>
      <c r="LRF29" s="39"/>
      <c r="LRG29" s="39"/>
      <c r="LRH29" s="39"/>
      <c r="LRI29" s="39"/>
      <c r="LRJ29" s="39"/>
      <c r="LRK29" s="39"/>
      <c r="LRL29" s="39"/>
      <c r="LRM29" s="39"/>
      <c r="LRN29" s="39"/>
      <c r="LRO29" s="39"/>
      <c r="LRP29" s="39"/>
      <c r="LRQ29" s="39"/>
      <c r="LRR29" s="39"/>
      <c r="LRS29" s="39"/>
      <c r="LRT29" s="39"/>
      <c r="LRU29" s="39"/>
      <c r="LRV29" s="39"/>
      <c r="LRW29" s="39"/>
      <c r="LRX29" s="39"/>
      <c r="LRY29" s="39"/>
      <c r="LRZ29" s="39"/>
      <c r="LSA29" s="39"/>
      <c r="LSB29" s="39"/>
      <c r="LSC29" s="39"/>
      <c r="LSD29" s="39"/>
      <c r="LSE29" s="39"/>
      <c r="LSF29" s="39"/>
      <c r="LSG29" s="39"/>
      <c r="LSH29" s="39"/>
      <c r="LSI29" s="39"/>
      <c r="LSJ29" s="39"/>
      <c r="LSK29" s="39"/>
      <c r="LSL29" s="39"/>
      <c r="LSM29" s="39"/>
      <c r="LSN29" s="39"/>
      <c r="LSO29" s="39"/>
      <c r="LSP29" s="39"/>
      <c r="LSQ29" s="39"/>
      <c r="LSR29" s="39"/>
      <c r="LSS29" s="39"/>
      <c r="LST29" s="39"/>
      <c r="LSU29" s="39"/>
      <c r="LSV29" s="39"/>
      <c r="LSW29" s="39"/>
      <c r="LSX29" s="39"/>
      <c r="LSY29" s="39"/>
      <c r="LSZ29" s="39"/>
      <c r="LTA29" s="39"/>
      <c r="LTB29" s="39"/>
      <c r="LTC29" s="39"/>
      <c r="LTD29" s="39"/>
      <c r="LTE29" s="39"/>
      <c r="LTF29" s="39"/>
      <c r="LTG29" s="39"/>
      <c r="LTH29" s="39"/>
      <c r="LTI29" s="39"/>
      <c r="LTJ29" s="39"/>
      <c r="LTK29" s="39"/>
      <c r="LTL29" s="39"/>
      <c r="LTM29" s="39"/>
      <c r="LTN29" s="39"/>
      <c r="LTO29" s="39"/>
      <c r="LTP29" s="39"/>
      <c r="LTQ29" s="39"/>
      <c r="LTR29" s="39"/>
      <c r="LTS29" s="39"/>
      <c r="LTT29" s="39"/>
      <c r="LTU29" s="39"/>
      <c r="LTV29" s="39"/>
      <c r="LTW29" s="39"/>
      <c r="LTX29" s="39"/>
      <c r="LTY29" s="39"/>
      <c r="LTZ29" s="39"/>
      <c r="LUA29" s="39"/>
      <c r="LUB29" s="39"/>
      <c r="LUC29" s="39"/>
      <c r="LUD29" s="39"/>
      <c r="LUE29" s="39"/>
      <c r="LUF29" s="39"/>
      <c r="LUG29" s="39"/>
      <c r="LUH29" s="39"/>
      <c r="LUI29" s="39"/>
      <c r="LUJ29" s="39"/>
      <c r="LUK29" s="39"/>
      <c r="LUL29" s="39"/>
      <c r="LUM29" s="39"/>
      <c r="LUN29" s="39"/>
      <c r="LUO29" s="39"/>
      <c r="LUP29" s="39"/>
      <c r="LUQ29" s="39"/>
      <c r="LUR29" s="39"/>
      <c r="LUS29" s="39"/>
      <c r="LUT29" s="39"/>
      <c r="LUU29" s="39"/>
      <c r="LUV29" s="39"/>
      <c r="LUW29" s="39"/>
      <c r="LUX29" s="39"/>
      <c r="LUY29" s="39"/>
      <c r="LUZ29" s="39"/>
      <c r="LVA29" s="39"/>
      <c r="LVB29" s="39"/>
      <c r="LVC29" s="39"/>
      <c r="LVD29" s="39"/>
      <c r="LVE29" s="39"/>
      <c r="LVF29" s="39"/>
      <c r="LVG29" s="39"/>
      <c r="LVH29" s="39"/>
      <c r="LVI29" s="39"/>
      <c r="LVJ29" s="39"/>
      <c r="LVK29" s="39"/>
      <c r="LVL29" s="39"/>
      <c r="LVM29" s="39"/>
      <c r="LVN29" s="39"/>
      <c r="LVO29" s="39"/>
      <c r="LVP29" s="39"/>
      <c r="LVQ29" s="39"/>
      <c r="LVR29" s="39"/>
      <c r="LVS29" s="39"/>
      <c r="LVT29" s="39"/>
      <c r="LVU29" s="39"/>
      <c r="LVV29" s="39"/>
      <c r="LVW29" s="39"/>
      <c r="LVX29" s="39"/>
      <c r="LVY29" s="39"/>
      <c r="LVZ29" s="39"/>
      <c r="LWA29" s="39"/>
      <c r="LWB29" s="39"/>
      <c r="LWC29" s="39"/>
      <c r="LWD29" s="39"/>
      <c r="LWE29" s="39"/>
      <c r="LWF29" s="39"/>
      <c r="LWG29" s="39"/>
      <c r="LWH29" s="39"/>
      <c r="LWI29" s="39"/>
      <c r="LWJ29" s="39"/>
      <c r="LWK29" s="39"/>
      <c r="LWL29" s="39"/>
      <c r="LWM29" s="39"/>
      <c r="LWN29" s="39"/>
      <c r="LWO29" s="39"/>
      <c r="LWP29" s="39"/>
      <c r="LWQ29" s="39"/>
      <c r="LWR29" s="39"/>
      <c r="LWS29" s="39"/>
      <c r="LWT29" s="39"/>
      <c r="LWU29" s="39"/>
      <c r="LWV29" s="39"/>
      <c r="LWW29" s="39"/>
      <c r="LWX29" s="39"/>
      <c r="LWY29" s="39"/>
      <c r="LWZ29" s="39"/>
      <c r="LXA29" s="39"/>
      <c r="LXB29" s="39"/>
      <c r="LXC29" s="39"/>
      <c r="LXD29" s="39"/>
      <c r="LXE29" s="39"/>
      <c r="LXF29" s="39"/>
      <c r="LXG29" s="39"/>
      <c r="LXH29" s="39"/>
      <c r="LXI29" s="39"/>
      <c r="LXJ29" s="39"/>
      <c r="LXK29" s="39"/>
      <c r="LXL29" s="39"/>
      <c r="LXM29" s="39"/>
      <c r="LXN29" s="39"/>
      <c r="LXO29" s="39"/>
      <c r="LXP29" s="39"/>
      <c r="LXQ29" s="39"/>
      <c r="LXR29" s="39"/>
      <c r="LXS29" s="39"/>
      <c r="LXT29" s="39"/>
      <c r="LXU29" s="39"/>
      <c r="LXV29" s="39"/>
      <c r="LXW29" s="39"/>
      <c r="LXX29" s="39"/>
      <c r="LXY29" s="39"/>
      <c r="LXZ29" s="39"/>
      <c r="LYA29" s="39"/>
      <c r="LYB29" s="39"/>
      <c r="LYC29" s="39"/>
      <c r="LYD29" s="39"/>
      <c r="LYE29" s="39"/>
      <c r="LYF29" s="39"/>
      <c r="LYG29" s="39"/>
      <c r="LYH29" s="39"/>
      <c r="LYI29" s="39"/>
      <c r="LYJ29" s="39"/>
      <c r="LYK29" s="39"/>
      <c r="LYL29" s="39"/>
      <c r="LYM29" s="39"/>
      <c r="LYN29" s="39"/>
      <c r="LYO29" s="39"/>
      <c r="LYP29" s="39"/>
      <c r="LYQ29" s="39"/>
      <c r="LYR29" s="39"/>
      <c r="LYS29" s="39"/>
      <c r="LYT29" s="39"/>
      <c r="LYU29" s="39"/>
      <c r="LYV29" s="39"/>
      <c r="LYW29" s="39"/>
      <c r="LYX29" s="39"/>
      <c r="LYY29" s="39"/>
      <c r="LYZ29" s="39"/>
      <c r="LZA29" s="39"/>
      <c r="LZB29" s="39"/>
      <c r="LZC29" s="39"/>
      <c r="LZD29" s="39"/>
      <c r="LZE29" s="39"/>
      <c r="LZF29" s="39"/>
      <c r="LZG29" s="39"/>
      <c r="LZH29" s="39"/>
      <c r="LZI29" s="39"/>
      <c r="LZJ29" s="39"/>
      <c r="LZK29" s="39"/>
      <c r="LZL29" s="39"/>
      <c r="LZM29" s="39"/>
      <c r="LZN29" s="39"/>
      <c r="LZO29" s="39"/>
      <c r="LZP29" s="39"/>
      <c r="LZQ29" s="39"/>
      <c r="LZR29" s="39"/>
      <c r="LZS29" s="39"/>
      <c r="LZT29" s="39"/>
      <c r="LZU29" s="39"/>
      <c r="LZV29" s="39"/>
      <c r="LZW29" s="39"/>
      <c r="LZX29" s="39"/>
      <c r="LZY29" s="39"/>
      <c r="LZZ29" s="39"/>
      <c r="MAA29" s="39"/>
      <c r="MAB29" s="39"/>
      <c r="MAC29" s="39"/>
      <c r="MAD29" s="39"/>
      <c r="MAE29" s="39"/>
      <c r="MAF29" s="39"/>
      <c r="MAG29" s="39"/>
      <c r="MAH29" s="39"/>
      <c r="MAI29" s="39"/>
      <c r="MAJ29" s="39"/>
      <c r="MAK29" s="39"/>
      <c r="MAL29" s="39"/>
      <c r="MAM29" s="39"/>
      <c r="MAN29" s="39"/>
      <c r="MAO29" s="39"/>
      <c r="MAP29" s="39"/>
      <c r="MAQ29" s="39"/>
      <c r="MAR29" s="39"/>
      <c r="MAS29" s="39"/>
      <c r="MAT29" s="39"/>
      <c r="MAU29" s="39"/>
      <c r="MAV29" s="39"/>
      <c r="MAW29" s="39"/>
      <c r="MAX29" s="39"/>
      <c r="MAY29" s="39"/>
      <c r="MAZ29" s="39"/>
      <c r="MBA29" s="39"/>
      <c r="MBB29" s="39"/>
      <c r="MBC29" s="39"/>
      <c r="MBD29" s="39"/>
      <c r="MBE29" s="39"/>
      <c r="MBF29" s="39"/>
      <c r="MBG29" s="39"/>
      <c r="MBH29" s="39"/>
      <c r="MBI29" s="39"/>
      <c r="MBJ29" s="39"/>
      <c r="MBK29" s="39"/>
      <c r="MBL29" s="39"/>
      <c r="MBM29" s="39"/>
      <c r="MBN29" s="39"/>
      <c r="MBO29" s="39"/>
      <c r="MBP29" s="39"/>
      <c r="MBQ29" s="39"/>
      <c r="MBR29" s="39"/>
      <c r="MBS29" s="39"/>
      <c r="MBT29" s="39"/>
      <c r="MBU29" s="39"/>
      <c r="MBV29" s="39"/>
      <c r="MBW29" s="39"/>
      <c r="MBX29" s="39"/>
      <c r="MBY29" s="39"/>
      <c r="MBZ29" s="39"/>
      <c r="MCA29" s="39"/>
      <c r="MCB29" s="39"/>
      <c r="MCC29" s="39"/>
      <c r="MCD29" s="39"/>
      <c r="MCE29" s="39"/>
      <c r="MCF29" s="39"/>
      <c r="MCG29" s="39"/>
      <c r="MCH29" s="39"/>
      <c r="MCI29" s="39"/>
      <c r="MCJ29" s="39"/>
      <c r="MCK29" s="39"/>
      <c r="MCL29" s="39"/>
      <c r="MCM29" s="39"/>
      <c r="MCN29" s="39"/>
      <c r="MCO29" s="39"/>
      <c r="MCP29" s="39"/>
      <c r="MCQ29" s="39"/>
      <c r="MCR29" s="39"/>
      <c r="MCS29" s="39"/>
      <c r="MCT29" s="39"/>
      <c r="MCU29" s="39"/>
      <c r="MCV29" s="39"/>
      <c r="MCW29" s="39"/>
      <c r="MCX29" s="39"/>
      <c r="MCY29" s="39"/>
      <c r="MCZ29" s="39"/>
      <c r="MDA29" s="39"/>
      <c r="MDB29" s="39"/>
      <c r="MDC29" s="39"/>
      <c r="MDD29" s="39"/>
      <c r="MDE29" s="39"/>
      <c r="MDF29" s="39"/>
      <c r="MDG29" s="39"/>
      <c r="MDH29" s="39"/>
      <c r="MDI29" s="39"/>
      <c r="MDJ29" s="39"/>
      <c r="MDK29" s="39"/>
      <c r="MDL29" s="39"/>
      <c r="MDM29" s="39"/>
      <c r="MDN29" s="39"/>
      <c r="MDO29" s="39"/>
      <c r="MDP29" s="39"/>
      <c r="MDQ29" s="39"/>
      <c r="MDR29" s="39"/>
      <c r="MDS29" s="39"/>
      <c r="MDT29" s="39"/>
      <c r="MDU29" s="39"/>
      <c r="MDV29" s="39"/>
      <c r="MDW29" s="39"/>
      <c r="MDX29" s="39"/>
      <c r="MDY29" s="39"/>
      <c r="MDZ29" s="39"/>
      <c r="MEA29" s="39"/>
      <c r="MEB29" s="39"/>
      <c r="MEC29" s="39"/>
      <c r="MED29" s="39"/>
      <c r="MEE29" s="39"/>
      <c r="MEF29" s="39"/>
      <c r="MEG29" s="39"/>
      <c r="MEH29" s="39"/>
      <c r="MEI29" s="39"/>
      <c r="MEJ29" s="39"/>
      <c r="MEK29" s="39"/>
      <c r="MEL29" s="39"/>
      <c r="MEM29" s="39"/>
      <c r="MEN29" s="39"/>
      <c r="MEO29" s="39"/>
      <c r="MEP29" s="39"/>
      <c r="MEQ29" s="39"/>
      <c r="MER29" s="39"/>
      <c r="MES29" s="39"/>
      <c r="MET29" s="39"/>
      <c r="MEU29" s="39"/>
      <c r="MEV29" s="39"/>
      <c r="MEW29" s="39"/>
      <c r="MEX29" s="39"/>
      <c r="MEY29" s="39"/>
      <c r="MEZ29" s="39"/>
      <c r="MFA29" s="39"/>
      <c r="MFB29" s="39"/>
      <c r="MFC29" s="39"/>
      <c r="MFD29" s="39"/>
      <c r="MFE29" s="39"/>
      <c r="MFF29" s="39"/>
      <c r="MFG29" s="39"/>
      <c r="MFH29" s="39"/>
      <c r="MFI29" s="39"/>
      <c r="MFJ29" s="39"/>
      <c r="MFK29" s="39"/>
      <c r="MFL29" s="39"/>
      <c r="MFM29" s="39"/>
      <c r="MFN29" s="39"/>
      <c r="MFO29" s="39"/>
      <c r="MFP29" s="39"/>
      <c r="MFQ29" s="39"/>
      <c r="MFR29" s="39"/>
      <c r="MFS29" s="39"/>
      <c r="MFT29" s="39"/>
      <c r="MFU29" s="39"/>
      <c r="MFV29" s="39"/>
      <c r="MFW29" s="39"/>
      <c r="MFX29" s="39"/>
      <c r="MFY29" s="39"/>
      <c r="MFZ29" s="39"/>
      <c r="MGA29" s="39"/>
      <c r="MGB29" s="39"/>
      <c r="MGC29" s="39"/>
      <c r="MGD29" s="39"/>
      <c r="MGE29" s="39"/>
      <c r="MGF29" s="39"/>
      <c r="MGG29" s="39"/>
      <c r="MGH29" s="39"/>
      <c r="MGI29" s="39"/>
      <c r="MGJ29" s="39"/>
      <c r="MGK29" s="39"/>
      <c r="MGL29" s="39"/>
      <c r="MGM29" s="39"/>
      <c r="MGN29" s="39"/>
      <c r="MGO29" s="39"/>
      <c r="MGP29" s="39"/>
      <c r="MGQ29" s="39"/>
      <c r="MGR29" s="39"/>
      <c r="MGS29" s="39"/>
      <c r="MGT29" s="39"/>
      <c r="MGU29" s="39"/>
      <c r="MGV29" s="39"/>
      <c r="MGW29" s="39"/>
      <c r="MGX29" s="39"/>
      <c r="MGY29" s="39"/>
      <c r="MGZ29" s="39"/>
      <c r="MHA29" s="39"/>
      <c r="MHB29" s="39"/>
      <c r="MHC29" s="39"/>
      <c r="MHD29" s="39"/>
      <c r="MHE29" s="39"/>
      <c r="MHF29" s="39"/>
      <c r="MHG29" s="39"/>
      <c r="MHH29" s="39"/>
      <c r="MHI29" s="39"/>
      <c r="MHJ29" s="39"/>
      <c r="MHK29" s="39"/>
      <c r="MHL29" s="39"/>
      <c r="MHM29" s="39"/>
      <c r="MHN29" s="39"/>
      <c r="MHO29" s="39"/>
      <c r="MHP29" s="39"/>
      <c r="MHQ29" s="39"/>
      <c r="MHR29" s="39"/>
      <c r="MHS29" s="39"/>
      <c r="MHT29" s="39"/>
      <c r="MHU29" s="39"/>
      <c r="MHV29" s="39"/>
      <c r="MHW29" s="39"/>
      <c r="MHX29" s="39"/>
      <c r="MHY29" s="39"/>
      <c r="MHZ29" s="39"/>
      <c r="MIA29" s="39"/>
      <c r="MIB29" s="39"/>
      <c r="MIC29" s="39"/>
      <c r="MID29" s="39"/>
      <c r="MIE29" s="39"/>
      <c r="MIF29" s="39"/>
      <c r="MIG29" s="39"/>
      <c r="MIH29" s="39"/>
      <c r="MII29" s="39"/>
      <c r="MIJ29" s="39"/>
      <c r="MIK29" s="39"/>
      <c r="MIL29" s="39"/>
      <c r="MIM29" s="39"/>
      <c r="MIN29" s="39"/>
      <c r="MIO29" s="39"/>
      <c r="MIP29" s="39"/>
      <c r="MIQ29" s="39"/>
      <c r="MIR29" s="39"/>
      <c r="MIS29" s="39"/>
      <c r="MIT29" s="39"/>
      <c r="MIU29" s="39"/>
      <c r="MIV29" s="39"/>
      <c r="MIW29" s="39"/>
      <c r="MIX29" s="39"/>
      <c r="MIY29" s="39"/>
      <c r="MIZ29" s="39"/>
      <c r="MJA29" s="39"/>
      <c r="MJB29" s="39"/>
      <c r="MJC29" s="39"/>
      <c r="MJD29" s="39"/>
      <c r="MJE29" s="39"/>
      <c r="MJF29" s="39"/>
      <c r="MJG29" s="39"/>
      <c r="MJH29" s="39"/>
      <c r="MJI29" s="39"/>
      <c r="MJJ29" s="39"/>
      <c r="MJK29" s="39"/>
      <c r="MJL29" s="39"/>
      <c r="MJM29" s="39"/>
      <c r="MJN29" s="39"/>
      <c r="MJO29" s="39"/>
      <c r="MJP29" s="39"/>
      <c r="MJQ29" s="39"/>
      <c r="MJR29" s="39"/>
      <c r="MJS29" s="39"/>
      <c r="MJT29" s="39"/>
      <c r="MJU29" s="39"/>
      <c r="MJV29" s="39"/>
      <c r="MJW29" s="39"/>
      <c r="MJX29" s="39"/>
      <c r="MJY29" s="39"/>
      <c r="MJZ29" s="39"/>
      <c r="MKA29" s="39"/>
      <c r="MKB29" s="39"/>
      <c r="MKC29" s="39"/>
      <c r="MKD29" s="39"/>
      <c r="MKE29" s="39"/>
      <c r="MKF29" s="39"/>
      <c r="MKG29" s="39"/>
      <c r="MKH29" s="39"/>
      <c r="MKI29" s="39"/>
      <c r="MKJ29" s="39"/>
      <c r="MKK29" s="39"/>
      <c r="MKL29" s="39"/>
      <c r="MKM29" s="39"/>
      <c r="MKN29" s="39"/>
      <c r="MKO29" s="39"/>
      <c r="MKP29" s="39"/>
      <c r="MKQ29" s="39"/>
      <c r="MKR29" s="39"/>
      <c r="MKS29" s="39"/>
      <c r="MKT29" s="39"/>
      <c r="MKU29" s="39"/>
      <c r="MKV29" s="39"/>
      <c r="MKW29" s="39"/>
      <c r="MKX29" s="39"/>
      <c r="MKY29" s="39"/>
      <c r="MKZ29" s="39"/>
      <c r="MLA29" s="39"/>
      <c r="MLB29" s="39"/>
      <c r="MLC29" s="39"/>
      <c r="MLD29" s="39"/>
      <c r="MLE29" s="39"/>
      <c r="MLF29" s="39"/>
      <c r="MLG29" s="39"/>
      <c r="MLH29" s="39"/>
      <c r="MLI29" s="39"/>
      <c r="MLJ29" s="39"/>
      <c r="MLK29" s="39"/>
      <c r="MLL29" s="39"/>
      <c r="MLM29" s="39"/>
      <c r="MLN29" s="39"/>
      <c r="MLO29" s="39"/>
      <c r="MLP29" s="39"/>
      <c r="MLQ29" s="39"/>
      <c r="MLR29" s="39"/>
      <c r="MLS29" s="39"/>
      <c r="MLT29" s="39"/>
      <c r="MLU29" s="39"/>
      <c r="MLV29" s="39"/>
      <c r="MLW29" s="39"/>
      <c r="MLX29" s="39"/>
      <c r="MLY29" s="39"/>
      <c r="MLZ29" s="39"/>
      <c r="MMA29" s="39"/>
      <c r="MMB29" s="39"/>
      <c r="MMC29" s="39"/>
      <c r="MMD29" s="39"/>
      <c r="MME29" s="39"/>
      <c r="MMF29" s="39"/>
      <c r="MMG29" s="39"/>
      <c r="MMH29" s="39"/>
      <c r="MMI29" s="39"/>
      <c r="MMJ29" s="39"/>
      <c r="MMK29" s="39"/>
      <c r="MML29" s="39"/>
      <c r="MMM29" s="39"/>
      <c r="MMN29" s="39"/>
      <c r="MMO29" s="39"/>
      <c r="MMP29" s="39"/>
      <c r="MMQ29" s="39"/>
      <c r="MMR29" s="39"/>
      <c r="MMS29" s="39"/>
      <c r="MMT29" s="39"/>
      <c r="MMU29" s="39"/>
      <c r="MMV29" s="39"/>
      <c r="MMW29" s="39"/>
      <c r="MMX29" s="39"/>
      <c r="MMY29" s="39"/>
      <c r="MMZ29" s="39"/>
      <c r="MNA29" s="39"/>
      <c r="MNB29" s="39"/>
      <c r="MNC29" s="39"/>
      <c r="MND29" s="39"/>
      <c r="MNE29" s="39"/>
      <c r="MNF29" s="39"/>
      <c r="MNG29" s="39"/>
      <c r="MNH29" s="39"/>
      <c r="MNI29" s="39"/>
      <c r="MNJ29" s="39"/>
      <c r="MNK29" s="39"/>
      <c r="MNL29" s="39"/>
      <c r="MNM29" s="39"/>
      <c r="MNN29" s="39"/>
      <c r="MNO29" s="39"/>
      <c r="MNP29" s="39"/>
      <c r="MNQ29" s="39"/>
      <c r="MNR29" s="39"/>
      <c r="MNS29" s="39"/>
      <c r="MNT29" s="39"/>
      <c r="MNU29" s="39"/>
      <c r="MNV29" s="39"/>
      <c r="MNW29" s="39"/>
      <c r="MNX29" s="39"/>
      <c r="MNY29" s="39"/>
      <c r="MNZ29" s="39"/>
      <c r="MOA29" s="39"/>
      <c r="MOB29" s="39"/>
      <c r="MOC29" s="39"/>
      <c r="MOD29" s="39"/>
      <c r="MOE29" s="39"/>
      <c r="MOF29" s="39"/>
      <c r="MOG29" s="39"/>
      <c r="MOH29" s="39"/>
      <c r="MOI29" s="39"/>
      <c r="MOJ29" s="39"/>
      <c r="MOK29" s="39"/>
      <c r="MOL29" s="39"/>
      <c r="MOM29" s="39"/>
      <c r="MON29" s="39"/>
      <c r="MOO29" s="39"/>
      <c r="MOP29" s="39"/>
      <c r="MOQ29" s="39"/>
      <c r="MOR29" s="39"/>
      <c r="MOS29" s="39"/>
      <c r="MOT29" s="39"/>
      <c r="MOU29" s="39"/>
      <c r="MOV29" s="39"/>
      <c r="MOW29" s="39"/>
      <c r="MOX29" s="39"/>
      <c r="MOY29" s="39"/>
      <c r="MOZ29" s="39"/>
      <c r="MPA29" s="39"/>
      <c r="MPB29" s="39"/>
      <c r="MPC29" s="39"/>
      <c r="MPD29" s="39"/>
      <c r="MPE29" s="39"/>
      <c r="MPF29" s="39"/>
      <c r="MPG29" s="39"/>
      <c r="MPH29" s="39"/>
      <c r="MPI29" s="39"/>
      <c r="MPJ29" s="39"/>
      <c r="MPK29" s="39"/>
      <c r="MPL29" s="39"/>
      <c r="MPM29" s="39"/>
      <c r="MPN29" s="39"/>
      <c r="MPO29" s="39"/>
      <c r="MPP29" s="39"/>
      <c r="MPQ29" s="39"/>
      <c r="MPR29" s="39"/>
      <c r="MPS29" s="39"/>
      <c r="MPT29" s="39"/>
      <c r="MPU29" s="39"/>
      <c r="MPV29" s="39"/>
      <c r="MPW29" s="39"/>
      <c r="MPX29" s="39"/>
      <c r="MPY29" s="39"/>
      <c r="MPZ29" s="39"/>
      <c r="MQA29" s="39"/>
      <c r="MQB29" s="39"/>
      <c r="MQC29" s="39"/>
      <c r="MQD29" s="39"/>
      <c r="MQE29" s="39"/>
      <c r="MQF29" s="39"/>
      <c r="MQG29" s="39"/>
      <c r="MQH29" s="39"/>
      <c r="MQI29" s="39"/>
      <c r="MQJ29" s="39"/>
      <c r="MQK29" s="39"/>
      <c r="MQL29" s="39"/>
      <c r="MQM29" s="39"/>
      <c r="MQN29" s="39"/>
      <c r="MQO29" s="39"/>
      <c r="MQP29" s="39"/>
      <c r="MQQ29" s="39"/>
      <c r="MQR29" s="39"/>
      <c r="MQS29" s="39"/>
      <c r="MQT29" s="39"/>
      <c r="MQU29" s="39"/>
      <c r="MQV29" s="39"/>
      <c r="MQW29" s="39"/>
      <c r="MQX29" s="39"/>
      <c r="MQY29" s="39"/>
      <c r="MQZ29" s="39"/>
      <c r="MRA29" s="39"/>
      <c r="MRB29" s="39"/>
      <c r="MRC29" s="39"/>
      <c r="MRD29" s="39"/>
      <c r="MRE29" s="39"/>
      <c r="MRF29" s="39"/>
      <c r="MRG29" s="39"/>
      <c r="MRH29" s="39"/>
      <c r="MRI29" s="39"/>
      <c r="MRJ29" s="39"/>
      <c r="MRK29" s="39"/>
      <c r="MRL29" s="39"/>
      <c r="MRM29" s="39"/>
      <c r="MRN29" s="39"/>
      <c r="MRO29" s="39"/>
      <c r="MRP29" s="39"/>
      <c r="MRQ29" s="39"/>
      <c r="MRR29" s="39"/>
      <c r="MRS29" s="39"/>
      <c r="MRT29" s="39"/>
      <c r="MRU29" s="39"/>
      <c r="MRV29" s="39"/>
      <c r="MRW29" s="39"/>
      <c r="MRX29" s="39"/>
      <c r="MRY29" s="39"/>
      <c r="MRZ29" s="39"/>
      <c r="MSA29" s="39"/>
      <c r="MSB29" s="39"/>
      <c r="MSC29" s="39"/>
      <c r="MSD29" s="39"/>
      <c r="MSE29" s="39"/>
      <c r="MSF29" s="39"/>
      <c r="MSG29" s="39"/>
      <c r="MSH29" s="39"/>
      <c r="MSI29" s="39"/>
      <c r="MSJ29" s="39"/>
      <c r="MSK29" s="39"/>
      <c r="MSL29" s="39"/>
      <c r="MSM29" s="39"/>
      <c r="MSN29" s="39"/>
      <c r="MSO29" s="39"/>
      <c r="MSP29" s="39"/>
      <c r="MSQ29" s="39"/>
      <c r="MSR29" s="39"/>
      <c r="MSS29" s="39"/>
      <c r="MST29" s="39"/>
      <c r="MSU29" s="39"/>
      <c r="MSV29" s="39"/>
      <c r="MSW29" s="39"/>
      <c r="MSX29" s="39"/>
      <c r="MSY29" s="39"/>
      <c r="MSZ29" s="39"/>
      <c r="MTA29" s="39"/>
      <c r="MTB29" s="39"/>
      <c r="MTC29" s="39"/>
      <c r="MTD29" s="39"/>
      <c r="MTE29" s="39"/>
      <c r="MTF29" s="39"/>
      <c r="MTG29" s="39"/>
      <c r="MTH29" s="39"/>
      <c r="MTI29" s="39"/>
      <c r="MTJ29" s="39"/>
      <c r="MTK29" s="39"/>
      <c r="MTL29" s="39"/>
      <c r="MTM29" s="39"/>
      <c r="MTN29" s="39"/>
      <c r="MTO29" s="39"/>
      <c r="MTP29" s="39"/>
      <c r="MTQ29" s="39"/>
      <c r="MTR29" s="39"/>
      <c r="MTS29" s="39"/>
      <c r="MTT29" s="39"/>
      <c r="MTU29" s="39"/>
      <c r="MTV29" s="39"/>
      <c r="MTW29" s="39"/>
      <c r="MTX29" s="39"/>
      <c r="MTY29" s="39"/>
      <c r="MTZ29" s="39"/>
      <c r="MUA29" s="39"/>
      <c r="MUB29" s="39"/>
      <c r="MUC29" s="39"/>
      <c r="MUD29" s="39"/>
      <c r="MUE29" s="39"/>
      <c r="MUF29" s="39"/>
      <c r="MUG29" s="39"/>
      <c r="MUH29" s="39"/>
      <c r="MUI29" s="39"/>
      <c r="MUJ29" s="39"/>
      <c r="MUK29" s="39"/>
      <c r="MUL29" s="39"/>
      <c r="MUM29" s="39"/>
      <c r="MUN29" s="39"/>
      <c r="MUO29" s="39"/>
      <c r="MUP29" s="39"/>
      <c r="MUQ29" s="39"/>
      <c r="MUR29" s="39"/>
      <c r="MUS29" s="39"/>
      <c r="MUT29" s="39"/>
      <c r="MUU29" s="39"/>
      <c r="MUV29" s="39"/>
      <c r="MUW29" s="39"/>
      <c r="MUX29" s="39"/>
      <c r="MUY29" s="39"/>
      <c r="MUZ29" s="39"/>
      <c r="MVA29" s="39"/>
      <c r="MVB29" s="39"/>
      <c r="MVC29" s="39"/>
      <c r="MVD29" s="39"/>
      <c r="MVE29" s="39"/>
      <c r="MVF29" s="39"/>
      <c r="MVG29" s="39"/>
      <c r="MVH29" s="39"/>
      <c r="MVI29" s="39"/>
      <c r="MVJ29" s="39"/>
      <c r="MVK29" s="39"/>
      <c r="MVL29" s="39"/>
      <c r="MVM29" s="39"/>
      <c r="MVN29" s="39"/>
      <c r="MVO29" s="39"/>
      <c r="MVP29" s="39"/>
      <c r="MVQ29" s="39"/>
      <c r="MVR29" s="39"/>
      <c r="MVS29" s="39"/>
      <c r="MVT29" s="39"/>
      <c r="MVU29" s="39"/>
      <c r="MVV29" s="39"/>
      <c r="MVW29" s="39"/>
      <c r="MVX29" s="39"/>
      <c r="MVY29" s="39"/>
      <c r="MVZ29" s="39"/>
      <c r="MWA29" s="39"/>
      <c r="MWB29" s="39"/>
      <c r="MWC29" s="39"/>
      <c r="MWD29" s="39"/>
      <c r="MWE29" s="39"/>
      <c r="MWF29" s="39"/>
      <c r="MWG29" s="39"/>
      <c r="MWH29" s="39"/>
      <c r="MWI29" s="39"/>
      <c r="MWJ29" s="39"/>
      <c r="MWK29" s="39"/>
      <c r="MWL29" s="39"/>
      <c r="MWM29" s="39"/>
      <c r="MWN29" s="39"/>
      <c r="MWO29" s="39"/>
      <c r="MWP29" s="39"/>
      <c r="MWQ29" s="39"/>
      <c r="MWR29" s="39"/>
      <c r="MWS29" s="39"/>
      <c r="MWT29" s="39"/>
      <c r="MWU29" s="39"/>
      <c r="MWV29" s="39"/>
      <c r="MWW29" s="39"/>
      <c r="MWX29" s="39"/>
      <c r="MWY29" s="39"/>
      <c r="MWZ29" s="39"/>
      <c r="MXA29" s="39"/>
      <c r="MXB29" s="39"/>
      <c r="MXC29" s="39"/>
      <c r="MXD29" s="39"/>
      <c r="MXE29" s="39"/>
      <c r="MXF29" s="39"/>
      <c r="MXG29" s="39"/>
      <c r="MXH29" s="39"/>
      <c r="MXI29" s="39"/>
      <c r="MXJ29" s="39"/>
      <c r="MXK29" s="39"/>
      <c r="MXL29" s="39"/>
      <c r="MXM29" s="39"/>
      <c r="MXN29" s="39"/>
      <c r="MXO29" s="39"/>
      <c r="MXP29" s="39"/>
      <c r="MXQ29" s="39"/>
      <c r="MXR29" s="39"/>
      <c r="MXS29" s="39"/>
      <c r="MXT29" s="39"/>
      <c r="MXU29" s="39"/>
      <c r="MXV29" s="39"/>
      <c r="MXW29" s="39"/>
      <c r="MXX29" s="39"/>
      <c r="MXY29" s="39"/>
      <c r="MXZ29" s="39"/>
      <c r="MYA29" s="39"/>
      <c r="MYB29" s="39"/>
      <c r="MYC29" s="39"/>
      <c r="MYD29" s="39"/>
      <c r="MYE29" s="39"/>
      <c r="MYF29" s="39"/>
      <c r="MYG29" s="39"/>
      <c r="MYH29" s="39"/>
      <c r="MYI29" s="39"/>
      <c r="MYJ29" s="39"/>
      <c r="MYK29" s="39"/>
      <c r="MYL29" s="39"/>
      <c r="MYM29" s="39"/>
      <c r="MYN29" s="39"/>
      <c r="MYO29" s="39"/>
      <c r="MYP29" s="39"/>
      <c r="MYQ29" s="39"/>
      <c r="MYR29" s="39"/>
      <c r="MYS29" s="39"/>
      <c r="MYT29" s="39"/>
      <c r="MYU29" s="39"/>
      <c r="MYV29" s="39"/>
      <c r="MYW29" s="39"/>
      <c r="MYX29" s="39"/>
      <c r="MYY29" s="39"/>
      <c r="MYZ29" s="39"/>
      <c r="MZA29" s="39"/>
      <c r="MZB29" s="39"/>
      <c r="MZC29" s="39"/>
      <c r="MZD29" s="39"/>
      <c r="MZE29" s="39"/>
      <c r="MZF29" s="39"/>
      <c r="MZG29" s="39"/>
      <c r="MZH29" s="39"/>
      <c r="MZI29" s="39"/>
      <c r="MZJ29" s="39"/>
      <c r="MZK29" s="39"/>
      <c r="MZL29" s="39"/>
      <c r="MZM29" s="39"/>
      <c r="MZN29" s="39"/>
      <c r="MZO29" s="39"/>
      <c r="MZP29" s="39"/>
      <c r="MZQ29" s="39"/>
      <c r="MZR29" s="39"/>
      <c r="MZS29" s="39"/>
      <c r="MZT29" s="39"/>
      <c r="MZU29" s="39"/>
      <c r="MZV29" s="39"/>
      <c r="MZW29" s="39"/>
      <c r="MZX29" s="39"/>
      <c r="MZY29" s="39"/>
      <c r="MZZ29" s="39"/>
      <c r="NAA29" s="39"/>
      <c r="NAB29" s="39"/>
      <c r="NAC29" s="39"/>
      <c r="NAD29" s="39"/>
      <c r="NAE29" s="39"/>
      <c r="NAF29" s="39"/>
      <c r="NAG29" s="39"/>
      <c r="NAH29" s="39"/>
      <c r="NAI29" s="39"/>
      <c r="NAJ29" s="39"/>
      <c r="NAK29" s="39"/>
      <c r="NAL29" s="39"/>
      <c r="NAM29" s="39"/>
      <c r="NAN29" s="39"/>
      <c r="NAO29" s="39"/>
      <c r="NAP29" s="39"/>
      <c r="NAQ29" s="39"/>
      <c r="NAR29" s="39"/>
      <c r="NAS29" s="39"/>
      <c r="NAT29" s="39"/>
      <c r="NAU29" s="39"/>
      <c r="NAV29" s="39"/>
      <c r="NAW29" s="39"/>
      <c r="NAX29" s="39"/>
      <c r="NAY29" s="39"/>
      <c r="NAZ29" s="39"/>
      <c r="NBA29" s="39"/>
      <c r="NBB29" s="39"/>
      <c r="NBC29" s="39"/>
      <c r="NBD29" s="39"/>
      <c r="NBE29" s="39"/>
      <c r="NBF29" s="39"/>
      <c r="NBG29" s="39"/>
      <c r="NBH29" s="39"/>
      <c r="NBI29" s="39"/>
      <c r="NBJ29" s="39"/>
      <c r="NBK29" s="39"/>
      <c r="NBL29" s="39"/>
      <c r="NBM29" s="39"/>
      <c r="NBN29" s="39"/>
      <c r="NBO29" s="39"/>
      <c r="NBP29" s="39"/>
      <c r="NBQ29" s="39"/>
      <c r="NBR29" s="39"/>
      <c r="NBS29" s="39"/>
      <c r="NBT29" s="39"/>
      <c r="NBU29" s="39"/>
      <c r="NBV29" s="39"/>
      <c r="NBW29" s="39"/>
      <c r="NBX29" s="39"/>
      <c r="NBY29" s="39"/>
      <c r="NBZ29" s="39"/>
      <c r="NCA29" s="39"/>
      <c r="NCB29" s="39"/>
      <c r="NCC29" s="39"/>
      <c r="NCD29" s="39"/>
      <c r="NCE29" s="39"/>
      <c r="NCF29" s="39"/>
      <c r="NCG29" s="39"/>
      <c r="NCH29" s="39"/>
      <c r="NCI29" s="39"/>
      <c r="NCJ29" s="39"/>
      <c r="NCK29" s="39"/>
      <c r="NCL29" s="39"/>
      <c r="NCM29" s="39"/>
      <c r="NCN29" s="39"/>
      <c r="NCO29" s="39"/>
      <c r="NCP29" s="39"/>
      <c r="NCQ29" s="39"/>
      <c r="NCR29" s="39"/>
      <c r="NCS29" s="39"/>
      <c r="NCT29" s="39"/>
      <c r="NCU29" s="39"/>
      <c r="NCV29" s="39"/>
      <c r="NCW29" s="39"/>
      <c r="NCX29" s="39"/>
      <c r="NCY29" s="39"/>
      <c r="NCZ29" s="39"/>
      <c r="NDA29" s="39"/>
      <c r="NDB29" s="39"/>
      <c r="NDC29" s="39"/>
      <c r="NDD29" s="39"/>
      <c r="NDE29" s="39"/>
      <c r="NDF29" s="39"/>
      <c r="NDG29" s="39"/>
      <c r="NDH29" s="39"/>
      <c r="NDI29" s="39"/>
      <c r="NDJ29" s="39"/>
      <c r="NDK29" s="39"/>
      <c r="NDL29" s="39"/>
      <c r="NDM29" s="39"/>
      <c r="NDN29" s="39"/>
      <c r="NDO29" s="39"/>
      <c r="NDP29" s="39"/>
      <c r="NDQ29" s="39"/>
      <c r="NDR29" s="39"/>
      <c r="NDS29" s="39"/>
      <c r="NDT29" s="39"/>
      <c r="NDU29" s="39"/>
      <c r="NDV29" s="39"/>
      <c r="NDW29" s="39"/>
      <c r="NDX29" s="39"/>
      <c r="NDY29" s="39"/>
      <c r="NDZ29" s="39"/>
      <c r="NEA29" s="39"/>
      <c r="NEB29" s="39"/>
      <c r="NEC29" s="39"/>
      <c r="NED29" s="39"/>
      <c r="NEE29" s="39"/>
      <c r="NEF29" s="39"/>
      <c r="NEG29" s="39"/>
      <c r="NEH29" s="39"/>
      <c r="NEI29" s="39"/>
      <c r="NEJ29" s="39"/>
      <c r="NEK29" s="39"/>
      <c r="NEL29" s="39"/>
      <c r="NEM29" s="39"/>
      <c r="NEN29" s="39"/>
      <c r="NEO29" s="39"/>
      <c r="NEP29" s="39"/>
      <c r="NEQ29" s="39"/>
      <c r="NER29" s="39"/>
      <c r="NES29" s="39"/>
      <c r="NET29" s="39"/>
      <c r="NEU29" s="39"/>
      <c r="NEV29" s="39"/>
      <c r="NEW29" s="39"/>
      <c r="NEX29" s="39"/>
      <c r="NEY29" s="39"/>
      <c r="NEZ29" s="39"/>
      <c r="NFA29" s="39"/>
      <c r="NFB29" s="39"/>
      <c r="NFC29" s="39"/>
      <c r="NFD29" s="39"/>
      <c r="NFE29" s="39"/>
      <c r="NFF29" s="39"/>
      <c r="NFG29" s="39"/>
      <c r="NFH29" s="39"/>
      <c r="NFI29" s="39"/>
      <c r="NFJ29" s="39"/>
      <c r="NFK29" s="39"/>
      <c r="NFL29" s="39"/>
      <c r="NFM29" s="39"/>
      <c r="NFN29" s="39"/>
      <c r="NFO29" s="39"/>
      <c r="NFP29" s="39"/>
      <c r="NFQ29" s="39"/>
      <c r="NFR29" s="39"/>
      <c r="NFS29" s="39"/>
      <c r="NFT29" s="39"/>
      <c r="NFU29" s="39"/>
      <c r="NFV29" s="39"/>
      <c r="NFW29" s="39"/>
      <c r="NFX29" s="39"/>
      <c r="NFY29" s="39"/>
      <c r="NFZ29" s="39"/>
      <c r="NGA29" s="39"/>
      <c r="NGB29" s="39"/>
      <c r="NGC29" s="39"/>
      <c r="NGD29" s="39"/>
      <c r="NGE29" s="39"/>
      <c r="NGF29" s="39"/>
      <c r="NGG29" s="39"/>
      <c r="NGH29" s="39"/>
      <c r="NGI29" s="39"/>
      <c r="NGJ29" s="39"/>
      <c r="NGK29" s="39"/>
      <c r="NGL29" s="39"/>
      <c r="NGM29" s="39"/>
      <c r="NGN29" s="39"/>
      <c r="NGO29" s="39"/>
      <c r="NGP29" s="39"/>
      <c r="NGQ29" s="39"/>
      <c r="NGR29" s="39"/>
      <c r="NGS29" s="39"/>
      <c r="NGT29" s="39"/>
      <c r="NGU29" s="39"/>
      <c r="NGV29" s="39"/>
      <c r="NGW29" s="39"/>
      <c r="NGX29" s="39"/>
      <c r="NGY29" s="39"/>
      <c r="NGZ29" s="39"/>
      <c r="NHA29" s="39"/>
      <c r="NHB29" s="39"/>
      <c r="NHC29" s="39"/>
      <c r="NHD29" s="39"/>
      <c r="NHE29" s="39"/>
      <c r="NHF29" s="39"/>
      <c r="NHG29" s="39"/>
      <c r="NHH29" s="39"/>
      <c r="NHI29" s="39"/>
      <c r="NHJ29" s="39"/>
      <c r="NHK29" s="39"/>
      <c r="NHL29" s="39"/>
      <c r="NHM29" s="39"/>
      <c r="NHN29" s="39"/>
      <c r="NHO29" s="39"/>
      <c r="NHP29" s="39"/>
      <c r="NHQ29" s="39"/>
      <c r="NHR29" s="39"/>
      <c r="NHS29" s="39"/>
      <c r="NHT29" s="39"/>
      <c r="NHU29" s="39"/>
      <c r="NHV29" s="39"/>
      <c r="NHW29" s="39"/>
      <c r="NHX29" s="39"/>
      <c r="NHY29" s="39"/>
      <c r="NHZ29" s="39"/>
      <c r="NIA29" s="39"/>
      <c r="NIB29" s="39"/>
      <c r="NIC29" s="39"/>
      <c r="NID29" s="39"/>
      <c r="NIE29" s="39"/>
      <c r="NIF29" s="39"/>
      <c r="NIG29" s="39"/>
      <c r="NIH29" s="39"/>
      <c r="NII29" s="39"/>
      <c r="NIJ29" s="39"/>
      <c r="NIK29" s="39"/>
      <c r="NIL29" s="39"/>
      <c r="NIM29" s="39"/>
      <c r="NIN29" s="39"/>
      <c r="NIO29" s="39"/>
      <c r="NIP29" s="39"/>
      <c r="NIQ29" s="39"/>
      <c r="NIR29" s="39"/>
      <c r="NIS29" s="39"/>
      <c r="NIT29" s="39"/>
      <c r="NIU29" s="39"/>
      <c r="NIV29" s="39"/>
      <c r="NIW29" s="39"/>
      <c r="NIX29" s="39"/>
      <c r="NIY29" s="39"/>
      <c r="NIZ29" s="39"/>
      <c r="NJA29" s="39"/>
      <c r="NJB29" s="39"/>
      <c r="NJC29" s="39"/>
      <c r="NJD29" s="39"/>
      <c r="NJE29" s="39"/>
      <c r="NJF29" s="39"/>
      <c r="NJG29" s="39"/>
      <c r="NJH29" s="39"/>
      <c r="NJI29" s="39"/>
      <c r="NJJ29" s="39"/>
      <c r="NJK29" s="39"/>
      <c r="NJL29" s="39"/>
      <c r="NJM29" s="39"/>
      <c r="NJN29" s="39"/>
      <c r="NJO29" s="39"/>
      <c r="NJP29" s="39"/>
      <c r="NJQ29" s="39"/>
      <c r="NJR29" s="39"/>
      <c r="NJS29" s="39"/>
      <c r="NJT29" s="39"/>
      <c r="NJU29" s="39"/>
      <c r="NJV29" s="39"/>
      <c r="NJW29" s="39"/>
      <c r="NJX29" s="39"/>
      <c r="NJY29" s="39"/>
      <c r="NJZ29" s="39"/>
      <c r="NKA29" s="39"/>
      <c r="NKB29" s="39"/>
      <c r="NKC29" s="39"/>
      <c r="NKD29" s="39"/>
      <c r="NKE29" s="39"/>
      <c r="NKF29" s="39"/>
      <c r="NKG29" s="39"/>
      <c r="NKH29" s="39"/>
      <c r="NKI29" s="39"/>
      <c r="NKJ29" s="39"/>
      <c r="NKK29" s="39"/>
      <c r="NKL29" s="39"/>
      <c r="NKM29" s="39"/>
      <c r="NKN29" s="39"/>
      <c r="NKO29" s="39"/>
      <c r="NKP29" s="39"/>
      <c r="NKQ29" s="39"/>
      <c r="NKR29" s="39"/>
      <c r="NKS29" s="39"/>
      <c r="NKT29" s="39"/>
      <c r="NKU29" s="39"/>
      <c r="NKV29" s="39"/>
      <c r="NKW29" s="39"/>
      <c r="NKX29" s="39"/>
      <c r="NKY29" s="39"/>
      <c r="NKZ29" s="39"/>
      <c r="NLA29" s="39"/>
      <c r="NLB29" s="39"/>
      <c r="NLC29" s="39"/>
      <c r="NLD29" s="39"/>
      <c r="NLE29" s="39"/>
      <c r="NLF29" s="39"/>
      <c r="NLG29" s="39"/>
      <c r="NLH29" s="39"/>
      <c r="NLI29" s="39"/>
      <c r="NLJ29" s="39"/>
      <c r="NLK29" s="39"/>
      <c r="NLL29" s="39"/>
      <c r="NLM29" s="39"/>
      <c r="NLN29" s="39"/>
      <c r="NLO29" s="39"/>
      <c r="NLP29" s="39"/>
      <c r="NLQ29" s="39"/>
      <c r="NLR29" s="39"/>
      <c r="NLS29" s="39"/>
      <c r="NLT29" s="39"/>
      <c r="NLU29" s="39"/>
      <c r="NLV29" s="39"/>
      <c r="NLW29" s="39"/>
      <c r="NLX29" s="39"/>
      <c r="NLY29" s="39"/>
      <c r="NLZ29" s="39"/>
      <c r="NMA29" s="39"/>
      <c r="NMB29" s="39"/>
      <c r="NMC29" s="39"/>
      <c r="NMD29" s="39"/>
      <c r="NME29" s="39"/>
      <c r="NMF29" s="39"/>
      <c r="NMG29" s="39"/>
      <c r="NMH29" s="39"/>
      <c r="NMI29" s="39"/>
      <c r="NMJ29" s="39"/>
      <c r="NMK29" s="39"/>
      <c r="NML29" s="39"/>
      <c r="NMM29" s="39"/>
      <c r="NMN29" s="39"/>
      <c r="NMO29" s="39"/>
      <c r="NMP29" s="39"/>
      <c r="NMQ29" s="39"/>
      <c r="NMR29" s="39"/>
      <c r="NMS29" s="39"/>
      <c r="NMT29" s="39"/>
      <c r="NMU29" s="39"/>
      <c r="NMV29" s="39"/>
      <c r="NMW29" s="39"/>
      <c r="NMX29" s="39"/>
      <c r="NMY29" s="39"/>
      <c r="NMZ29" s="39"/>
      <c r="NNA29" s="39"/>
      <c r="NNB29" s="39"/>
      <c r="NNC29" s="39"/>
      <c r="NND29" s="39"/>
      <c r="NNE29" s="39"/>
      <c r="NNF29" s="39"/>
      <c r="NNG29" s="39"/>
      <c r="NNH29" s="39"/>
      <c r="NNI29" s="39"/>
      <c r="NNJ29" s="39"/>
      <c r="NNK29" s="39"/>
      <c r="NNL29" s="39"/>
      <c r="NNM29" s="39"/>
      <c r="NNN29" s="39"/>
      <c r="NNO29" s="39"/>
      <c r="NNP29" s="39"/>
      <c r="NNQ29" s="39"/>
      <c r="NNR29" s="39"/>
      <c r="NNS29" s="39"/>
      <c r="NNT29" s="39"/>
      <c r="NNU29" s="39"/>
      <c r="NNV29" s="39"/>
      <c r="NNW29" s="39"/>
      <c r="NNX29" s="39"/>
      <c r="NNY29" s="39"/>
      <c r="NNZ29" s="39"/>
      <c r="NOA29" s="39"/>
      <c r="NOB29" s="39"/>
      <c r="NOC29" s="39"/>
      <c r="NOD29" s="39"/>
      <c r="NOE29" s="39"/>
      <c r="NOF29" s="39"/>
      <c r="NOG29" s="39"/>
      <c r="NOH29" s="39"/>
      <c r="NOI29" s="39"/>
      <c r="NOJ29" s="39"/>
      <c r="NOK29" s="39"/>
      <c r="NOL29" s="39"/>
      <c r="NOM29" s="39"/>
      <c r="NON29" s="39"/>
      <c r="NOO29" s="39"/>
      <c r="NOP29" s="39"/>
      <c r="NOQ29" s="39"/>
      <c r="NOR29" s="39"/>
      <c r="NOS29" s="39"/>
      <c r="NOT29" s="39"/>
      <c r="NOU29" s="39"/>
      <c r="NOV29" s="39"/>
      <c r="NOW29" s="39"/>
      <c r="NOX29" s="39"/>
      <c r="NOY29" s="39"/>
      <c r="NOZ29" s="39"/>
      <c r="NPA29" s="39"/>
      <c r="NPB29" s="39"/>
      <c r="NPC29" s="39"/>
      <c r="NPD29" s="39"/>
      <c r="NPE29" s="39"/>
      <c r="NPF29" s="39"/>
      <c r="NPG29" s="39"/>
      <c r="NPH29" s="39"/>
      <c r="NPI29" s="39"/>
      <c r="NPJ29" s="39"/>
      <c r="NPK29" s="39"/>
      <c r="NPL29" s="39"/>
      <c r="NPM29" s="39"/>
      <c r="NPN29" s="39"/>
      <c r="NPO29" s="39"/>
      <c r="NPP29" s="39"/>
      <c r="NPQ29" s="39"/>
      <c r="NPR29" s="39"/>
      <c r="NPS29" s="39"/>
      <c r="NPT29" s="39"/>
      <c r="NPU29" s="39"/>
      <c r="NPV29" s="39"/>
      <c r="NPW29" s="39"/>
      <c r="NPX29" s="39"/>
      <c r="NPY29" s="39"/>
      <c r="NPZ29" s="39"/>
      <c r="NQA29" s="39"/>
      <c r="NQB29" s="39"/>
      <c r="NQC29" s="39"/>
      <c r="NQD29" s="39"/>
      <c r="NQE29" s="39"/>
      <c r="NQF29" s="39"/>
      <c r="NQG29" s="39"/>
      <c r="NQH29" s="39"/>
      <c r="NQI29" s="39"/>
      <c r="NQJ29" s="39"/>
      <c r="NQK29" s="39"/>
      <c r="NQL29" s="39"/>
      <c r="NQM29" s="39"/>
      <c r="NQN29" s="39"/>
      <c r="NQO29" s="39"/>
      <c r="NQP29" s="39"/>
      <c r="NQQ29" s="39"/>
      <c r="NQR29" s="39"/>
      <c r="NQS29" s="39"/>
      <c r="NQT29" s="39"/>
      <c r="NQU29" s="39"/>
      <c r="NQV29" s="39"/>
      <c r="NQW29" s="39"/>
      <c r="NQX29" s="39"/>
      <c r="NQY29" s="39"/>
      <c r="NQZ29" s="39"/>
      <c r="NRA29" s="39"/>
      <c r="NRB29" s="39"/>
      <c r="NRC29" s="39"/>
      <c r="NRD29" s="39"/>
      <c r="NRE29" s="39"/>
      <c r="NRF29" s="39"/>
      <c r="NRG29" s="39"/>
      <c r="NRH29" s="39"/>
      <c r="NRI29" s="39"/>
      <c r="NRJ29" s="39"/>
      <c r="NRK29" s="39"/>
      <c r="NRL29" s="39"/>
      <c r="NRM29" s="39"/>
      <c r="NRN29" s="39"/>
      <c r="NRO29" s="39"/>
      <c r="NRP29" s="39"/>
      <c r="NRQ29" s="39"/>
      <c r="NRR29" s="39"/>
      <c r="NRS29" s="39"/>
      <c r="NRT29" s="39"/>
      <c r="NRU29" s="39"/>
      <c r="NRV29" s="39"/>
      <c r="NRW29" s="39"/>
      <c r="NRX29" s="39"/>
      <c r="NRY29" s="39"/>
      <c r="NRZ29" s="39"/>
      <c r="NSA29" s="39"/>
      <c r="NSB29" s="39"/>
      <c r="NSC29" s="39"/>
      <c r="NSD29" s="39"/>
      <c r="NSE29" s="39"/>
      <c r="NSF29" s="39"/>
      <c r="NSG29" s="39"/>
      <c r="NSH29" s="39"/>
      <c r="NSI29" s="39"/>
      <c r="NSJ29" s="39"/>
      <c r="NSK29" s="39"/>
      <c r="NSL29" s="39"/>
      <c r="NSM29" s="39"/>
      <c r="NSN29" s="39"/>
      <c r="NSO29" s="39"/>
      <c r="NSP29" s="39"/>
      <c r="NSQ29" s="39"/>
      <c r="NSR29" s="39"/>
      <c r="NSS29" s="39"/>
      <c r="NST29" s="39"/>
      <c r="NSU29" s="39"/>
      <c r="NSV29" s="39"/>
      <c r="NSW29" s="39"/>
      <c r="NSX29" s="39"/>
      <c r="NSY29" s="39"/>
      <c r="NSZ29" s="39"/>
      <c r="NTA29" s="39"/>
      <c r="NTB29" s="39"/>
      <c r="NTC29" s="39"/>
      <c r="NTD29" s="39"/>
      <c r="NTE29" s="39"/>
      <c r="NTF29" s="39"/>
      <c r="NTG29" s="39"/>
      <c r="NTH29" s="39"/>
      <c r="NTI29" s="39"/>
      <c r="NTJ29" s="39"/>
      <c r="NTK29" s="39"/>
      <c r="NTL29" s="39"/>
      <c r="NTM29" s="39"/>
      <c r="NTN29" s="39"/>
      <c r="NTO29" s="39"/>
      <c r="NTP29" s="39"/>
      <c r="NTQ29" s="39"/>
      <c r="NTR29" s="39"/>
      <c r="NTS29" s="39"/>
      <c r="NTT29" s="39"/>
      <c r="NTU29" s="39"/>
      <c r="NTV29" s="39"/>
      <c r="NTW29" s="39"/>
      <c r="NTX29" s="39"/>
      <c r="NTY29" s="39"/>
      <c r="NTZ29" s="39"/>
      <c r="NUA29" s="39"/>
      <c r="NUB29" s="39"/>
      <c r="NUC29" s="39"/>
      <c r="NUD29" s="39"/>
      <c r="NUE29" s="39"/>
      <c r="NUF29" s="39"/>
      <c r="NUG29" s="39"/>
      <c r="NUH29" s="39"/>
      <c r="NUI29" s="39"/>
      <c r="NUJ29" s="39"/>
      <c r="NUK29" s="39"/>
      <c r="NUL29" s="39"/>
      <c r="NUM29" s="39"/>
      <c r="NUN29" s="39"/>
      <c r="NUO29" s="39"/>
      <c r="NUP29" s="39"/>
      <c r="NUQ29" s="39"/>
      <c r="NUR29" s="39"/>
      <c r="NUS29" s="39"/>
      <c r="NUT29" s="39"/>
      <c r="NUU29" s="39"/>
      <c r="NUV29" s="39"/>
      <c r="NUW29" s="39"/>
      <c r="NUX29" s="39"/>
      <c r="NUY29" s="39"/>
      <c r="NUZ29" s="39"/>
      <c r="NVA29" s="39"/>
      <c r="NVB29" s="39"/>
      <c r="NVC29" s="39"/>
      <c r="NVD29" s="39"/>
      <c r="NVE29" s="39"/>
      <c r="NVF29" s="39"/>
      <c r="NVG29" s="39"/>
      <c r="NVH29" s="39"/>
      <c r="NVI29" s="39"/>
      <c r="NVJ29" s="39"/>
      <c r="NVK29" s="39"/>
      <c r="NVL29" s="39"/>
      <c r="NVM29" s="39"/>
      <c r="NVN29" s="39"/>
      <c r="NVO29" s="39"/>
      <c r="NVP29" s="39"/>
      <c r="NVQ29" s="39"/>
      <c r="NVR29" s="39"/>
      <c r="NVS29" s="39"/>
      <c r="NVT29" s="39"/>
      <c r="NVU29" s="39"/>
      <c r="NVV29" s="39"/>
      <c r="NVW29" s="39"/>
      <c r="NVX29" s="39"/>
      <c r="NVY29" s="39"/>
      <c r="NVZ29" s="39"/>
      <c r="NWA29" s="39"/>
      <c r="NWB29" s="39"/>
      <c r="NWC29" s="39"/>
      <c r="NWD29" s="39"/>
      <c r="NWE29" s="39"/>
      <c r="NWF29" s="39"/>
      <c r="NWG29" s="39"/>
      <c r="NWH29" s="39"/>
      <c r="NWI29" s="39"/>
      <c r="NWJ29" s="39"/>
      <c r="NWK29" s="39"/>
      <c r="NWL29" s="39"/>
      <c r="NWM29" s="39"/>
      <c r="NWN29" s="39"/>
      <c r="NWO29" s="39"/>
      <c r="NWP29" s="39"/>
      <c r="NWQ29" s="39"/>
      <c r="NWR29" s="39"/>
      <c r="NWS29" s="39"/>
      <c r="NWT29" s="39"/>
      <c r="NWU29" s="39"/>
      <c r="NWV29" s="39"/>
      <c r="NWW29" s="39"/>
      <c r="NWX29" s="39"/>
      <c r="NWY29" s="39"/>
      <c r="NWZ29" s="39"/>
      <c r="NXA29" s="39"/>
      <c r="NXB29" s="39"/>
      <c r="NXC29" s="39"/>
      <c r="NXD29" s="39"/>
      <c r="NXE29" s="39"/>
      <c r="NXF29" s="39"/>
      <c r="NXG29" s="39"/>
      <c r="NXH29" s="39"/>
      <c r="NXI29" s="39"/>
      <c r="NXJ29" s="39"/>
      <c r="NXK29" s="39"/>
      <c r="NXL29" s="39"/>
      <c r="NXM29" s="39"/>
      <c r="NXN29" s="39"/>
      <c r="NXO29" s="39"/>
      <c r="NXP29" s="39"/>
      <c r="NXQ29" s="39"/>
      <c r="NXR29" s="39"/>
      <c r="NXS29" s="39"/>
      <c r="NXT29" s="39"/>
      <c r="NXU29" s="39"/>
      <c r="NXV29" s="39"/>
      <c r="NXW29" s="39"/>
      <c r="NXX29" s="39"/>
      <c r="NXY29" s="39"/>
      <c r="NXZ29" s="39"/>
      <c r="NYA29" s="39"/>
      <c r="NYB29" s="39"/>
      <c r="NYC29" s="39"/>
      <c r="NYD29" s="39"/>
      <c r="NYE29" s="39"/>
      <c r="NYF29" s="39"/>
      <c r="NYG29" s="39"/>
      <c r="NYH29" s="39"/>
      <c r="NYI29" s="39"/>
      <c r="NYJ29" s="39"/>
      <c r="NYK29" s="39"/>
      <c r="NYL29" s="39"/>
      <c r="NYM29" s="39"/>
      <c r="NYN29" s="39"/>
      <c r="NYO29" s="39"/>
      <c r="NYP29" s="39"/>
      <c r="NYQ29" s="39"/>
      <c r="NYR29" s="39"/>
      <c r="NYS29" s="39"/>
      <c r="NYT29" s="39"/>
      <c r="NYU29" s="39"/>
      <c r="NYV29" s="39"/>
      <c r="NYW29" s="39"/>
      <c r="NYX29" s="39"/>
      <c r="NYY29" s="39"/>
      <c r="NYZ29" s="39"/>
      <c r="NZA29" s="39"/>
      <c r="NZB29" s="39"/>
      <c r="NZC29" s="39"/>
      <c r="NZD29" s="39"/>
      <c r="NZE29" s="39"/>
      <c r="NZF29" s="39"/>
      <c r="NZG29" s="39"/>
      <c r="NZH29" s="39"/>
      <c r="NZI29" s="39"/>
      <c r="NZJ29" s="39"/>
      <c r="NZK29" s="39"/>
      <c r="NZL29" s="39"/>
      <c r="NZM29" s="39"/>
      <c r="NZN29" s="39"/>
      <c r="NZO29" s="39"/>
      <c r="NZP29" s="39"/>
      <c r="NZQ29" s="39"/>
      <c r="NZR29" s="39"/>
      <c r="NZS29" s="39"/>
      <c r="NZT29" s="39"/>
      <c r="NZU29" s="39"/>
      <c r="NZV29" s="39"/>
      <c r="NZW29" s="39"/>
      <c r="NZX29" s="39"/>
      <c r="NZY29" s="39"/>
      <c r="NZZ29" s="39"/>
      <c r="OAA29" s="39"/>
      <c r="OAB29" s="39"/>
      <c r="OAC29" s="39"/>
      <c r="OAD29" s="39"/>
      <c r="OAE29" s="39"/>
      <c r="OAF29" s="39"/>
      <c r="OAG29" s="39"/>
      <c r="OAH29" s="39"/>
      <c r="OAI29" s="39"/>
      <c r="OAJ29" s="39"/>
      <c r="OAK29" s="39"/>
      <c r="OAL29" s="39"/>
      <c r="OAM29" s="39"/>
      <c r="OAN29" s="39"/>
      <c r="OAO29" s="39"/>
      <c r="OAP29" s="39"/>
      <c r="OAQ29" s="39"/>
      <c r="OAR29" s="39"/>
      <c r="OAS29" s="39"/>
      <c r="OAT29" s="39"/>
      <c r="OAU29" s="39"/>
      <c r="OAV29" s="39"/>
      <c r="OAW29" s="39"/>
      <c r="OAX29" s="39"/>
      <c r="OAY29" s="39"/>
      <c r="OAZ29" s="39"/>
      <c r="OBA29" s="39"/>
      <c r="OBB29" s="39"/>
      <c r="OBC29" s="39"/>
      <c r="OBD29" s="39"/>
      <c r="OBE29" s="39"/>
      <c r="OBF29" s="39"/>
      <c r="OBG29" s="39"/>
      <c r="OBH29" s="39"/>
      <c r="OBI29" s="39"/>
      <c r="OBJ29" s="39"/>
      <c r="OBK29" s="39"/>
      <c r="OBL29" s="39"/>
      <c r="OBM29" s="39"/>
      <c r="OBN29" s="39"/>
      <c r="OBO29" s="39"/>
      <c r="OBP29" s="39"/>
      <c r="OBQ29" s="39"/>
      <c r="OBR29" s="39"/>
      <c r="OBS29" s="39"/>
      <c r="OBT29" s="39"/>
      <c r="OBU29" s="39"/>
      <c r="OBV29" s="39"/>
      <c r="OBW29" s="39"/>
      <c r="OBX29" s="39"/>
      <c r="OBY29" s="39"/>
      <c r="OBZ29" s="39"/>
      <c r="OCA29" s="39"/>
      <c r="OCB29" s="39"/>
      <c r="OCC29" s="39"/>
      <c r="OCD29" s="39"/>
      <c r="OCE29" s="39"/>
      <c r="OCF29" s="39"/>
      <c r="OCG29" s="39"/>
      <c r="OCH29" s="39"/>
      <c r="OCI29" s="39"/>
      <c r="OCJ29" s="39"/>
      <c r="OCK29" s="39"/>
      <c r="OCL29" s="39"/>
      <c r="OCM29" s="39"/>
      <c r="OCN29" s="39"/>
      <c r="OCO29" s="39"/>
      <c r="OCP29" s="39"/>
      <c r="OCQ29" s="39"/>
      <c r="OCR29" s="39"/>
      <c r="OCS29" s="39"/>
      <c r="OCT29" s="39"/>
      <c r="OCU29" s="39"/>
      <c r="OCV29" s="39"/>
      <c r="OCW29" s="39"/>
      <c r="OCX29" s="39"/>
      <c r="OCY29" s="39"/>
      <c r="OCZ29" s="39"/>
      <c r="ODA29" s="39"/>
      <c r="ODB29" s="39"/>
      <c r="ODC29" s="39"/>
      <c r="ODD29" s="39"/>
      <c r="ODE29" s="39"/>
      <c r="ODF29" s="39"/>
      <c r="ODG29" s="39"/>
      <c r="ODH29" s="39"/>
      <c r="ODI29" s="39"/>
      <c r="ODJ29" s="39"/>
      <c r="ODK29" s="39"/>
      <c r="ODL29" s="39"/>
      <c r="ODM29" s="39"/>
      <c r="ODN29" s="39"/>
      <c r="ODO29" s="39"/>
      <c r="ODP29" s="39"/>
      <c r="ODQ29" s="39"/>
      <c r="ODR29" s="39"/>
      <c r="ODS29" s="39"/>
      <c r="ODT29" s="39"/>
      <c r="ODU29" s="39"/>
      <c r="ODV29" s="39"/>
      <c r="ODW29" s="39"/>
      <c r="ODX29" s="39"/>
      <c r="ODY29" s="39"/>
      <c r="ODZ29" s="39"/>
      <c r="OEA29" s="39"/>
      <c r="OEB29" s="39"/>
      <c r="OEC29" s="39"/>
      <c r="OED29" s="39"/>
      <c r="OEE29" s="39"/>
      <c r="OEF29" s="39"/>
      <c r="OEG29" s="39"/>
      <c r="OEH29" s="39"/>
      <c r="OEI29" s="39"/>
      <c r="OEJ29" s="39"/>
      <c r="OEK29" s="39"/>
      <c r="OEL29" s="39"/>
      <c r="OEM29" s="39"/>
      <c r="OEN29" s="39"/>
      <c r="OEO29" s="39"/>
      <c r="OEP29" s="39"/>
      <c r="OEQ29" s="39"/>
      <c r="OER29" s="39"/>
      <c r="OES29" s="39"/>
      <c r="OET29" s="39"/>
      <c r="OEU29" s="39"/>
      <c r="OEV29" s="39"/>
      <c r="OEW29" s="39"/>
      <c r="OEX29" s="39"/>
      <c r="OEY29" s="39"/>
      <c r="OEZ29" s="39"/>
      <c r="OFA29" s="39"/>
      <c r="OFB29" s="39"/>
      <c r="OFC29" s="39"/>
      <c r="OFD29" s="39"/>
      <c r="OFE29" s="39"/>
      <c r="OFF29" s="39"/>
      <c r="OFG29" s="39"/>
      <c r="OFH29" s="39"/>
      <c r="OFI29" s="39"/>
      <c r="OFJ29" s="39"/>
      <c r="OFK29" s="39"/>
      <c r="OFL29" s="39"/>
      <c r="OFM29" s="39"/>
      <c r="OFN29" s="39"/>
      <c r="OFO29" s="39"/>
      <c r="OFP29" s="39"/>
      <c r="OFQ29" s="39"/>
      <c r="OFR29" s="39"/>
      <c r="OFS29" s="39"/>
      <c r="OFT29" s="39"/>
      <c r="OFU29" s="39"/>
      <c r="OFV29" s="39"/>
      <c r="OFW29" s="39"/>
      <c r="OFX29" s="39"/>
      <c r="OFY29" s="39"/>
      <c r="OFZ29" s="39"/>
      <c r="OGA29" s="39"/>
      <c r="OGB29" s="39"/>
      <c r="OGC29" s="39"/>
      <c r="OGD29" s="39"/>
      <c r="OGE29" s="39"/>
      <c r="OGF29" s="39"/>
      <c r="OGG29" s="39"/>
      <c r="OGH29" s="39"/>
      <c r="OGI29" s="39"/>
      <c r="OGJ29" s="39"/>
      <c r="OGK29" s="39"/>
      <c r="OGL29" s="39"/>
      <c r="OGM29" s="39"/>
      <c r="OGN29" s="39"/>
      <c r="OGO29" s="39"/>
      <c r="OGP29" s="39"/>
      <c r="OGQ29" s="39"/>
      <c r="OGR29" s="39"/>
      <c r="OGS29" s="39"/>
      <c r="OGT29" s="39"/>
      <c r="OGU29" s="39"/>
      <c r="OGV29" s="39"/>
      <c r="OGW29" s="39"/>
      <c r="OGX29" s="39"/>
      <c r="OGY29" s="39"/>
      <c r="OGZ29" s="39"/>
      <c r="OHA29" s="39"/>
      <c r="OHB29" s="39"/>
      <c r="OHC29" s="39"/>
      <c r="OHD29" s="39"/>
      <c r="OHE29" s="39"/>
      <c r="OHF29" s="39"/>
      <c r="OHG29" s="39"/>
      <c r="OHH29" s="39"/>
      <c r="OHI29" s="39"/>
      <c r="OHJ29" s="39"/>
      <c r="OHK29" s="39"/>
      <c r="OHL29" s="39"/>
      <c r="OHM29" s="39"/>
      <c r="OHN29" s="39"/>
      <c r="OHO29" s="39"/>
      <c r="OHP29" s="39"/>
      <c r="OHQ29" s="39"/>
      <c r="OHR29" s="39"/>
      <c r="OHS29" s="39"/>
      <c r="OHT29" s="39"/>
      <c r="OHU29" s="39"/>
      <c r="OHV29" s="39"/>
      <c r="OHW29" s="39"/>
      <c r="OHX29" s="39"/>
      <c r="OHY29" s="39"/>
      <c r="OHZ29" s="39"/>
      <c r="OIA29" s="39"/>
      <c r="OIB29" s="39"/>
      <c r="OIC29" s="39"/>
      <c r="OID29" s="39"/>
      <c r="OIE29" s="39"/>
      <c r="OIF29" s="39"/>
      <c r="OIG29" s="39"/>
      <c r="OIH29" s="39"/>
      <c r="OII29" s="39"/>
      <c r="OIJ29" s="39"/>
      <c r="OIK29" s="39"/>
      <c r="OIL29" s="39"/>
      <c r="OIM29" s="39"/>
      <c r="OIN29" s="39"/>
      <c r="OIO29" s="39"/>
      <c r="OIP29" s="39"/>
      <c r="OIQ29" s="39"/>
      <c r="OIR29" s="39"/>
      <c r="OIS29" s="39"/>
      <c r="OIT29" s="39"/>
      <c r="OIU29" s="39"/>
      <c r="OIV29" s="39"/>
      <c r="OIW29" s="39"/>
      <c r="OIX29" s="39"/>
      <c r="OIY29" s="39"/>
      <c r="OIZ29" s="39"/>
      <c r="OJA29" s="39"/>
      <c r="OJB29" s="39"/>
      <c r="OJC29" s="39"/>
      <c r="OJD29" s="39"/>
      <c r="OJE29" s="39"/>
      <c r="OJF29" s="39"/>
      <c r="OJG29" s="39"/>
      <c r="OJH29" s="39"/>
      <c r="OJI29" s="39"/>
      <c r="OJJ29" s="39"/>
      <c r="OJK29" s="39"/>
      <c r="OJL29" s="39"/>
      <c r="OJM29" s="39"/>
      <c r="OJN29" s="39"/>
      <c r="OJO29" s="39"/>
      <c r="OJP29" s="39"/>
      <c r="OJQ29" s="39"/>
      <c r="OJR29" s="39"/>
      <c r="OJS29" s="39"/>
      <c r="OJT29" s="39"/>
      <c r="OJU29" s="39"/>
      <c r="OJV29" s="39"/>
      <c r="OJW29" s="39"/>
      <c r="OJX29" s="39"/>
      <c r="OJY29" s="39"/>
      <c r="OJZ29" s="39"/>
      <c r="OKA29" s="39"/>
      <c r="OKB29" s="39"/>
      <c r="OKC29" s="39"/>
      <c r="OKD29" s="39"/>
      <c r="OKE29" s="39"/>
      <c r="OKF29" s="39"/>
      <c r="OKG29" s="39"/>
      <c r="OKH29" s="39"/>
      <c r="OKI29" s="39"/>
      <c r="OKJ29" s="39"/>
      <c r="OKK29" s="39"/>
      <c r="OKL29" s="39"/>
      <c r="OKM29" s="39"/>
      <c r="OKN29" s="39"/>
      <c r="OKO29" s="39"/>
      <c r="OKP29" s="39"/>
      <c r="OKQ29" s="39"/>
      <c r="OKR29" s="39"/>
      <c r="OKS29" s="39"/>
      <c r="OKT29" s="39"/>
      <c r="OKU29" s="39"/>
      <c r="OKV29" s="39"/>
      <c r="OKW29" s="39"/>
      <c r="OKX29" s="39"/>
      <c r="OKY29" s="39"/>
      <c r="OKZ29" s="39"/>
      <c r="OLA29" s="39"/>
      <c r="OLB29" s="39"/>
      <c r="OLC29" s="39"/>
      <c r="OLD29" s="39"/>
      <c r="OLE29" s="39"/>
      <c r="OLF29" s="39"/>
      <c r="OLG29" s="39"/>
      <c r="OLH29" s="39"/>
      <c r="OLI29" s="39"/>
      <c r="OLJ29" s="39"/>
      <c r="OLK29" s="39"/>
      <c r="OLL29" s="39"/>
      <c r="OLM29" s="39"/>
      <c r="OLN29" s="39"/>
      <c r="OLO29" s="39"/>
      <c r="OLP29" s="39"/>
      <c r="OLQ29" s="39"/>
      <c r="OLR29" s="39"/>
      <c r="OLS29" s="39"/>
      <c r="OLT29" s="39"/>
      <c r="OLU29" s="39"/>
      <c r="OLV29" s="39"/>
      <c r="OLW29" s="39"/>
      <c r="OLX29" s="39"/>
      <c r="OLY29" s="39"/>
      <c r="OLZ29" s="39"/>
      <c r="OMA29" s="39"/>
      <c r="OMB29" s="39"/>
      <c r="OMC29" s="39"/>
      <c r="OMD29" s="39"/>
      <c r="OME29" s="39"/>
      <c r="OMF29" s="39"/>
      <c r="OMG29" s="39"/>
      <c r="OMH29" s="39"/>
      <c r="OMI29" s="39"/>
      <c r="OMJ29" s="39"/>
      <c r="OMK29" s="39"/>
      <c r="OML29" s="39"/>
      <c r="OMM29" s="39"/>
      <c r="OMN29" s="39"/>
      <c r="OMO29" s="39"/>
      <c r="OMP29" s="39"/>
      <c r="OMQ29" s="39"/>
      <c r="OMR29" s="39"/>
      <c r="OMS29" s="39"/>
      <c r="OMT29" s="39"/>
      <c r="OMU29" s="39"/>
      <c r="OMV29" s="39"/>
      <c r="OMW29" s="39"/>
      <c r="OMX29" s="39"/>
      <c r="OMY29" s="39"/>
      <c r="OMZ29" s="39"/>
      <c r="ONA29" s="39"/>
      <c r="ONB29" s="39"/>
      <c r="ONC29" s="39"/>
      <c r="OND29" s="39"/>
      <c r="ONE29" s="39"/>
      <c r="ONF29" s="39"/>
      <c r="ONG29" s="39"/>
      <c r="ONH29" s="39"/>
      <c r="ONI29" s="39"/>
      <c r="ONJ29" s="39"/>
      <c r="ONK29" s="39"/>
      <c r="ONL29" s="39"/>
      <c r="ONM29" s="39"/>
      <c r="ONN29" s="39"/>
      <c r="ONO29" s="39"/>
      <c r="ONP29" s="39"/>
      <c r="ONQ29" s="39"/>
      <c r="ONR29" s="39"/>
      <c r="ONS29" s="39"/>
      <c r="ONT29" s="39"/>
      <c r="ONU29" s="39"/>
      <c r="ONV29" s="39"/>
      <c r="ONW29" s="39"/>
      <c r="ONX29" s="39"/>
      <c r="ONY29" s="39"/>
      <c r="ONZ29" s="39"/>
      <c r="OOA29" s="39"/>
      <c r="OOB29" s="39"/>
      <c r="OOC29" s="39"/>
      <c r="OOD29" s="39"/>
      <c r="OOE29" s="39"/>
      <c r="OOF29" s="39"/>
      <c r="OOG29" s="39"/>
      <c r="OOH29" s="39"/>
      <c r="OOI29" s="39"/>
      <c r="OOJ29" s="39"/>
      <c r="OOK29" s="39"/>
      <c r="OOL29" s="39"/>
      <c r="OOM29" s="39"/>
      <c r="OON29" s="39"/>
      <c r="OOO29" s="39"/>
      <c r="OOP29" s="39"/>
      <c r="OOQ29" s="39"/>
      <c r="OOR29" s="39"/>
      <c r="OOS29" s="39"/>
      <c r="OOT29" s="39"/>
      <c r="OOU29" s="39"/>
      <c r="OOV29" s="39"/>
      <c r="OOW29" s="39"/>
      <c r="OOX29" s="39"/>
      <c r="OOY29" s="39"/>
      <c r="OOZ29" s="39"/>
      <c r="OPA29" s="39"/>
      <c r="OPB29" s="39"/>
      <c r="OPC29" s="39"/>
      <c r="OPD29" s="39"/>
      <c r="OPE29" s="39"/>
      <c r="OPF29" s="39"/>
      <c r="OPG29" s="39"/>
      <c r="OPH29" s="39"/>
      <c r="OPI29" s="39"/>
      <c r="OPJ29" s="39"/>
      <c r="OPK29" s="39"/>
      <c r="OPL29" s="39"/>
      <c r="OPM29" s="39"/>
      <c r="OPN29" s="39"/>
      <c r="OPO29" s="39"/>
      <c r="OPP29" s="39"/>
      <c r="OPQ29" s="39"/>
      <c r="OPR29" s="39"/>
      <c r="OPS29" s="39"/>
      <c r="OPT29" s="39"/>
      <c r="OPU29" s="39"/>
      <c r="OPV29" s="39"/>
      <c r="OPW29" s="39"/>
      <c r="OPX29" s="39"/>
      <c r="OPY29" s="39"/>
      <c r="OPZ29" s="39"/>
      <c r="OQA29" s="39"/>
      <c r="OQB29" s="39"/>
      <c r="OQC29" s="39"/>
      <c r="OQD29" s="39"/>
      <c r="OQE29" s="39"/>
      <c r="OQF29" s="39"/>
      <c r="OQG29" s="39"/>
      <c r="OQH29" s="39"/>
      <c r="OQI29" s="39"/>
      <c r="OQJ29" s="39"/>
      <c r="OQK29" s="39"/>
      <c r="OQL29" s="39"/>
      <c r="OQM29" s="39"/>
      <c r="OQN29" s="39"/>
      <c r="OQO29" s="39"/>
      <c r="OQP29" s="39"/>
      <c r="OQQ29" s="39"/>
      <c r="OQR29" s="39"/>
      <c r="OQS29" s="39"/>
      <c r="OQT29" s="39"/>
      <c r="OQU29" s="39"/>
      <c r="OQV29" s="39"/>
      <c r="OQW29" s="39"/>
      <c r="OQX29" s="39"/>
      <c r="OQY29" s="39"/>
      <c r="OQZ29" s="39"/>
      <c r="ORA29" s="39"/>
      <c r="ORB29" s="39"/>
      <c r="ORC29" s="39"/>
      <c r="ORD29" s="39"/>
      <c r="ORE29" s="39"/>
      <c r="ORF29" s="39"/>
      <c r="ORG29" s="39"/>
      <c r="ORH29" s="39"/>
      <c r="ORI29" s="39"/>
      <c r="ORJ29" s="39"/>
      <c r="ORK29" s="39"/>
      <c r="ORL29" s="39"/>
      <c r="ORM29" s="39"/>
      <c r="ORN29" s="39"/>
      <c r="ORO29" s="39"/>
      <c r="ORP29" s="39"/>
      <c r="ORQ29" s="39"/>
      <c r="ORR29" s="39"/>
      <c r="ORS29" s="39"/>
      <c r="ORT29" s="39"/>
      <c r="ORU29" s="39"/>
      <c r="ORV29" s="39"/>
      <c r="ORW29" s="39"/>
      <c r="ORX29" s="39"/>
      <c r="ORY29" s="39"/>
      <c r="ORZ29" s="39"/>
      <c r="OSA29" s="39"/>
      <c r="OSB29" s="39"/>
      <c r="OSC29" s="39"/>
      <c r="OSD29" s="39"/>
      <c r="OSE29" s="39"/>
      <c r="OSF29" s="39"/>
      <c r="OSG29" s="39"/>
      <c r="OSH29" s="39"/>
      <c r="OSI29" s="39"/>
      <c r="OSJ29" s="39"/>
      <c r="OSK29" s="39"/>
      <c r="OSL29" s="39"/>
      <c r="OSM29" s="39"/>
      <c r="OSN29" s="39"/>
      <c r="OSO29" s="39"/>
      <c r="OSP29" s="39"/>
      <c r="OSQ29" s="39"/>
      <c r="OSR29" s="39"/>
      <c r="OSS29" s="39"/>
      <c r="OST29" s="39"/>
      <c r="OSU29" s="39"/>
      <c r="OSV29" s="39"/>
      <c r="OSW29" s="39"/>
      <c r="OSX29" s="39"/>
      <c r="OSY29" s="39"/>
      <c r="OSZ29" s="39"/>
      <c r="OTA29" s="39"/>
      <c r="OTB29" s="39"/>
      <c r="OTC29" s="39"/>
      <c r="OTD29" s="39"/>
      <c r="OTE29" s="39"/>
      <c r="OTF29" s="39"/>
      <c r="OTG29" s="39"/>
      <c r="OTH29" s="39"/>
      <c r="OTI29" s="39"/>
      <c r="OTJ29" s="39"/>
      <c r="OTK29" s="39"/>
      <c r="OTL29" s="39"/>
      <c r="OTM29" s="39"/>
      <c r="OTN29" s="39"/>
      <c r="OTO29" s="39"/>
      <c r="OTP29" s="39"/>
      <c r="OTQ29" s="39"/>
      <c r="OTR29" s="39"/>
      <c r="OTS29" s="39"/>
      <c r="OTT29" s="39"/>
      <c r="OTU29" s="39"/>
      <c r="OTV29" s="39"/>
      <c r="OTW29" s="39"/>
      <c r="OTX29" s="39"/>
      <c r="OTY29" s="39"/>
      <c r="OTZ29" s="39"/>
      <c r="OUA29" s="39"/>
      <c r="OUB29" s="39"/>
      <c r="OUC29" s="39"/>
      <c r="OUD29" s="39"/>
      <c r="OUE29" s="39"/>
      <c r="OUF29" s="39"/>
      <c r="OUG29" s="39"/>
      <c r="OUH29" s="39"/>
      <c r="OUI29" s="39"/>
      <c r="OUJ29" s="39"/>
      <c r="OUK29" s="39"/>
      <c r="OUL29" s="39"/>
      <c r="OUM29" s="39"/>
      <c r="OUN29" s="39"/>
      <c r="OUO29" s="39"/>
      <c r="OUP29" s="39"/>
      <c r="OUQ29" s="39"/>
      <c r="OUR29" s="39"/>
      <c r="OUS29" s="39"/>
      <c r="OUT29" s="39"/>
      <c r="OUU29" s="39"/>
      <c r="OUV29" s="39"/>
      <c r="OUW29" s="39"/>
      <c r="OUX29" s="39"/>
      <c r="OUY29" s="39"/>
      <c r="OUZ29" s="39"/>
      <c r="OVA29" s="39"/>
      <c r="OVB29" s="39"/>
      <c r="OVC29" s="39"/>
      <c r="OVD29" s="39"/>
      <c r="OVE29" s="39"/>
      <c r="OVF29" s="39"/>
      <c r="OVG29" s="39"/>
      <c r="OVH29" s="39"/>
      <c r="OVI29" s="39"/>
      <c r="OVJ29" s="39"/>
      <c r="OVK29" s="39"/>
      <c r="OVL29" s="39"/>
      <c r="OVM29" s="39"/>
      <c r="OVN29" s="39"/>
      <c r="OVO29" s="39"/>
      <c r="OVP29" s="39"/>
      <c r="OVQ29" s="39"/>
      <c r="OVR29" s="39"/>
      <c r="OVS29" s="39"/>
      <c r="OVT29" s="39"/>
      <c r="OVU29" s="39"/>
      <c r="OVV29" s="39"/>
      <c r="OVW29" s="39"/>
      <c r="OVX29" s="39"/>
      <c r="OVY29" s="39"/>
      <c r="OVZ29" s="39"/>
      <c r="OWA29" s="39"/>
      <c r="OWB29" s="39"/>
      <c r="OWC29" s="39"/>
      <c r="OWD29" s="39"/>
      <c r="OWE29" s="39"/>
      <c r="OWF29" s="39"/>
      <c r="OWG29" s="39"/>
      <c r="OWH29" s="39"/>
      <c r="OWI29" s="39"/>
      <c r="OWJ29" s="39"/>
      <c r="OWK29" s="39"/>
      <c r="OWL29" s="39"/>
      <c r="OWM29" s="39"/>
      <c r="OWN29" s="39"/>
      <c r="OWO29" s="39"/>
      <c r="OWP29" s="39"/>
      <c r="OWQ29" s="39"/>
      <c r="OWR29" s="39"/>
      <c r="OWS29" s="39"/>
      <c r="OWT29" s="39"/>
      <c r="OWU29" s="39"/>
      <c r="OWV29" s="39"/>
      <c r="OWW29" s="39"/>
      <c r="OWX29" s="39"/>
      <c r="OWY29" s="39"/>
      <c r="OWZ29" s="39"/>
      <c r="OXA29" s="39"/>
      <c r="OXB29" s="39"/>
      <c r="OXC29" s="39"/>
      <c r="OXD29" s="39"/>
      <c r="OXE29" s="39"/>
      <c r="OXF29" s="39"/>
      <c r="OXG29" s="39"/>
      <c r="OXH29" s="39"/>
      <c r="OXI29" s="39"/>
      <c r="OXJ29" s="39"/>
      <c r="OXK29" s="39"/>
      <c r="OXL29" s="39"/>
      <c r="OXM29" s="39"/>
      <c r="OXN29" s="39"/>
      <c r="OXO29" s="39"/>
      <c r="OXP29" s="39"/>
      <c r="OXQ29" s="39"/>
      <c r="OXR29" s="39"/>
      <c r="OXS29" s="39"/>
      <c r="OXT29" s="39"/>
      <c r="OXU29" s="39"/>
      <c r="OXV29" s="39"/>
      <c r="OXW29" s="39"/>
      <c r="OXX29" s="39"/>
      <c r="OXY29" s="39"/>
      <c r="OXZ29" s="39"/>
      <c r="OYA29" s="39"/>
      <c r="OYB29" s="39"/>
      <c r="OYC29" s="39"/>
      <c r="OYD29" s="39"/>
      <c r="OYE29" s="39"/>
      <c r="OYF29" s="39"/>
      <c r="OYG29" s="39"/>
      <c r="OYH29" s="39"/>
      <c r="OYI29" s="39"/>
      <c r="OYJ29" s="39"/>
      <c r="OYK29" s="39"/>
      <c r="OYL29" s="39"/>
      <c r="OYM29" s="39"/>
      <c r="OYN29" s="39"/>
      <c r="OYO29" s="39"/>
      <c r="OYP29" s="39"/>
      <c r="OYQ29" s="39"/>
      <c r="OYR29" s="39"/>
      <c r="OYS29" s="39"/>
      <c r="OYT29" s="39"/>
      <c r="OYU29" s="39"/>
      <c r="OYV29" s="39"/>
      <c r="OYW29" s="39"/>
      <c r="OYX29" s="39"/>
      <c r="OYY29" s="39"/>
      <c r="OYZ29" s="39"/>
      <c r="OZA29" s="39"/>
      <c r="OZB29" s="39"/>
      <c r="OZC29" s="39"/>
      <c r="OZD29" s="39"/>
      <c r="OZE29" s="39"/>
      <c r="OZF29" s="39"/>
      <c r="OZG29" s="39"/>
      <c r="OZH29" s="39"/>
      <c r="OZI29" s="39"/>
      <c r="OZJ29" s="39"/>
      <c r="OZK29" s="39"/>
      <c r="OZL29" s="39"/>
      <c r="OZM29" s="39"/>
      <c r="OZN29" s="39"/>
      <c r="OZO29" s="39"/>
      <c r="OZP29" s="39"/>
      <c r="OZQ29" s="39"/>
      <c r="OZR29" s="39"/>
      <c r="OZS29" s="39"/>
      <c r="OZT29" s="39"/>
      <c r="OZU29" s="39"/>
      <c r="OZV29" s="39"/>
      <c r="OZW29" s="39"/>
      <c r="OZX29" s="39"/>
      <c r="OZY29" s="39"/>
      <c r="OZZ29" s="39"/>
      <c r="PAA29" s="39"/>
      <c r="PAB29" s="39"/>
      <c r="PAC29" s="39"/>
      <c r="PAD29" s="39"/>
      <c r="PAE29" s="39"/>
      <c r="PAF29" s="39"/>
      <c r="PAG29" s="39"/>
      <c r="PAH29" s="39"/>
      <c r="PAI29" s="39"/>
      <c r="PAJ29" s="39"/>
      <c r="PAK29" s="39"/>
      <c r="PAL29" s="39"/>
      <c r="PAM29" s="39"/>
      <c r="PAN29" s="39"/>
      <c r="PAO29" s="39"/>
      <c r="PAP29" s="39"/>
      <c r="PAQ29" s="39"/>
      <c r="PAR29" s="39"/>
      <c r="PAS29" s="39"/>
      <c r="PAT29" s="39"/>
      <c r="PAU29" s="39"/>
      <c r="PAV29" s="39"/>
      <c r="PAW29" s="39"/>
      <c r="PAX29" s="39"/>
      <c r="PAY29" s="39"/>
      <c r="PAZ29" s="39"/>
      <c r="PBA29" s="39"/>
      <c r="PBB29" s="39"/>
      <c r="PBC29" s="39"/>
      <c r="PBD29" s="39"/>
      <c r="PBE29" s="39"/>
      <c r="PBF29" s="39"/>
      <c r="PBG29" s="39"/>
      <c r="PBH29" s="39"/>
      <c r="PBI29" s="39"/>
      <c r="PBJ29" s="39"/>
      <c r="PBK29" s="39"/>
      <c r="PBL29" s="39"/>
      <c r="PBM29" s="39"/>
      <c r="PBN29" s="39"/>
      <c r="PBO29" s="39"/>
      <c r="PBP29" s="39"/>
      <c r="PBQ29" s="39"/>
      <c r="PBR29" s="39"/>
      <c r="PBS29" s="39"/>
      <c r="PBT29" s="39"/>
      <c r="PBU29" s="39"/>
      <c r="PBV29" s="39"/>
      <c r="PBW29" s="39"/>
      <c r="PBX29" s="39"/>
      <c r="PBY29" s="39"/>
      <c r="PBZ29" s="39"/>
      <c r="PCA29" s="39"/>
      <c r="PCB29" s="39"/>
      <c r="PCC29" s="39"/>
      <c r="PCD29" s="39"/>
      <c r="PCE29" s="39"/>
      <c r="PCF29" s="39"/>
      <c r="PCG29" s="39"/>
      <c r="PCH29" s="39"/>
      <c r="PCI29" s="39"/>
      <c r="PCJ29" s="39"/>
      <c r="PCK29" s="39"/>
      <c r="PCL29" s="39"/>
      <c r="PCM29" s="39"/>
      <c r="PCN29" s="39"/>
      <c r="PCO29" s="39"/>
      <c r="PCP29" s="39"/>
      <c r="PCQ29" s="39"/>
      <c r="PCR29" s="39"/>
      <c r="PCS29" s="39"/>
      <c r="PCT29" s="39"/>
      <c r="PCU29" s="39"/>
      <c r="PCV29" s="39"/>
      <c r="PCW29" s="39"/>
      <c r="PCX29" s="39"/>
      <c r="PCY29" s="39"/>
      <c r="PCZ29" s="39"/>
      <c r="PDA29" s="39"/>
      <c r="PDB29" s="39"/>
      <c r="PDC29" s="39"/>
      <c r="PDD29" s="39"/>
      <c r="PDE29" s="39"/>
      <c r="PDF29" s="39"/>
      <c r="PDG29" s="39"/>
      <c r="PDH29" s="39"/>
      <c r="PDI29" s="39"/>
      <c r="PDJ29" s="39"/>
      <c r="PDK29" s="39"/>
      <c r="PDL29" s="39"/>
      <c r="PDM29" s="39"/>
      <c r="PDN29" s="39"/>
      <c r="PDO29" s="39"/>
      <c r="PDP29" s="39"/>
      <c r="PDQ29" s="39"/>
      <c r="PDR29" s="39"/>
      <c r="PDS29" s="39"/>
      <c r="PDT29" s="39"/>
      <c r="PDU29" s="39"/>
      <c r="PDV29" s="39"/>
      <c r="PDW29" s="39"/>
      <c r="PDX29" s="39"/>
      <c r="PDY29" s="39"/>
      <c r="PDZ29" s="39"/>
      <c r="PEA29" s="39"/>
      <c r="PEB29" s="39"/>
      <c r="PEC29" s="39"/>
      <c r="PED29" s="39"/>
      <c r="PEE29" s="39"/>
      <c r="PEF29" s="39"/>
      <c r="PEG29" s="39"/>
      <c r="PEH29" s="39"/>
      <c r="PEI29" s="39"/>
      <c r="PEJ29" s="39"/>
      <c r="PEK29" s="39"/>
      <c r="PEL29" s="39"/>
      <c r="PEM29" s="39"/>
      <c r="PEN29" s="39"/>
      <c r="PEO29" s="39"/>
      <c r="PEP29" s="39"/>
      <c r="PEQ29" s="39"/>
      <c r="PER29" s="39"/>
      <c r="PES29" s="39"/>
      <c r="PET29" s="39"/>
      <c r="PEU29" s="39"/>
      <c r="PEV29" s="39"/>
      <c r="PEW29" s="39"/>
      <c r="PEX29" s="39"/>
      <c r="PEY29" s="39"/>
      <c r="PEZ29" s="39"/>
      <c r="PFA29" s="39"/>
      <c r="PFB29" s="39"/>
      <c r="PFC29" s="39"/>
      <c r="PFD29" s="39"/>
      <c r="PFE29" s="39"/>
      <c r="PFF29" s="39"/>
      <c r="PFG29" s="39"/>
      <c r="PFH29" s="39"/>
      <c r="PFI29" s="39"/>
      <c r="PFJ29" s="39"/>
      <c r="PFK29" s="39"/>
      <c r="PFL29" s="39"/>
      <c r="PFM29" s="39"/>
      <c r="PFN29" s="39"/>
      <c r="PFO29" s="39"/>
      <c r="PFP29" s="39"/>
      <c r="PFQ29" s="39"/>
      <c r="PFR29" s="39"/>
      <c r="PFS29" s="39"/>
      <c r="PFT29" s="39"/>
      <c r="PFU29" s="39"/>
      <c r="PFV29" s="39"/>
      <c r="PFW29" s="39"/>
      <c r="PFX29" s="39"/>
      <c r="PFY29" s="39"/>
      <c r="PFZ29" s="39"/>
      <c r="PGA29" s="39"/>
      <c r="PGB29" s="39"/>
      <c r="PGC29" s="39"/>
      <c r="PGD29" s="39"/>
      <c r="PGE29" s="39"/>
      <c r="PGF29" s="39"/>
      <c r="PGG29" s="39"/>
      <c r="PGH29" s="39"/>
      <c r="PGI29" s="39"/>
      <c r="PGJ29" s="39"/>
      <c r="PGK29" s="39"/>
      <c r="PGL29" s="39"/>
      <c r="PGM29" s="39"/>
      <c r="PGN29" s="39"/>
      <c r="PGO29" s="39"/>
      <c r="PGP29" s="39"/>
      <c r="PGQ29" s="39"/>
      <c r="PGR29" s="39"/>
      <c r="PGS29" s="39"/>
      <c r="PGT29" s="39"/>
      <c r="PGU29" s="39"/>
      <c r="PGV29" s="39"/>
      <c r="PGW29" s="39"/>
      <c r="PGX29" s="39"/>
      <c r="PGY29" s="39"/>
      <c r="PGZ29" s="39"/>
      <c r="PHA29" s="39"/>
      <c r="PHB29" s="39"/>
      <c r="PHC29" s="39"/>
      <c r="PHD29" s="39"/>
      <c r="PHE29" s="39"/>
      <c r="PHF29" s="39"/>
      <c r="PHG29" s="39"/>
      <c r="PHH29" s="39"/>
      <c r="PHI29" s="39"/>
      <c r="PHJ29" s="39"/>
      <c r="PHK29" s="39"/>
      <c r="PHL29" s="39"/>
      <c r="PHM29" s="39"/>
      <c r="PHN29" s="39"/>
      <c r="PHO29" s="39"/>
      <c r="PHP29" s="39"/>
      <c r="PHQ29" s="39"/>
      <c r="PHR29" s="39"/>
      <c r="PHS29" s="39"/>
      <c r="PHT29" s="39"/>
      <c r="PHU29" s="39"/>
      <c r="PHV29" s="39"/>
      <c r="PHW29" s="39"/>
      <c r="PHX29" s="39"/>
      <c r="PHY29" s="39"/>
      <c r="PHZ29" s="39"/>
      <c r="PIA29" s="39"/>
      <c r="PIB29" s="39"/>
      <c r="PIC29" s="39"/>
      <c r="PID29" s="39"/>
      <c r="PIE29" s="39"/>
      <c r="PIF29" s="39"/>
      <c r="PIG29" s="39"/>
      <c r="PIH29" s="39"/>
      <c r="PII29" s="39"/>
      <c r="PIJ29" s="39"/>
      <c r="PIK29" s="39"/>
      <c r="PIL29" s="39"/>
      <c r="PIM29" s="39"/>
      <c r="PIN29" s="39"/>
      <c r="PIO29" s="39"/>
      <c r="PIP29" s="39"/>
      <c r="PIQ29" s="39"/>
      <c r="PIR29" s="39"/>
      <c r="PIS29" s="39"/>
      <c r="PIT29" s="39"/>
      <c r="PIU29" s="39"/>
      <c r="PIV29" s="39"/>
      <c r="PIW29" s="39"/>
      <c r="PIX29" s="39"/>
      <c r="PIY29" s="39"/>
      <c r="PIZ29" s="39"/>
      <c r="PJA29" s="39"/>
      <c r="PJB29" s="39"/>
      <c r="PJC29" s="39"/>
      <c r="PJD29" s="39"/>
      <c r="PJE29" s="39"/>
      <c r="PJF29" s="39"/>
      <c r="PJG29" s="39"/>
      <c r="PJH29" s="39"/>
      <c r="PJI29" s="39"/>
      <c r="PJJ29" s="39"/>
      <c r="PJK29" s="39"/>
      <c r="PJL29" s="39"/>
      <c r="PJM29" s="39"/>
      <c r="PJN29" s="39"/>
      <c r="PJO29" s="39"/>
      <c r="PJP29" s="39"/>
      <c r="PJQ29" s="39"/>
      <c r="PJR29" s="39"/>
      <c r="PJS29" s="39"/>
      <c r="PJT29" s="39"/>
      <c r="PJU29" s="39"/>
      <c r="PJV29" s="39"/>
      <c r="PJW29" s="39"/>
      <c r="PJX29" s="39"/>
      <c r="PJY29" s="39"/>
      <c r="PJZ29" s="39"/>
      <c r="PKA29" s="39"/>
      <c r="PKB29" s="39"/>
      <c r="PKC29" s="39"/>
      <c r="PKD29" s="39"/>
      <c r="PKE29" s="39"/>
      <c r="PKF29" s="39"/>
      <c r="PKG29" s="39"/>
      <c r="PKH29" s="39"/>
      <c r="PKI29" s="39"/>
      <c r="PKJ29" s="39"/>
      <c r="PKK29" s="39"/>
      <c r="PKL29" s="39"/>
      <c r="PKM29" s="39"/>
      <c r="PKN29" s="39"/>
      <c r="PKO29" s="39"/>
      <c r="PKP29" s="39"/>
      <c r="PKQ29" s="39"/>
      <c r="PKR29" s="39"/>
      <c r="PKS29" s="39"/>
      <c r="PKT29" s="39"/>
      <c r="PKU29" s="39"/>
      <c r="PKV29" s="39"/>
      <c r="PKW29" s="39"/>
      <c r="PKX29" s="39"/>
      <c r="PKY29" s="39"/>
      <c r="PKZ29" s="39"/>
      <c r="PLA29" s="39"/>
      <c r="PLB29" s="39"/>
      <c r="PLC29" s="39"/>
      <c r="PLD29" s="39"/>
      <c r="PLE29" s="39"/>
      <c r="PLF29" s="39"/>
      <c r="PLG29" s="39"/>
      <c r="PLH29" s="39"/>
      <c r="PLI29" s="39"/>
      <c r="PLJ29" s="39"/>
      <c r="PLK29" s="39"/>
      <c r="PLL29" s="39"/>
      <c r="PLM29" s="39"/>
      <c r="PLN29" s="39"/>
      <c r="PLO29" s="39"/>
      <c r="PLP29" s="39"/>
      <c r="PLQ29" s="39"/>
      <c r="PLR29" s="39"/>
      <c r="PLS29" s="39"/>
      <c r="PLT29" s="39"/>
      <c r="PLU29" s="39"/>
      <c r="PLV29" s="39"/>
      <c r="PLW29" s="39"/>
      <c r="PLX29" s="39"/>
      <c r="PLY29" s="39"/>
      <c r="PLZ29" s="39"/>
      <c r="PMA29" s="39"/>
      <c r="PMB29" s="39"/>
      <c r="PMC29" s="39"/>
      <c r="PMD29" s="39"/>
      <c r="PME29" s="39"/>
      <c r="PMF29" s="39"/>
      <c r="PMG29" s="39"/>
      <c r="PMH29" s="39"/>
      <c r="PMI29" s="39"/>
      <c r="PMJ29" s="39"/>
      <c r="PMK29" s="39"/>
      <c r="PML29" s="39"/>
      <c r="PMM29" s="39"/>
      <c r="PMN29" s="39"/>
      <c r="PMO29" s="39"/>
      <c r="PMP29" s="39"/>
      <c r="PMQ29" s="39"/>
      <c r="PMR29" s="39"/>
      <c r="PMS29" s="39"/>
      <c r="PMT29" s="39"/>
      <c r="PMU29" s="39"/>
      <c r="PMV29" s="39"/>
      <c r="PMW29" s="39"/>
      <c r="PMX29" s="39"/>
      <c r="PMY29" s="39"/>
      <c r="PMZ29" s="39"/>
      <c r="PNA29" s="39"/>
      <c r="PNB29" s="39"/>
      <c r="PNC29" s="39"/>
      <c r="PND29" s="39"/>
      <c r="PNE29" s="39"/>
      <c r="PNF29" s="39"/>
      <c r="PNG29" s="39"/>
      <c r="PNH29" s="39"/>
      <c r="PNI29" s="39"/>
      <c r="PNJ29" s="39"/>
      <c r="PNK29" s="39"/>
      <c r="PNL29" s="39"/>
      <c r="PNM29" s="39"/>
      <c r="PNN29" s="39"/>
      <c r="PNO29" s="39"/>
      <c r="PNP29" s="39"/>
      <c r="PNQ29" s="39"/>
      <c r="PNR29" s="39"/>
      <c r="PNS29" s="39"/>
      <c r="PNT29" s="39"/>
      <c r="PNU29" s="39"/>
      <c r="PNV29" s="39"/>
      <c r="PNW29" s="39"/>
      <c r="PNX29" s="39"/>
      <c r="PNY29" s="39"/>
      <c r="PNZ29" s="39"/>
      <c r="POA29" s="39"/>
      <c r="POB29" s="39"/>
      <c r="POC29" s="39"/>
      <c r="POD29" s="39"/>
      <c r="POE29" s="39"/>
      <c r="POF29" s="39"/>
      <c r="POG29" s="39"/>
      <c r="POH29" s="39"/>
      <c r="POI29" s="39"/>
      <c r="POJ29" s="39"/>
      <c r="POK29" s="39"/>
      <c r="POL29" s="39"/>
      <c r="POM29" s="39"/>
      <c r="PON29" s="39"/>
      <c r="POO29" s="39"/>
      <c r="POP29" s="39"/>
      <c r="POQ29" s="39"/>
      <c r="POR29" s="39"/>
      <c r="POS29" s="39"/>
      <c r="POT29" s="39"/>
      <c r="POU29" s="39"/>
      <c r="POV29" s="39"/>
      <c r="POW29" s="39"/>
      <c r="POX29" s="39"/>
      <c r="POY29" s="39"/>
      <c r="POZ29" s="39"/>
      <c r="PPA29" s="39"/>
      <c r="PPB29" s="39"/>
      <c r="PPC29" s="39"/>
      <c r="PPD29" s="39"/>
      <c r="PPE29" s="39"/>
      <c r="PPF29" s="39"/>
      <c r="PPG29" s="39"/>
      <c r="PPH29" s="39"/>
      <c r="PPI29" s="39"/>
      <c r="PPJ29" s="39"/>
      <c r="PPK29" s="39"/>
      <c r="PPL29" s="39"/>
      <c r="PPM29" s="39"/>
      <c r="PPN29" s="39"/>
      <c r="PPO29" s="39"/>
      <c r="PPP29" s="39"/>
      <c r="PPQ29" s="39"/>
      <c r="PPR29" s="39"/>
      <c r="PPS29" s="39"/>
      <c r="PPT29" s="39"/>
      <c r="PPU29" s="39"/>
      <c r="PPV29" s="39"/>
      <c r="PPW29" s="39"/>
      <c r="PPX29" s="39"/>
      <c r="PPY29" s="39"/>
      <c r="PPZ29" s="39"/>
      <c r="PQA29" s="39"/>
      <c r="PQB29" s="39"/>
      <c r="PQC29" s="39"/>
      <c r="PQD29" s="39"/>
      <c r="PQE29" s="39"/>
      <c r="PQF29" s="39"/>
      <c r="PQG29" s="39"/>
      <c r="PQH29" s="39"/>
      <c r="PQI29" s="39"/>
      <c r="PQJ29" s="39"/>
      <c r="PQK29" s="39"/>
      <c r="PQL29" s="39"/>
      <c r="PQM29" s="39"/>
      <c r="PQN29" s="39"/>
      <c r="PQO29" s="39"/>
      <c r="PQP29" s="39"/>
      <c r="PQQ29" s="39"/>
      <c r="PQR29" s="39"/>
      <c r="PQS29" s="39"/>
      <c r="PQT29" s="39"/>
      <c r="PQU29" s="39"/>
      <c r="PQV29" s="39"/>
      <c r="PQW29" s="39"/>
      <c r="PQX29" s="39"/>
      <c r="PQY29" s="39"/>
      <c r="PQZ29" s="39"/>
      <c r="PRA29" s="39"/>
      <c r="PRB29" s="39"/>
      <c r="PRC29" s="39"/>
      <c r="PRD29" s="39"/>
      <c r="PRE29" s="39"/>
      <c r="PRF29" s="39"/>
      <c r="PRG29" s="39"/>
      <c r="PRH29" s="39"/>
      <c r="PRI29" s="39"/>
      <c r="PRJ29" s="39"/>
      <c r="PRK29" s="39"/>
      <c r="PRL29" s="39"/>
      <c r="PRM29" s="39"/>
      <c r="PRN29" s="39"/>
      <c r="PRO29" s="39"/>
      <c r="PRP29" s="39"/>
      <c r="PRQ29" s="39"/>
      <c r="PRR29" s="39"/>
      <c r="PRS29" s="39"/>
      <c r="PRT29" s="39"/>
      <c r="PRU29" s="39"/>
      <c r="PRV29" s="39"/>
      <c r="PRW29" s="39"/>
      <c r="PRX29" s="39"/>
      <c r="PRY29" s="39"/>
      <c r="PRZ29" s="39"/>
      <c r="PSA29" s="39"/>
      <c r="PSB29" s="39"/>
      <c r="PSC29" s="39"/>
      <c r="PSD29" s="39"/>
      <c r="PSE29" s="39"/>
      <c r="PSF29" s="39"/>
      <c r="PSG29" s="39"/>
      <c r="PSH29" s="39"/>
      <c r="PSI29" s="39"/>
      <c r="PSJ29" s="39"/>
      <c r="PSK29" s="39"/>
      <c r="PSL29" s="39"/>
      <c r="PSM29" s="39"/>
      <c r="PSN29" s="39"/>
      <c r="PSO29" s="39"/>
      <c r="PSP29" s="39"/>
      <c r="PSQ29" s="39"/>
      <c r="PSR29" s="39"/>
      <c r="PSS29" s="39"/>
      <c r="PST29" s="39"/>
      <c r="PSU29" s="39"/>
      <c r="PSV29" s="39"/>
      <c r="PSW29" s="39"/>
      <c r="PSX29" s="39"/>
      <c r="PSY29" s="39"/>
      <c r="PSZ29" s="39"/>
      <c r="PTA29" s="39"/>
      <c r="PTB29" s="39"/>
      <c r="PTC29" s="39"/>
      <c r="PTD29" s="39"/>
      <c r="PTE29" s="39"/>
      <c r="PTF29" s="39"/>
      <c r="PTG29" s="39"/>
      <c r="PTH29" s="39"/>
      <c r="PTI29" s="39"/>
      <c r="PTJ29" s="39"/>
      <c r="PTK29" s="39"/>
      <c r="PTL29" s="39"/>
      <c r="PTM29" s="39"/>
      <c r="PTN29" s="39"/>
      <c r="PTO29" s="39"/>
      <c r="PTP29" s="39"/>
      <c r="PTQ29" s="39"/>
      <c r="PTR29" s="39"/>
      <c r="PTS29" s="39"/>
      <c r="PTT29" s="39"/>
      <c r="PTU29" s="39"/>
      <c r="PTV29" s="39"/>
      <c r="PTW29" s="39"/>
      <c r="PTX29" s="39"/>
      <c r="PTY29" s="39"/>
      <c r="PTZ29" s="39"/>
      <c r="PUA29" s="39"/>
      <c r="PUB29" s="39"/>
      <c r="PUC29" s="39"/>
      <c r="PUD29" s="39"/>
      <c r="PUE29" s="39"/>
      <c r="PUF29" s="39"/>
      <c r="PUG29" s="39"/>
      <c r="PUH29" s="39"/>
      <c r="PUI29" s="39"/>
      <c r="PUJ29" s="39"/>
      <c r="PUK29" s="39"/>
      <c r="PUL29" s="39"/>
      <c r="PUM29" s="39"/>
      <c r="PUN29" s="39"/>
      <c r="PUO29" s="39"/>
      <c r="PUP29" s="39"/>
      <c r="PUQ29" s="39"/>
      <c r="PUR29" s="39"/>
      <c r="PUS29" s="39"/>
      <c r="PUT29" s="39"/>
      <c r="PUU29" s="39"/>
      <c r="PUV29" s="39"/>
      <c r="PUW29" s="39"/>
      <c r="PUX29" s="39"/>
      <c r="PUY29" s="39"/>
      <c r="PUZ29" s="39"/>
      <c r="PVA29" s="39"/>
      <c r="PVB29" s="39"/>
      <c r="PVC29" s="39"/>
      <c r="PVD29" s="39"/>
      <c r="PVE29" s="39"/>
      <c r="PVF29" s="39"/>
      <c r="PVG29" s="39"/>
      <c r="PVH29" s="39"/>
      <c r="PVI29" s="39"/>
      <c r="PVJ29" s="39"/>
      <c r="PVK29" s="39"/>
      <c r="PVL29" s="39"/>
      <c r="PVM29" s="39"/>
      <c r="PVN29" s="39"/>
      <c r="PVO29" s="39"/>
      <c r="PVP29" s="39"/>
      <c r="PVQ29" s="39"/>
      <c r="PVR29" s="39"/>
      <c r="PVS29" s="39"/>
      <c r="PVT29" s="39"/>
      <c r="PVU29" s="39"/>
      <c r="PVV29" s="39"/>
      <c r="PVW29" s="39"/>
      <c r="PVX29" s="39"/>
      <c r="PVY29" s="39"/>
      <c r="PVZ29" s="39"/>
      <c r="PWA29" s="39"/>
      <c r="PWB29" s="39"/>
      <c r="PWC29" s="39"/>
      <c r="PWD29" s="39"/>
      <c r="PWE29" s="39"/>
      <c r="PWF29" s="39"/>
      <c r="PWG29" s="39"/>
      <c r="PWH29" s="39"/>
      <c r="PWI29" s="39"/>
      <c r="PWJ29" s="39"/>
      <c r="PWK29" s="39"/>
      <c r="PWL29" s="39"/>
      <c r="PWM29" s="39"/>
      <c r="PWN29" s="39"/>
      <c r="PWO29" s="39"/>
      <c r="PWP29" s="39"/>
      <c r="PWQ29" s="39"/>
      <c r="PWR29" s="39"/>
      <c r="PWS29" s="39"/>
      <c r="PWT29" s="39"/>
      <c r="PWU29" s="39"/>
      <c r="PWV29" s="39"/>
      <c r="PWW29" s="39"/>
      <c r="PWX29" s="39"/>
      <c r="PWY29" s="39"/>
      <c r="PWZ29" s="39"/>
      <c r="PXA29" s="39"/>
      <c r="PXB29" s="39"/>
      <c r="PXC29" s="39"/>
      <c r="PXD29" s="39"/>
      <c r="PXE29" s="39"/>
      <c r="PXF29" s="39"/>
      <c r="PXG29" s="39"/>
      <c r="PXH29" s="39"/>
      <c r="PXI29" s="39"/>
      <c r="PXJ29" s="39"/>
      <c r="PXK29" s="39"/>
      <c r="PXL29" s="39"/>
      <c r="PXM29" s="39"/>
      <c r="PXN29" s="39"/>
      <c r="PXO29" s="39"/>
      <c r="PXP29" s="39"/>
      <c r="PXQ29" s="39"/>
      <c r="PXR29" s="39"/>
      <c r="PXS29" s="39"/>
      <c r="PXT29" s="39"/>
      <c r="PXU29" s="39"/>
      <c r="PXV29" s="39"/>
      <c r="PXW29" s="39"/>
      <c r="PXX29" s="39"/>
      <c r="PXY29" s="39"/>
      <c r="PXZ29" s="39"/>
      <c r="PYA29" s="39"/>
      <c r="PYB29" s="39"/>
      <c r="PYC29" s="39"/>
      <c r="PYD29" s="39"/>
      <c r="PYE29" s="39"/>
      <c r="PYF29" s="39"/>
      <c r="PYG29" s="39"/>
      <c r="PYH29" s="39"/>
      <c r="PYI29" s="39"/>
      <c r="PYJ29" s="39"/>
      <c r="PYK29" s="39"/>
      <c r="PYL29" s="39"/>
      <c r="PYM29" s="39"/>
      <c r="PYN29" s="39"/>
      <c r="PYO29" s="39"/>
      <c r="PYP29" s="39"/>
      <c r="PYQ29" s="39"/>
      <c r="PYR29" s="39"/>
      <c r="PYS29" s="39"/>
      <c r="PYT29" s="39"/>
      <c r="PYU29" s="39"/>
      <c r="PYV29" s="39"/>
      <c r="PYW29" s="39"/>
      <c r="PYX29" s="39"/>
      <c r="PYY29" s="39"/>
      <c r="PYZ29" s="39"/>
      <c r="PZA29" s="39"/>
      <c r="PZB29" s="39"/>
      <c r="PZC29" s="39"/>
      <c r="PZD29" s="39"/>
      <c r="PZE29" s="39"/>
      <c r="PZF29" s="39"/>
      <c r="PZG29" s="39"/>
      <c r="PZH29" s="39"/>
      <c r="PZI29" s="39"/>
      <c r="PZJ29" s="39"/>
      <c r="PZK29" s="39"/>
      <c r="PZL29" s="39"/>
      <c r="PZM29" s="39"/>
      <c r="PZN29" s="39"/>
      <c r="PZO29" s="39"/>
      <c r="PZP29" s="39"/>
      <c r="PZQ29" s="39"/>
      <c r="PZR29" s="39"/>
      <c r="PZS29" s="39"/>
      <c r="PZT29" s="39"/>
      <c r="PZU29" s="39"/>
      <c r="PZV29" s="39"/>
      <c r="PZW29" s="39"/>
      <c r="PZX29" s="39"/>
      <c r="PZY29" s="39"/>
      <c r="PZZ29" s="39"/>
      <c r="QAA29" s="39"/>
      <c r="QAB29" s="39"/>
      <c r="QAC29" s="39"/>
      <c r="QAD29" s="39"/>
      <c r="QAE29" s="39"/>
      <c r="QAF29" s="39"/>
      <c r="QAG29" s="39"/>
      <c r="QAH29" s="39"/>
      <c r="QAI29" s="39"/>
      <c r="QAJ29" s="39"/>
      <c r="QAK29" s="39"/>
      <c r="QAL29" s="39"/>
      <c r="QAM29" s="39"/>
      <c r="QAN29" s="39"/>
      <c r="QAO29" s="39"/>
      <c r="QAP29" s="39"/>
      <c r="QAQ29" s="39"/>
      <c r="QAR29" s="39"/>
      <c r="QAS29" s="39"/>
      <c r="QAT29" s="39"/>
      <c r="QAU29" s="39"/>
      <c r="QAV29" s="39"/>
      <c r="QAW29" s="39"/>
      <c r="QAX29" s="39"/>
      <c r="QAY29" s="39"/>
      <c r="QAZ29" s="39"/>
      <c r="QBA29" s="39"/>
      <c r="QBB29" s="39"/>
      <c r="QBC29" s="39"/>
      <c r="QBD29" s="39"/>
      <c r="QBE29" s="39"/>
      <c r="QBF29" s="39"/>
      <c r="QBG29" s="39"/>
      <c r="QBH29" s="39"/>
      <c r="QBI29" s="39"/>
      <c r="QBJ29" s="39"/>
      <c r="QBK29" s="39"/>
      <c r="QBL29" s="39"/>
      <c r="QBM29" s="39"/>
      <c r="QBN29" s="39"/>
      <c r="QBO29" s="39"/>
      <c r="QBP29" s="39"/>
      <c r="QBQ29" s="39"/>
      <c r="QBR29" s="39"/>
      <c r="QBS29" s="39"/>
      <c r="QBT29" s="39"/>
      <c r="QBU29" s="39"/>
      <c r="QBV29" s="39"/>
      <c r="QBW29" s="39"/>
      <c r="QBX29" s="39"/>
      <c r="QBY29" s="39"/>
      <c r="QBZ29" s="39"/>
      <c r="QCA29" s="39"/>
      <c r="QCB29" s="39"/>
      <c r="QCC29" s="39"/>
      <c r="QCD29" s="39"/>
      <c r="QCE29" s="39"/>
      <c r="QCF29" s="39"/>
      <c r="QCG29" s="39"/>
      <c r="QCH29" s="39"/>
      <c r="QCI29" s="39"/>
      <c r="QCJ29" s="39"/>
      <c r="QCK29" s="39"/>
      <c r="QCL29" s="39"/>
      <c r="QCM29" s="39"/>
      <c r="QCN29" s="39"/>
      <c r="QCO29" s="39"/>
      <c r="QCP29" s="39"/>
      <c r="QCQ29" s="39"/>
      <c r="QCR29" s="39"/>
      <c r="QCS29" s="39"/>
      <c r="QCT29" s="39"/>
      <c r="QCU29" s="39"/>
      <c r="QCV29" s="39"/>
      <c r="QCW29" s="39"/>
      <c r="QCX29" s="39"/>
      <c r="QCY29" s="39"/>
      <c r="QCZ29" s="39"/>
      <c r="QDA29" s="39"/>
      <c r="QDB29" s="39"/>
      <c r="QDC29" s="39"/>
      <c r="QDD29" s="39"/>
      <c r="QDE29" s="39"/>
      <c r="QDF29" s="39"/>
      <c r="QDG29" s="39"/>
      <c r="QDH29" s="39"/>
      <c r="QDI29" s="39"/>
      <c r="QDJ29" s="39"/>
      <c r="QDK29" s="39"/>
      <c r="QDL29" s="39"/>
      <c r="QDM29" s="39"/>
      <c r="QDN29" s="39"/>
      <c r="QDO29" s="39"/>
      <c r="QDP29" s="39"/>
      <c r="QDQ29" s="39"/>
      <c r="QDR29" s="39"/>
      <c r="QDS29" s="39"/>
      <c r="QDT29" s="39"/>
      <c r="QDU29" s="39"/>
      <c r="QDV29" s="39"/>
      <c r="QDW29" s="39"/>
      <c r="QDX29" s="39"/>
      <c r="QDY29" s="39"/>
      <c r="QDZ29" s="39"/>
      <c r="QEA29" s="39"/>
      <c r="QEB29" s="39"/>
      <c r="QEC29" s="39"/>
      <c r="QED29" s="39"/>
      <c r="QEE29" s="39"/>
      <c r="QEF29" s="39"/>
      <c r="QEG29" s="39"/>
      <c r="QEH29" s="39"/>
      <c r="QEI29" s="39"/>
      <c r="QEJ29" s="39"/>
      <c r="QEK29" s="39"/>
      <c r="QEL29" s="39"/>
      <c r="QEM29" s="39"/>
      <c r="QEN29" s="39"/>
      <c r="QEO29" s="39"/>
      <c r="QEP29" s="39"/>
      <c r="QEQ29" s="39"/>
      <c r="QER29" s="39"/>
      <c r="QES29" s="39"/>
      <c r="QET29" s="39"/>
      <c r="QEU29" s="39"/>
      <c r="QEV29" s="39"/>
      <c r="QEW29" s="39"/>
      <c r="QEX29" s="39"/>
      <c r="QEY29" s="39"/>
      <c r="QEZ29" s="39"/>
      <c r="QFA29" s="39"/>
      <c r="QFB29" s="39"/>
      <c r="QFC29" s="39"/>
      <c r="QFD29" s="39"/>
      <c r="QFE29" s="39"/>
      <c r="QFF29" s="39"/>
      <c r="QFG29" s="39"/>
      <c r="QFH29" s="39"/>
      <c r="QFI29" s="39"/>
      <c r="QFJ29" s="39"/>
      <c r="QFK29" s="39"/>
      <c r="QFL29" s="39"/>
      <c r="QFM29" s="39"/>
      <c r="QFN29" s="39"/>
      <c r="QFO29" s="39"/>
      <c r="QFP29" s="39"/>
      <c r="QFQ29" s="39"/>
      <c r="QFR29" s="39"/>
      <c r="QFS29" s="39"/>
      <c r="QFT29" s="39"/>
      <c r="QFU29" s="39"/>
      <c r="QFV29" s="39"/>
      <c r="QFW29" s="39"/>
      <c r="QFX29" s="39"/>
      <c r="QFY29" s="39"/>
      <c r="QFZ29" s="39"/>
      <c r="QGA29" s="39"/>
      <c r="QGB29" s="39"/>
      <c r="QGC29" s="39"/>
      <c r="QGD29" s="39"/>
      <c r="QGE29" s="39"/>
      <c r="QGF29" s="39"/>
      <c r="QGG29" s="39"/>
      <c r="QGH29" s="39"/>
      <c r="QGI29" s="39"/>
      <c r="QGJ29" s="39"/>
      <c r="QGK29" s="39"/>
      <c r="QGL29" s="39"/>
      <c r="QGM29" s="39"/>
      <c r="QGN29" s="39"/>
      <c r="QGO29" s="39"/>
      <c r="QGP29" s="39"/>
      <c r="QGQ29" s="39"/>
      <c r="QGR29" s="39"/>
      <c r="QGS29" s="39"/>
      <c r="QGT29" s="39"/>
      <c r="QGU29" s="39"/>
      <c r="QGV29" s="39"/>
      <c r="QGW29" s="39"/>
      <c r="QGX29" s="39"/>
      <c r="QGY29" s="39"/>
      <c r="QGZ29" s="39"/>
      <c r="QHA29" s="39"/>
      <c r="QHB29" s="39"/>
      <c r="QHC29" s="39"/>
      <c r="QHD29" s="39"/>
      <c r="QHE29" s="39"/>
      <c r="QHF29" s="39"/>
      <c r="QHG29" s="39"/>
      <c r="QHH29" s="39"/>
      <c r="QHI29" s="39"/>
      <c r="QHJ29" s="39"/>
      <c r="QHK29" s="39"/>
      <c r="QHL29" s="39"/>
      <c r="QHM29" s="39"/>
      <c r="QHN29" s="39"/>
      <c r="QHO29" s="39"/>
      <c r="QHP29" s="39"/>
      <c r="QHQ29" s="39"/>
      <c r="QHR29" s="39"/>
      <c r="QHS29" s="39"/>
      <c r="QHT29" s="39"/>
      <c r="QHU29" s="39"/>
      <c r="QHV29" s="39"/>
      <c r="QHW29" s="39"/>
      <c r="QHX29" s="39"/>
      <c r="QHY29" s="39"/>
      <c r="QHZ29" s="39"/>
      <c r="QIA29" s="39"/>
      <c r="QIB29" s="39"/>
      <c r="QIC29" s="39"/>
      <c r="QID29" s="39"/>
      <c r="QIE29" s="39"/>
      <c r="QIF29" s="39"/>
      <c r="QIG29" s="39"/>
      <c r="QIH29" s="39"/>
      <c r="QII29" s="39"/>
      <c r="QIJ29" s="39"/>
      <c r="QIK29" s="39"/>
      <c r="QIL29" s="39"/>
      <c r="QIM29" s="39"/>
      <c r="QIN29" s="39"/>
      <c r="QIO29" s="39"/>
      <c r="QIP29" s="39"/>
      <c r="QIQ29" s="39"/>
      <c r="QIR29" s="39"/>
      <c r="QIS29" s="39"/>
      <c r="QIT29" s="39"/>
      <c r="QIU29" s="39"/>
      <c r="QIV29" s="39"/>
      <c r="QIW29" s="39"/>
      <c r="QIX29" s="39"/>
      <c r="QIY29" s="39"/>
      <c r="QIZ29" s="39"/>
      <c r="QJA29" s="39"/>
      <c r="QJB29" s="39"/>
      <c r="QJC29" s="39"/>
      <c r="QJD29" s="39"/>
      <c r="QJE29" s="39"/>
      <c r="QJF29" s="39"/>
      <c r="QJG29" s="39"/>
      <c r="QJH29" s="39"/>
      <c r="QJI29" s="39"/>
      <c r="QJJ29" s="39"/>
      <c r="QJK29" s="39"/>
      <c r="QJL29" s="39"/>
      <c r="QJM29" s="39"/>
      <c r="QJN29" s="39"/>
      <c r="QJO29" s="39"/>
      <c r="QJP29" s="39"/>
      <c r="QJQ29" s="39"/>
      <c r="QJR29" s="39"/>
      <c r="QJS29" s="39"/>
      <c r="QJT29" s="39"/>
      <c r="QJU29" s="39"/>
      <c r="QJV29" s="39"/>
      <c r="QJW29" s="39"/>
      <c r="QJX29" s="39"/>
      <c r="QJY29" s="39"/>
      <c r="QJZ29" s="39"/>
      <c r="QKA29" s="39"/>
      <c r="QKB29" s="39"/>
      <c r="QKC29" s="39"/>
      <c r="QKD29" s="39"/>
      <c r="QKE29" s="39"/>
      <c r="QKF29" s="39"/>
      <c r="QKG29" s="39"/>
      <c r="QKH29" s="39"/>
      <c r="QKI29" s="39"/>
      <c r="QKJ29" s="39"/>
      <c r="QKK29" s="39"/>
      <c r="QKL29" s="39"/>
      <c r="QKM29" s="39"/>
      <c r="QKN29" s="39"/>
      <c r="QKO29" s="39"/>
      <c r="QKP29" s="39"/>
      <c r="QKQ29" s="39"/>
      <c r="QKR29" s="39"/>
      <c r="QKS29" s="39"/>
      <c r="QKT29" s="39"/>
      <c r="QKU29" s="39"/>
      <c r="QKV29" s="39"/>
      <c r="QKW29" s="39"/>
      <c r="QKX29" s="39"/>
      <c r="QKY29" s="39"/>
      <c r="QKZ29" s="39"/>
      <c r="QLA29" s="39"/>
      <c r="QLB29" s="39"/>
      <c r="QLC29" s="39"/>
      <c r="QLD29" s="39"/>
      <c r="QLE29" s="39"/>
      <c r="QLF29" s="39"/>
      <c r="QLG29" s="39"/>
      <c r="QLH29" s="39"/>
      <c r="QLI29" s="39"/>
      <c r="QLJ29" s="39"/>
      <c r="QLK29" s="39"/>
      <c r="QLL29" s="39"/>
      <c r="QLM29" s="39"/>
      <c r="QLN29" s="39"/>
      <c r="QLO29" s="39"/>
      <c r="QLP29" s="39"/>
      <c r="QLQ29" s="39"/>
      <c r="QLR29" s="39"/>
      <c r="QLS29" s="39"/>
      <c r="QLT29" s="39"/>
      <c r="QLU29" s="39"/>
      <c r="QLV29" s="39"/>
      <c r="QLW29" s="39"/>
      <c r="QLX29" s="39"/>
      <c r="QLY29" s="39"/>
      <c r="QLZ29" s="39"/>
      <c r="QMA29" s="39"/>
      <c r="QMB29" s="39"/>
      <c r="QMC29" s="39"/>
      <c r="QMD29" s="39"/>
      <c r="QME29" s="39"/>
      <c r="QMF29" s="39"/>
      <c r="QMG29" s="39"/>
      <c r="QMH29" s="39"/>
      <c r="QMI29" s="39"/>
      <c r="QMJ29" s="39"/>
      <c r="QMK29" s="39"/>
      <c r="QML29" s="39"/>
      <c r="QMM29" s="39"/>
      <c r="QMN29" s="39"/>
      <c r="QMO29" s="39"/>
      <c r="QMP29" s="39"/>
      <c r="QMQ29" s="39"/>
      <c r="QMR29" s="39"/>
      <c r="QMS29" s="39"/>
      <c r="QMT29" s="39"/>
      <c r="QMU29" s="39"/>
      <c r="QMV29" s="39"/>
      <c r="QMW29" s="39"/>
      <c r="QMX29" s="39"/>
      <c r="QMY29" s="39"/>
      <c r="QMZ29" s="39"/>
      <c r="QNA29" s="39"/>
      <c r="QNB29" s="39"/>
      <c r="QNC29" s="39"/>
      <c r="QND29" s="39"/>
      <c r="QNE29" s="39"/>
      <c r="QNF29" s="39"/>
      <c r="QNG29" s="39"/>
      <c r="QNH29" s="39"/>
      <c r="QNI29" s="39"/>
      <c r="QNJ29" s="39"/>
      <c r="QNK29" s="39"/>
      <c r="QNL29" s="39"/>
      <c r="QNM29" s="39"/>
      <c r="QNN29" s="39"/>
      <c r="QNO29" s="39"/>
      <c r="QNP29" s="39"/>
      <c r="QNQ29" s="39"/>
      <c r="QNR29" s="39"/>
      <c r="QNS29" s="39"/>
      <c r="QNT29" s="39"/>
      <c r="QNU29" s="39"/>
      <c r="QNV29" s="39"/>
      <c r="QNW29" s="39"/>
      <c r="QNX29" s="39"/>
      <c r="QNY29" s="39"/>
      <c r="QNZ29" s="39"/>
      <c r="QOA29" s="39"/>
      <c r="QOB29" s="39"/>
      <c r="QOC29" s="39"/>
      <c r="QOD29" s="39"/>
      <c r="QOE29" s="39"/>
      <c r="QOF29" s="39"/>
      <c r="QOG29" s="39"/>
      <c r="QOH29" s="39"/>
      <c r="QOI29" s="39"/>
      <c r="QOJ29" s="39"/>
      <c r="QOK29" s="39"/>
      <c r="QOL29" s="39"/>
      <c r="QOM29" s="39"/>
      <c r="QON29" s="39"/>
      <c r="QOO29" s="39"/>
      <c r="QOP29" s="39"/>
      <c r="QOQ29" s="39"/>
      <c r="QOR29" s="39"/>
      <c r="QOS29" s="39"/>
      <c r="QOT29" s="39"/>
      <c r="QOU29" s="39"/>
      <c r="QOV29" s="39"/>
      <c r="QOW29" s="39"/>
      <c r="QOX29" s="39"/>
      <c r="QOY29" s="39"/>
      <c r="QOZ29" s="39"/>
      <c r="QPA29" s="39"/>
      <c r="QPB29" s="39"/>
      <c r="QPC29" s="39"/>
      <c r="QPD29" s="39"/>
      <c r="QPE29" s="39"/>
      <c r="QPF29" s="39"/>
      <c r="QPG29" s="39"/>
      <c r="QPH29" s="39"/>
      <c r="QPI29" s="39"/>
      <c r="QPJ29" s="39"/>
      <c r="QPK29" s="39"/>
      <c r="QPL29" s="39"/>
      <c r="QPM29" s="39"/>
      <c r="QPN29" s="39"/>
      <c r="QPO29" s="39"/>
      <c r="QPP29" s="39"/>
      <c r="QPQ29" s="39"/>
      <c r="QPR29" s="39"/>
      <c r="QPS29" s="39"/>
      <c r="QPT29" s="39"/>
      <c r="QPU29" s="39"/>
      <c r="QPV29" s="39"/>
      <c r="QPW29" s="39"/>
      <c r="QPX29" s="39"/>
      <c r="QPY29" s="39"/>
      <c r="QPZ29" s="39"/>
      <c r="QQA29" s="39"/>
      <c r="QQB29" s="39"/>
      <c r="QQC29" s="39"/>
      <c r="QQD29" s="39"/>
      <c r="QQE29" s="39"/>
      <c r="QQF29" s="39"/>
      <c r="QQG29" s="39"/>
      <c r="QQH29" s="39"/>
      <c r="QQI29" s="39"/>
      <c r="QQJ29" s="39"/>
      <c r="QQK29" s="39"/>
      <c r="QQL29" s="39"/>
      <c r="QQM29" s="39"/>
      <c r="QQN29" s="39"/>
      <c r="QQO29" s="39"/>
      <c r="QQP29" s="39"/>
      <c r="QQQ29" s="39"/>
      <c r="QQR29" s="39"/>
      <c r="QQS29" s="39"/>
      <c r="QQT29" s="39"/>
      <c r="QQU29" s="39"/>
      <c r="QQV29" s="39"/>
      <c r="QQW29" s="39"/>
      <c r="QQX29" s="39"/>
      <c r="QQY29" s="39"/>
      <c r="QQZ29" s="39"/>
      <c r="QRA29" s="39"/>
      <c r="QRB29" s="39"/>
      <c r="QRC29" s="39"/>
      <c r="QRD29" s="39"/>
      <c r="QRE29" s="39"/>
      <c r="QRF29" s="39"/>
      <c r="QRG29" s="39"/>
      <c r="QRH29" s="39"/>
      <c r="QRI29" s="39"/>
      <c r="QRJ29" s="39"/>
      <c r="QRK29" s="39"/>
      <c r="QRL29" s="39"/>
      <c r="QRM29" s="39"/>
      <c r="QRN29" s="39"/>
      <c r="QRO29" s="39"/>
      <c r="QRP29" s="39"/>
      <c r="QRQ29" s="39"/>
      <c r="QRR29" s="39"/>
      <c r="QRS29" s="39"/>
      <c r="QRT29" s="39"/>
      <c r="QRU29" s="39"/>
      <c r="QRV29" s="39"/>
      <c r="QRW29" s="39"/>
      <c r="QRX29" s="39"/>
      <c r="QRY29" s="39"/>
      <c r="QRZ29" s="39"/>
      <c r="QSA29" s="39"/>
      <c r="QSB29" s="39"/>
      <c r="QSC29" s="39"/>
      <c r="QSD29" s="39"/>
      <c r="QSE29" s="39"/>
      <c r="QSF29" s="39"/>
      <c r="QSG29" s="39"/>
      <c r="QSH29" s="39"/>
      <c r="QSI29" s="39"/>
      <c r="QSJ29" s="39"/>
      <c r="QSK29" s="39"/>
      <c r="QSL29" s="39"/>
      <c r="QSM29" s="39"/>
      <c r="QSN29" s="39"/>
      <c r="QSO29" s="39"/>
      <c r="QSP29" s="39"/>
      <c r="QSQ29" s="39"/>
      <c r="QSR29" s="39"/>
      <c r="QSS29" s="39"/>
      <c r="QST29" s="39"/>
      <c r="QSU29" s="39"/>
      <c r="QSV29" s="39"/>
      <c r="QSW29" s="39"/>
      <c r="QSX29" s="39"/>
      <c r="QSY29" s="39"/>
      <c r="QSZ29" s="39"/>
      <c r="QTA29" s="39"/>
      <c r="QTB29" s="39"/>
      <c r="QTC29" s="39"/>
      <c r="QTD29" s="39"/>
      <c r="QTE29" s="39"/>
      <c r="QTF29" s="39"/>
      <c r="QTG29" s="39"/>
      <c r="QTH29" s="39"/>
      <c r="QTI29" s="39"/>
      <c r="QTJ29" s="39"/>
      <c r="QTK29" s="39"/>
      <c r="QTL29" s="39"/>
      <c r="QTM29" s="39"/>
      <c r="QTN29" s="39"/>
      <c r="QTO29" s="39"/>
      <c r="QTP29" s="39"/>
      <c r="QTQ29" s="39"/>
      <c r="QTR29" s="39"/>
      <c r="QTS29" s="39"/>
      <c r="QTT29" s="39"/>
      <c r="QTU29" s="39"/>
      <c r="QTV29" s="39"/>
      <c r="QTW29" s="39"/>
      <c r="QTX29" s="39"/>
      <c r="QTY29" s="39"/>
      <c r="QTZ29" s="39"/>
      <c r="QUA29" s="39"/>
      <c r="QUB29" s="39"/>
      <c r="QUC29" s="39"/>
      <c r="QUD29" s="39"/>
      <c r="QUE29" s="39"/>
      <c r="QUF29" s="39"/>
      <c r="QUG29" s="39"/>
      <c r="QUH29" s="39"/>
      <c r="QUI29" s="39"/>
      <c r="QUJ29" s="39"/>
      <c r="QUK29" s="39"/>
      <c r="QUL29" s="39"/>
      <c r="QUM29" s="39"/>
      <c r="QUN29" s="39"/>
      <c r="QUO29" s="39"/>
      <c r="QUP29" s="39"/>
      <c r="QUQ29" s="39"/>
      <c r="QUR29" s="39"/>
      <c r="QUS29" s="39"/>
      <c r="QUT29" s="39"/>
      <c r="QUU29" s="39"/>
      <c r="QUV29" s="39"/>
      <c r="QUW29" s="39"/>
      <c r="QUX29" s="39"/>
      <c r="QUY29" s="39"/>
      <c r="QUZ29" s="39"/>
      <c r="QVA29" s="39"/>
      <c r="QVB29" s="39"/>
      <c r="QVC29" s="39"/>
      <c r="QVD29" s="39"/>
      <c r="QVE29" s="39"/>
      <c r="QVF29" s="39"/>
      <c r="QVG29" s="39"/>
      <c r="QVH29" s="39"/>
      <c r="QVI29" s="39"/>
      <c r="QVJ29" s="39"/>
      <c r="QVK29" s="39"/>
      <c r="QVL29" s="39"/>
      <c r="QVM29" s="39"/>
      <c r="QVN29" s="39"/>
      <c r="QVO29" s="39"/>
      <c r="QVP29" s="39"/>
      <c r="QVQ29" s="39"/>
      <c r="QVR29" s="39"/>
      <c r="QVS29" s="39"/>
      <c r="QVT29" s="39"/>
      <c r="QVU29" s="39"/>
      <c r="QVV29" s="39"/>
      <c r="QVW29" s="39"/>
      <c r="QVX29" s="39"/>
      <c r="QVY29" s="39"/>
      <c r="QVZ29" s="39"/>
      <c r="QWA29" s="39"/>
      <c r="QWB29" s="39"/>
      <c r="QWC29" s="39"/>
      <c r="QWD29" s="39"/>
      <c r="QWE29" s="39"/>
      <c r="QWF29" s="39"/>
      <c r="QWG29" s="39"/>
      <c r="QWH29" s="39"/>
      <c r="QWI29" s="39"/>
      <c r="QWJ29" s="39"/>
      <c r="QWK29" s="39"/>
      <c r="QWL29" s="39"/>
      <c r="QWM29" s="39"/>
      <c r="QWN29" s="39"/>
      <c r="QWO29" s="39"/>
      <c r="QWP29" s="39"/>
      <c r="QWQ29" s="39"/>
      <c r="QWR29" s="39"/>
      <c r="QWS29" s="39"/>
      <c r="QWT29" s="39"/>
      <c r="QWU29" s="39"/>
      <c r="QWV29" s="39"/>
      <c r="QWW29" s="39"/>
      <c r="QWX29" s="39"/>
      <c r="QWY29" s="39"/>
      <c r="QWZ29" s="39"/>
      <c r="QXA29" s="39"/>
      <c r="QXB29" s="39"/>
      <c r="QXC29" s="39"/>
      <c r="QXD29" s="39"/>
      <c r="QXE29" s="39"/>
      <c r="QXF29" s="39"/>
      <c r="QXG29" s="39"/>
      <c r="QXH29" s="39"/>
      <c r="QXI29" s="39"/>
      <c r="QXJ29" s="39"/>
      <c r="QXK29" s="39"/>
      <c r="QXL29" s="39"/>
      <c r="QXM29" s="39"/>
      <c r="QXN29" s="39"/>
      <c r="QXO29" s="39"/>
      <c r="QXP29" s="39"/>
      <c r="QXQ29" s="39"/>
      <c r="QXR29" s="39"/>
      <c r="QXS29" s="39"/>
      <c r="QXT29" s="39"/>
      <c r="QXU29" s="39"/>
      <c r="QXV29" s="39"/>
      <c r="QXW29" s="39"/>
      <c r="QXX29" s="39"/>
      <c r="QXY29" s="39"/>
      <c r="QXZ29" s="39"/>
      <c r="QYA29" s="39"/>
      <c r="QYB29" s="39"/>
      <c r="QYC29" s="39"/>
      <c r="QYD29" s="39"/>
      <c r="QYE29" s="39"/>
      <c r="QYF29" s="39"/>
      <c r="QYG29" s="39"/>
      <c r="QYH29" s="39"/>
      <c r="QYI29" s="39"/>
      <c r="QYJ29" s="39"/>
      <c r="QYK29" s="39"/>
      <c r="QYL29" s="39"/>
      <c r="QYM29" s="39"/>
      <c r="QYN29" s="39"/>
      <c r="QYO29" s="39"/>
      <c r="QYP29" s="39"/>
      <c r="QYQ29" s="39"/>
      <c r="QYR29" s="39"/>
      <c r="QYS29" s="39"/>
      <c r="QYT29" s="39"/>
      <c r="QYU29" s="39"/>
      <c r="QYV29" s="39"/>
      <c r="QYW29" s="39"/>
      <c r="QYX29" s="39"/>
      <c r="QYY29" s="39"/>
      <c r="QYZ29" s="39"/>
      <c r="QZA29" s="39"/>
      <c r="QZB29" s="39"/>
      <c r="QZC29" s="39"/>
      <c r="QZD29" s="39"/>
      <c r="QZE29" s="39"/>
      <c r="QZF29" s="39"/>
      <c r="QZG29" s="39"/>
      <c r="QZH29" s="39"/>
      <c r="QZI29" s="39"/>
      <c r="QZJ29" s="39"/>
      <c r="QZK29" s="39"/>
      <c r="QZL29" s="39"/>
      <c r="QZM29" s="39"/>
      <c r="QZN29" s="39"/>
      <c r="QZO29" s="39"/>
      <c r="QZP29" s="39"/>
      <c r="QZQ29" s="39"/>
      <c r="QZR29" s="39"/>
      <c r="QZS29" s="39"/>
      <c r="QZT29" s="39"/>
      <c r="QZU29" s="39"/>
      <c r="QZV29" s="39"/>
      <c r="QZW29" s="39"/>
      <c r="QZX29" s="39"/>
      <c r="QZY29" s="39"/>
      <c r="QZZ29" s="39"/>
      <c r="RAA29" s="39"/>
      <c r="RAB29" s="39"/>
      <c r="RAC29" s="39"/>
      <c r="RAD29" s="39"/>
      <c r="RAE29" s="39"/>
      <c r="RAF29" s="39"/>
      <c r="RAG29" s="39"/>
      <c r="RAH29" s="39"/>
      <c r="RAI29" s="39"/>
      <c r="RAJ29" s="39"/>
      <c r="RAK29" s="39"/>
      <c r="RAL29" s="39"/>
      <c r="RAM29" s="39"/>
      <c r="RAN29" s="39"/>
      <c r="RAO29" s="39"/>
      <c r="RAP29" s="39"/>
      <c r="RAQ29" s="39"/>
      <c r="RAR29" s="39"/>
      <c r="RAS29" s="39"/>
      <c r="RAT29" s="39"/>
      <c r="RAU29" s="39"/>
      <c r="RAV29" s="39"/>
      <c r="RAW29" s="39"/>
      <c r="RAX29" s="39"/>
      <c r="RAY29" s="39"/>
      <c r="RAZ29" s="39"/>
      <c r="RBA29" s="39"/>
      <c r="RBB29" s="39"/>
      <c r="RBC29" s="39"/>
      <c r="RBD29" s="39"/>
      <c r="RBE29" s="39"/>
      <c r="RBF29" s="39"/>
      <c r="RBG29" s="39"/>
      <c r="RBH29" s="39"/>
      <c r="RBI29" s="39"/>
      <c r="RBJ29" s="39"/>
      <c r="RBK29" s="39"/>
      <c r="RBL29" s="39"/>
      <c r="RBM29" s="39"/>
      <c r="RBN29" s="39"/>
      <c r="RBO29" s="39"/>
      <c r="RBP29" s="39"/>
      <c r="RBQ29" s="39"/>
      <c r="RBR29" s="39"/>
      <c r="RBS29" s="39"/>
      <c r="RBT29" s="39"/>
      <c r="RBU29" s="39"/>
      <c r="RBV29" s="39"/>
      <c r="RBW29" s="39"/>
      <c r="RBX29" s="39"/>
      <c r="RBY29" s="39"/>
      <c r="RBZ29" s="39"/>
      <c r="RCA29" s="39"/>
      <c r="RCB29" s="39"/>
      <c r="RCC29" s="39"/>
      <c r="RCD29" s="39"/>
      <c r="RCE29" s="39"/>
      <c r="RCF29" s="39"/>
      <c r="RCG29" s="39"/>
      <c r="RCH29" s="39"/>
      <c r="RCI29" s="39"/>
      <c r="RCJ29" s="39"/>
      <c r="RCK29" s="39"/>
      <c r="RCL29" s="39"/>
      <c r="RCM29" s="39"/>
      <c r="RCN29" s="39"/>
      <c r="RCO29" s="39"/>
      <c r="RCP29" s="39"/>
      <c r="RCQ29" s="39"/>
      <c r="RCR29" s="39"/>
      <c r="RCS29" s="39"/>
      <c r="RCT29" s="39"/>
      <c r="RCU29" s="39"/>
      <c r="RCV29" s="39"/>
      <c r="RCW29" s="39"/>
      <c r="RCX29" s="39"/>
      <c r="RCY29" s="39"/>
      <c r="RCZ29" s="39"/>
      <c r="RDA29" s="39"/>
      <c r="RDB29" s="39"/>
      <c r="RDC29" s="39"/>
      <c r="RDD29" s="39"/>
      <c r="RDE29" s="39"/>
      <c r="RDF29" s="39"/>
      <c r="RDG29" s="39"/>
      <c r="RDH29" s="39"/>
      <c r="RDI29" s="39"/>
      <c r="RDJ29" s="39"/>
      <c r="RDK29" s="39"/>
      <c r="RDL29" s="39"/>
      <c r="RDM29" s="39"/>
      <c r="RDN29" s="39"/>
      <c r="RDO29" s="39"/>
      <c r="RDP29" s="39"/>
      <c r="RDQ29" s="39"/>
      <c r="RDR29" s="39"/>
      <c r="RDS29" s="39"/>
      <c r="RDT29" s="39"/>
      <c r="RDU29" s="39"/>
      <c r="RDV29" s="39"/>
      <c r="RDW29" s="39"/>
      <c r="RDX29" s="39"/>
      <c r="RDY29" s="39"/>
      <c r="RDZ29" s="39"/>
      <c r="REA29" s="39"/>
      <c r="REB29" s="39"/>
      <c r="REC29" s="39"/>
      <c r="RED29" s="39"/>
      <c r="REE29" s="39"/>
      <c r="REF29" s="39"/>
      <c r="REG29" s="39"/>
      <c r="REH29" s="39"/>
      <c r="REI29" s="39"/>
      <c r="REJ29" s="39"/>
      <c r="REK29" s="39"/>
      <c r="REL29" s="39"/>
      <c r="REM29" s="39"/>
      <c r="REN29" s="39"/>
      <c r="REO29" s="39"/>
      <c r="REP29" s="39"/>
      <c r="REQ29" s="39"/>
      <c r="RER29" s="39"/>
      <c r="RES29" s="39"/>
      <c r="RET29" s="39"/>
      <c r="REU29" s="39"/>
      <c r="REV29" s="39"/>
      <c r="REW29" s="39"/>
      <c r="REX29" s="39"/>
      <c r="REY29" s="39"/>
      <c r="REZ29" s="39"/>
      <c r="RFA29" s="39"/>
      <c r="RFB29" s="39"/>
      <c r="RFC29" s="39"/>
      <c r="RFD29" s="39"/>
      <c r="RFE29" s="39"/>
      <c r="RFF29" s="39"/>
      <c r="RFG29" s="39"/>
      <c r="RFH29" s="39"/>
      <c r="RFI29" s="39"/>
      <c r="RFJ29" s="39"/>
      <c r="RFK29" s="39"/>
      <c r="RFL29" s="39"/>
      <c r="RFM29" s="39"/>
      <c r="RFN29" s="39"/>
      <c r="RFO29" s="39"/>
      <c r="RFP29" s="39"/>
      <c r="RFQ29" s="39"/>
      <c r="RFR29" s="39"/>
      <c r="RFS29" s="39"/>
      <c r="RFT29" s="39"/>
      <c r="RFU29" s="39"/>
      <c r="RFV29" s="39"/>
      <c r="RFW29" s="39"/>
      <c r="RFX29" s="39"/>
      <c r="RFY29" s="39"/>
      <c r="RFZ29" s="39"/>
      <c r="RGA29" s="39"/>
      <c r="RGB29" s="39"/>
      <c r="RGC29" s="39"/>
      <c r="RGD29" s="39"/>
      <c r="RGE29" s="39"/>
      <c r="RGF29" s="39"/>
      <c r="RGG29" s="39"/>
      <c r="RGH29" s="39"/>
      <c r="RGI29" s="39"/>
      <c r="RGJ29" s="39"/>
      <c r="RGK29" s="39"/>
      <c r="RGL29" s="39"/>
      <c r="RGM29" s="39"/>
      <c r="RGN29" s="39"/>
      <c r="RGO29" s="39"/>
      <c r="RGP29" s="39"/>
      <c r="RGQ29" s="39"/>
      <c r="RGR29" s="39"/>
      <c r="RGS29" s="39"/>
      <c r="RGT29" s="39"/>
      <c r="RGU29" s="39"/>
      <c r="RGV29" s="39"/>
      <c r="RGW29" s="39"/>
      <c r="RGX29" s="39"/>
      <c r="RGY29" s="39"/>
      <c r="RGZ29" s="39"/>
      <c r="RHA29" s="39"/>
      <c r="RHB29" s="39"/>
      <c r="RHC29" s="39"/>
      <c r="RHD29" s="39"/>
      <c r="RHE29" s="39"/>
      <c r="RHF29" s="39"/>
      <c r="RHG29" s="39"/>
      <c r="RHH29" s="39"/>
      <c r="RHI29" s="39"/>
      <c r="RHJ29" s="39"/>
      <c r="RHK29" s="39"/>
      <c r="RHL29" s="39"/>
      <c r="RHM29" s="39"/>
      <c r="RHN29" s="39"/>
      <c r="RHO29" s="39"/>
      <c r="RHP29" s="39"/>
      <c r="RHQ29" s="39"/>
      <c r="RHR29" s="39"/>
      <c r="RHS29" s="39"/>
      <c r="RHT29" s="39"/>
      <c r="RHU29" s="39"/>
      <c r="RHV29" s="39"/>
      <c r="RHW29" s="39"/>
      <c r="RHX29" s="39"/>
      <c r="RHY29" s="39"/>
      <c r="RHZ29" s="39"/>
      <c r="RIA29" s="39"/>
      <c r="RIB29" s="39"/>
      <c r="RIC29" s="39"/>
      <c r="RID29" s="39"/>
      <c r="RIE29" s="39"/>
      <c r="RIF29" s="39"/>
      <c r="RIG29" s="39"/>
      <c r="RIH29" s="39"/>
      <c r="RII29" s="39"/>
      <c r="RIJ29" s="39"/>
      <c r="RIK29" s="39"/>
      <c r="RIL29" s="39"/>
      <c r="RIM29" s="39"/>
      <c r="RIN29" s="39"/>
      <c r="RIO29" s="39"/>
      <c r="RIP29" s="39"/>
      <c r="RIQ29" s="39"/>
      <c r="RIR29" s="39"/>
      <c r="RIS29" s="39"/>
      <c r="RIT29" s="39"/>
      <c r="RIU29" s="39"/>
      <c r="RIV29" s="39"/>
      <c r="RIW29" s="39"/>
      <c r="RIX29" s="39"/>
      <c r="RIY29" s="39"/>
      <c r="RIZ29" s="39"/>
      <c r="RJA29" s="39"/>
      <c r="RJB29" s="39"/>
      <c r="RJC29" s="39"/>
      <c r="RJD29" s="39"/>
      <c r="RJE29" s="39"/>
      <c r="RJF29" s="39"/>
      <c r="RJG29" s="39"/>
      <c r="RJH29" s="39"/>
      <c r="RJI29" s="39"/>
      <c r="RJJ29" s="39"/>
      <c r="RJK29" s="39"/>
      <c r="RJL29" s="39"/>
      <c r="RJM29" s="39"/>
      <c r="RJN29" s="39"/>
      <c r="RJO29" s="39"/>
      <c r="RJP29" s="39"/>
      <c r="RJQ29" s="39"/>
      <c r="RJR29" s="39"/>
      <c r="RJS29" s="39"/>
      <c r="RJT29" s="39"/>
      <c r="RJU29" s="39"/>
      <c r="RJV29" s="39"/>
      <c r="RJW29" s="39"/>
      <c r="RJX29" s="39"/>
      <c r="RJY29" s="39"/>
      <c r="RJZ29" s="39"/>
      <c r="RKA29" s="39"/>
      <c r="RKB29" s="39"/>
      <c r="RKC29" s="39"/>
      <c r="RKD29" s="39"/>
      <c r="RKE29" s="39"/>
      <c r="RKF29" s="39"/>
      <c r="RKG29" s="39"/>
      <c r="RKH29" s="39"/>
      <c r="RKI29" s="39"/>
      <c r="RKJ29" s="39"/>
      <c r="RKK29" s="39"/>
      <c r="RKL29" s="39"/>
      <c r="RKM29" s="39"/>
      <c r="RKN29" s="39"/>
      <c r="RKO29" s="39"/>
      <c r="RKP29" s="39"/>
      <c r="RKQ29" s="39"/>
      <c r="RKR29" s="39"/>
      <c r="RKS29" s="39"/>
      <c r="RKT29" s="39"/>
      <c r="RKU29" s="39"/>
      <c r="RKV29" s="39"/>
      <c r="RKW29" s="39"/>
      <c r="RKX29" s="39"/>
      <c r="RKY29" s="39"/>
      <c r="RKZ29" s="39"/>
      <c r="RLA29" s="39"/>
      <c r="RLB29" s="39"/>
      <c r="RLC29" s="39"/>
      <c r="RLD29" s="39"/>
      <c r="RLE29" s="39"/>
      <c r="RLF29" s="39"/>
      <c r="RLG29" s="39"/>
      <c r="RLH29" s="39"/>
      <c r="RLI29" s="39"/>
      <c r="RLJ29" s="39"/>
      <c r="RLK29" s="39"/>
      <c r="RLL29" s="39"/>
      <c r="RLM29" s="39"/>
      <c r="RLN29" s="39"/>
      <c r="RLO29" s="39"/>
      <c r="RLP29" s="39"/>
      <c r="RLQ29" s="39"/>
      <c r="RLR29" s="39"/>
      <c r="RLS29" s="39"/>
      <c r="RLT29" s="39"/>
      <c r="RLU29" s="39"/>
      <c r="RLV29" s="39"/>
      <c r="RLW29" s="39"/>
      <c r="RLX29" s="39"/>
      <c r="RLY29" s="39"/>
      <c r="RLZ29" s="39"/>
      <c r="RMA29" s="39"/>
      <c r="RMB29" s="39"/>
      <c r="RMC29" s="39"/>
      <c r="RMD29" s="39"/>
      <c r="RME29" s="39"/>
      <c r="RMF29" s="39"/>
      <c r="RMG29" s="39"/>
      <c r="RMH29" s="39"/>
      <c r="RMI29" s="39"/>
      <c r="RMJ29" s="39"/>
      <c r="RMK29" s="39"/>
      <c r="RML29" s="39"/>
      <c r="RMM29" s="39"/>
      <c r="RMN29" s="39"/>
      <c r="RMO29" s="39"/>
      <c r="RMP29" s="39"/>
      <c r="RMQ29" s="39"/>
      <c r="RMR29" s="39"/>
      <c r="RMS29" s="39"/>
      <c r="RMT29" s="39"/>
      <c r="RMU29" s="39"/>
      <c r="RMV29" s="39"/>
      <c r="RMW29" s="39"/>
      <c r="RMX29" s="39"/>
      <c r="RMY29" s="39"/>
      <c r="RMZ29" s="39"/>
      <c r="RNA29" s="39"/>
      <c r="RNB29" s="39"/>
      <c r="RNC29" s="39"/>
      <c r="RND29" s="39"/>
      <c r="RNE29" s="39"/>
      <c r="RNF29" s="39"/>
      <c r="RNG29" s="39"/>
      <c r="RNH29" s="39"/>
      <c r="RNI29" s="39"/>
      <c r="RNJ29" s="39"/>
      <c r="RNK29" s="39"/>
      <c r="RNL29" s="39"/>
      <c r="RNM29" s="39"/>
      <c r="RNN29" s="39"/>
      <c r="RNO29" s="39"/>
      <c r="RNP29" s="39"/>
      <c r="RNQ29" s="39"/>
      <c r="RNR29" s="39"/>
      <c r="RNS29" s="39"/>
      <c r="RNT29" s="39"/>
      <c r="RNU29" s="39"/>
      <c r="RNV29" s="39"/>
      <c r="RNW29" s="39"/>
      <c r="RNX29" s="39"/>
      <c r="RNY29" s="39"/>
      <c r="RNZ29" s="39"/>
      <c r="ROA29" s="39"/>
      <c r="ROB29" s="39"/>
      <c r="ROC29" s="39"/>
      <c r="ROD29" s="39"/>
      <c r="ROE29" s="39"/>
      <c r="ROF29" s="39"/>
      <c r="ROG29" s="39"/>
      <c r="ROH29" s="39"/>
      <c r="ROI29" s="39"/>
      <c r="ROJ29" s="39"/>
      <c r="ROK29" s="39"/>
      <c r="ROL29" s="39"/>
      <c r="ROM29" s="39"/>
      <c r="RON29" s="39"/>
      <c r="ROO29" s="39"/>
      <c r="ROP29" s="39"/>
      <c r="ROQ29" s="39"/>
      <c r="ROR29" s="39"/>
      <c r="ROS29" s="39"/>
      <c r="ROT29" s="39"/>
      <c r="ROU29" s="39"/>
      <c r="ROV29" s="39"/>
      <c r="ROW29" s="39"/>
      <c r="ROX29" s="39"/>
      <c r="ROY29" s="39"/>
      <c r="ROZ29" s="39"/>
      <c r="RPA29" s="39"/>
      <c r="RPB29" s="39"/>
      <c r="RPC29" s="39"/>
      <c r="RPD29" s="39"/>
      <c r="RPE29" s="39"/>
      <c r="RPF29" s="39"/>
      <c r="RPG29" s="39"/>
      <c r="RPH29" s="39"/>
      <c r="RPI29" s="39"/>
      <c r="RPJ29" s="39"/>
      <c r="RPK29" s="39"/>
      <c r="RPL29" s="39"/>
      <c r="RPM29" s="39"/>
      <c r="RPN29" s="39"/>
      <c r="RPO29" s="39"/>
      <c r="RPP29" s="39"/>
      <c r="RPQ29" s="39"/>
      <c r="RPR29" s="39"/>
      <c r="RPS29" s="39"/>
      <c r="RPT29" s="39"/>
      <c r="RPU29" s="39"/>
      <c r="RPV29" s="39"/>
      <c r="RPW29" s="39"/>
      <c r="RPX29" s="39"/>
      <c r="RPY29" s="39"/>
      <c r="RPZ29" s="39"/>
      <c r="RQA29" s="39"/>
      <c r="RQB29" s="39"/>
      <c r="RQC29" s="39"/>
      <c r="RQD29" s="39"/>
      <c r="RQE29" s="39"/>
      <c r="RQF29" s="39"/>
      <c r="RQG29" s="39"/>
      <c r="RQH29" s="39"/>
      <c r="RQI29" s="39"/>
      <c r="RQJ29" s="39"/>
      <c r="RQK29" s="39"/>
      <c r="RQL29" s="39"/>
      <c r="RQM29" s="39"/>
      <c r="RQN29" s="39"/>
      <c r="RQO29" s="39"/>
      <c r="RQP29" s="39"/>
      <c r="RQQ29" s="39"/>
      <c r="RQR29" s="39"/>
      <c r="RQS29" s="39"/>
      <c r="RQT29" s="39"/>
      <c r="RQU29" s="39"/>
      <c r="RQV29" s="39"/>
      <c r="RQW29" s="39"/>
      <c r="RQX29" s="39"/>
      <c r="RQY29" s="39"/>
      <c r="RQZ29" s="39"/>
      <c r="RRA29" s="39"/>
      <c r="RRB29" s="39"/>
      <c r="RRC29" s="39"/>
      <c r="RRD29" s="39"/>
      <c r="RRE29" s="39"/>
      <c r="RRF29" s="39"/>
      <c r="RRG29" s="39"/>
      <c r="RRH29" s="39"/>
      <c r="RRI29" s="39"/>
      <c r="RRJ29" s="39"/>
      <c r="RRK29" s="39"/>
      <c r="RRL29" s="39"/>
      <c r="RRM29" s="39"/>
      <c r="RRN29" s="39"/>
      <c r="RRO29" s="39"/>
      <c r="RRP29" s="39"/>
      <c r="RRQ29" s="39"/>
      <c r="RRR29" s="39"/>
      <c r="RRS29" s="39"/>
      <c r="RRT29" s="39"/>
      <c r="RRU29" s="39"/>
      <c r="RRV29" s="39"/>
      <c r="RRW29" s="39"/>
      <c r="RRX29" s="39"/>
      <c r="RRY29" s="39"/>
      <c r="RRZ29" s="39"/>
      <c r="RSA29" s="39"/>
      <c r="RSB29" s="39"/>
      <c r="RSC29" s="39"/>
      <c r="RSD29" s="39"/>
      <c r="RSE29" s="39"/>
      <c r="RSF29" s="39"/>
      <c r="RSG29" s="39"/>
      <c r="RSH29" s="39"/>
      <c r="RSI29" s="39"/>
      <c r="RSJ29" s="39"/>
      <c r="RSK29" s="39"/>
      <c r="RSL29" s="39"/>
      <c r="RSM29" s="39"/>
      <c r="RSN29" s="39"/>
      <c r="RSO29" s="39"/>
      <c r="RSP29" s="39"/>
      <c r="RSQ29" s="39"/>
      <c r="RSR29" s="39"/>
      <c r="RSS29" s="39"/>
      <c r="RST29" s="39"/>
      <c r="RSU29" s="39"/>
      <c r="RSV29" s="39"/>
      <c r="RSW29" s="39"/>
      <c r="RSX29" s="39"/>
      <c r="RSY29" s="39"/>
      <c r="RSZ29" s="39"/>
      <c r="RTA29" s="39"/>
      <c r="RTB29" s="39"/>
      <c r="RTC29" s="39"/>
      <c r="RTD29" s="39"/>
      <c r="RTE29" s="39"/>
      <c r="RTF29" s="39"/>
      <c r="RTG29" s="39"/>
      <c r="RTH29" s="39"/>
      <c r="RTI29" s="39"/>
      <c r="RTJ29" s="39"/>
      <c r="RTK29" s="39"/>
      <c r="RTL29" s="39"/>
      <c r="RTM29" s="39"/>
      <c r="RTN29" s="39"/>
      <c r="RTO29" s="39"/>
      <c r="RTP29" s="39"/>
      <c r="RTQ29" s="39"/>
      <c r="RTR29" s="39"/>
      <c r="RTS29" s="39"/>
      <c r="RTT29" s="39"/>
      <c r="RTU29" s="39"/>
      <c r="RTV29" s="39"/>
      <c r="RTW29" s="39"/>
      <c r="RTX29" s="39"/>
      <c r="RTY29" s="39"/>
      <c r="RTZ29" s="39"/>
      <c r="RUA29" s="39"/>
      <c r="RUB29" s="39"/>
      <c r="RUC29" s="39"/>
      <c r="RUD29" s="39"/>
      <c r="RUE29" s="39"/>
      <c r="RUF29" s="39"/>
      <c r="RUG29" s="39"/>
      <c r="RUH29" s="39"/>
      <c r="RUI29" s="39"/>
      <c r="RUJ29" s="39"/>
      <c r="RUK29" s="39"/>
      <c r="RUL29" s="39"/>
      <c r="RUM29" s="39"/>
      <c r="RUN29" s="39"/>
      <c r="RUO29" s="39"/>
      <c r="RUP29" s="39"/>
      <c r="RUQ29" s="39"/>
      <c r="RUR29" s="39"/>
      <c r="RUS29" s="39"/>
      <c r="RUT29" s="39"/>
      <c r="RUU29" s="39"/>
      <c r="RUV29" s="39"/>
      <c r="RUW29" s="39"/>
      <c r="RUX29" s="39"/>
      <c r="RUY29" s="39"/>
      <c r="RUZ29" s="39"/>
      <c r="RVA29" s="39"/>
      <c r="RVB29" s="39"/>
      <c r="RVC29" s="39"/>
      <c r="RVD29" s="39"/>
      <c r="RVE29" s="39"/>
      <c r="RVF29" s="39"/>
      <c r="RVG29" s="39"/>
      <c r="RVH29" s="39"/>
      <c r="RVI29" s="39"/>
      <c r="RVJ29" s="39"/>
      <c r="RVK29" s="39"/>
      <c r="RVL29" s="39"/>
      <c r="RVM29" s="39"/>
      <c r="RVN29" s="39"/>
      <c r="RVO29" s="39"/>
      <c r="RVP29" s="39"/>
      <c r="RVQ29" s="39"/>
      <c r="RVR29" s="39"/>
      <c r="RVS29" s="39"/>
      <c r="RVT29" s="39"/>
      <c r="RVU29" s="39"/>
      <c r="RVV29" s="39"/>
      <c r="RVW29" s="39"/>
      <c r="RVX29" s="39"/>
      <c r="RVY29" s="39"/>
      <c r="RVZ29" s="39"/>
      <c r="RWA29" s="39"/>
      <c r="RWB29" s="39"/>
      <c r="RWC29" s="39"/>
      <c r="RWD29" s="39"/>
      <c r="RWE29" s="39"/>
      <c r="RWF29" s="39"/>
      <c r="RWG29" s="39"/>
      <c r="RWH29" s="39"/>
      <c r="RWI29" s="39"/>
      <c r="RWJ29" s="39"/>
      <c r="RWK29" s="39"/>
      <c r="RWL29" s="39"/>
      <c r="RWM29" s="39"/>
      <c r="RWN29" s="39"/>
      <c r="RWO29" s="39"/>
      <c r="RWP29" s="39"/>
      <c r="RWQ29" s="39"/>
      <c r="RWR29" s="39"/>
      <c r="RWS29" s="39"/>
      <c r="RWT29" s="39"/>
      <c r="RWU29" s="39"/>
      <c r="RWV29" s="39"/>
      <c r="RWW29" s="39"/>
      <c r="RWX29" s="39"/>
      <c r="RWY29" s="39"/>
      <c r="RWZ29" s="39"/>
      <c r="RXA29" s="39"/>
      <c r="RXB29" s="39"/>
      <c r="RXC29" s="39"/>
      <c r="RXD29" s="39"/>
      <c r="RXE29" s="39"/>
      <c r="RXF29" s="39"/>
      <c r="RXG29" s="39"/>
      <c r="RXH29" s="39"/>
      <c r="RXI29" s="39"/>
      <c r="RXJ29" s="39"/>
      <c r="RXK29" s="39"/>
      <c r="RXL29" s="39"/>
      <c r="RXM29" s="39"/>
      <c r="RXN29" s="39"/>
      <c r="RXO29" s="39"/>
      <c r="RXP29" s="39"/>
      <c r="RXQ29" s="39"/>
      <c r="RXR29" s="39"/>
      <c r="RXS29" s="39"/>
      <c r="RXT29" s="39"/>
      <c r="RXU29" s="39"/>
      <c r="RXV29" s="39"/>
      <c r="RXW29" s="39"/>
      <c r="RXX29" s="39"/>
      <c r="RXY29" s="39"/>
      <c r="RXZ29" s="39"/>
      <c r="RYA29" s="39"/>
      <c r="RYB29" s="39"/>
      <c r="RYC29" s="39"/>
      <c r="RYD29" s="39"/>
      <c r="RYE29" s="39"/>
      <c r="RYF29" s="39"/>
      <c r="RYG29" s="39"/>
      <c r="RYH29" s="39"/>
      <c r="RYI29" s="39"/>
      <c r="RYJ29" s="39"/>
      <c r="RYK29" s="39"/>
    </row>
    <row r="30" spans="1:12829" ht="15" customHeight="1">
      <c r="A30" s="42" t="s">
        <v>29</v>
      </c>
      <c r="B30">
        <f>COUNTIF(Table_1[preferred_payment_method], "Mobile Payment App")</f>
        <v>350</v>
      </c>
    </row>
    <row r="31" spans="1:12829" ht="15" customHeight="1">
      <c r="A31" s="41"/>
    </row>
    <row r="32" spans="1:12829" ht="15" customHeight="1">
      <c r="B32" s="38" t="s">
        <v>38</v>
      </c>
      <c r="C32" t="s">
        <v>41</v>
      </c>
    </row>
    <row r="33" spans="2:3" ht="15" customHeight="1">
      <c r="B33" s="41" t="s">
        <v>33</v>
      </c>
      <c r="C33" s="39">
        <v>111630</v>
      </c>
    </row>
    <row r="34" spans="2:3" ht="15" customHeight="1">
      <c r="B34" s="41" t="s">
        <v>28</v>
      </c>
      <c r="C34" s="39">
        <v>105587</v>
      </c>
    </row>
    <row r="35" spans="2:3" ht="15" customHeight="1">
      <c r="B35" s="41" t="s">
        <v>25</v>
      </c>
      <c r="C35" s="39">
        <v>103069</v>
      </c>
    </row>
    <row r="36" spans="2:3" ht="15" customHeight="1">
      <c r="B36" s="41" t="s">
        <v>31</v>
      </c>
      <c r="C36" s="39">
        <v>95156</v>
      </c>
    </row>
    <row r="37" spans="2:3" ht="15" customHeight="1">
      <c r="B37" s="41" t="s">
        <v>21</v>
      </c>
      <c r="C37" s="39">
        <v>89329</v>
      </c>
    </row>
    <row r="38" spans="2:3" ht="15" customHeight="1">
      <c r="B38" s="41" t="s">
        <v>34</v>
      </c>
      <c r="C38" s="39">
        <v>504771</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showGridLines="0" tabSelected="1" zoomScale="98" workbookViewId="0">
      <selection activeCell="Q9" sqref="Q9"/>
    </sheetView>
  </sheetViews>
  <sheetFormatPr defaultColWidth="12.6640625" defaultRowHeight="15" customHeight="1"/>
  <cols>
    <col min="1" max="4" width="12.6640625" style="29"/>
    <col min="5" max="5" width="17.21875" style="29" bestFit="1" customWidth="1"/>
    <col min="6" max="6" width="12.6640625" style="29"/>
    <col min="7" max="7" width="17.88671875" style="29" customWidth="1"/>
    <col min="8" max="8" width="12.6640625" style="29"/>
    <col min="9" max="9" width="12" style="29" customWidth="1"/>
    <col min="10" max="16384" width="12.6640625" style="29"/>
  </cols>
  <sheetData>
    <row r="1" spans="1:26" s="33" customFormat="1" ht="15" customHeight="1">
      <c r="A1" s="30"/>
      <c r="B1" s="31"/>
      <c r="C1" s="31"/>
      <c r="D1" s="31"/>
      <c r="E1" s="31"/>
      <c r="F1" s="31"/>
      <c r="G1" s="31"/>
      <c r="H1" s="31"/>
      <c r="I1" s="31"/>
      <c r="J1" s="31"/>
      <c r="K1" s="31"/>
      <c r="L1" s="31"/>
      <c r="M1" s="31"/>
      <c r="N1" s="31"/>
      <c r="O1" s="34"/>
      <c r="P1" s="32"/>
      <c r="Q1" s="32"/>
      <c r="R1" s="32"/>
      <c r="S1" s="32"/>
      <c r="T1" s="32"/>
      <c r="U1" s="32"/>
      <c r="V1" s="32"/>
      <c r="W1" s="32"/>
      <c r="X1" s="32"/>
      <c r="Y1" s="32"/>
      <c r="Z1" s="32"/>
    </row>
    <row r="2" spans="1:26" s="33" customFormat="1" ht="15" customHeight="1">
      <c r="A2" s="31"/>
      <c r="B2" s="31"/>
      <c r="C2" s="31"/>
      <c r="D2" s="31"/>
      <c r="E2" s="31"/>
      <c r="F2" s="31"/>
      <c r="G2" s="31"/>
      <c r="H2" s="31"/>
      <c r="I2" s="31"/>
      <c r="J2" s="31"/>
      <c r="K2" s="31"/>
      <c r="L2" s="31"/>
      <c r="M2" s="31"/>
      <c r="N2" s="31"/>
      <c r="P2" s="32"/>
      <c r="Q2" s="32"/>
      <c r="R2" s="32"/>
      <c r="S2" s="32"/>
      <c r="T2" s="32"/>
      <c r="U2" s="32"/>
      <c r="V2" s="32"/>
      <c r="W2" s="32"/>
      <c r="X2" s="32"/>
      <c r="Y2" s="32"/>
      <c r="Z2" s="32"/>
    </row>
    <row r="3" spans="1:26" s="37" customFormat="1" ht="15" customHeight="1">
      <c r="A3" s="36"/>
      <c r="B3" s="36"/>
      <c r="C3" s="36"/>
      <c r="D3" s="36"/>
      <c r="E3" s="36"/>
      <c r="F3" s="36"/>
      <c r="G3" s="36"/>
      <c r="H3" s="36"/>
      <c r="I3" s="36"/>
      <c r="J3" s="36"/>
      <c r="K3" s="36"/>
      <c r="L3" s="36"/>
      <c r="M3" s="36"/>
      <c r="N3" s="36"/>
      <c r="P3" s="36"/>
      <c r="Q3" s="36"/>
      <c r="R3" s="36"/>
      <c r="S3" s="36"/>
      <c r="T3" s="36"/>
      <c r="U3" s="36"/>
      <c r="V3" s="36"/>
      <c r="W3" s="36"/>
      <c r="X3" s="36"/>
      <c r="Y3" s="36"/>
      <c r="Z3" s="36"/>
    </row>
    <row r="4" spans="1:26" s="37" customFormat="1" ht="15" customHeight="1">
      <c r="A4" s="36"/>
      <c r="B4" s="36"/>
      <c r="C4" s="36"/>
      <c r="D4" s="36"/>
      <c r="E4" s="36"/>
      <c r="F4" s="36"/>
      <c r="G4" s="36"/>
      <c r="H4" s="36"/>
      <c r="I4" s="36"/>
      <c r="J4" s="36"/>
      <c r="K4" s="36"/>
      <c r="L4" s="36"/>
      <c r="M4" s="36"/>
      <c r="N4" s="36"/>
      <c r="P4" s="36"/>
      <c r="Q4" s="36"/>
      <c r="R4" s="36"/>
      <c r="S4" s="36"/>
      <c r="T4" s="36"/>
      <c r="U4" s="36"/>
      <c r="V4" s="36"/>
      <c r="W4" s="36"/>
      <c r="X4" s="36"/>
      <c r="Y4" s="36"/>
      <c r="Z4" s="36"/>
    </row>
    <row r="5" spans="1:26" s="37" customFormat="1" ht="15" customHeight="1">
      <c r="A5" s="36"/>
      <c r="B5" s="36"/>
      <c r="C5" s="36"/>
      <c r="D5" s="36"/>
      <c r="E5" s="36"/>
      <c r="F5" s="36"/>
      <c r="G5" s="36"/>
      <c r="H5" s="36"/>
      <c r="I5" s="36"/>
      <c r="J5" s="36"/>
      <c r="K5" s="36"/>
      <c r="L5" s="36"/>
      <c r="M5" s="36"/>
      <c r="N5" s="36"/>
      <c r="P5" s="36"/>
      <c r="Q5" s="36"/>
      <c r="R5" s="36"/>
      <c r="S5" s="36"/>
      <c r="T5" s="36"/>
      <c r="U5" s="36"/>
      <c r="V5" s="36"/>
      <c r="W5" s="36"/>
      <c r="X5" s="36"/>
      <c r="Y5" s="36"/>
      <c r="Z5" s="36"/>
    </row>
    <row r="6" spans="1:26" s="37" customFormat="1" ht="15" customHeight="1">
      <c r="A6" s="36"/>
      <c r="B6" s="36"/>
      <c r="C6" s="36"/>
      <c r="D6" s="36"/>
      <c r="E6" s="43">
        <f>SUM(Table_1[Total Expenses])</f>
        <v>6315478</v>
      </c>
      <c r="F6" s="36"/>
      <c r="G6" s="46">
        <f>SUM(Table_1[tuition])</f>
        <v>4520395</v>
      </c>
      <c r="H6" s="36"/>
      <c r="I6" s="47">
        <f>AVERAGE(Table_1[monthly_income])</f>
        <v>1020.65</v>
      </c>
      <c r="J6" s="47"/>
      <c r="K6" s="36"/>
      <c r="L6" s="36"/>
      <c r="M6" s="36"/>
      <c r="N6" s="36"/>
      <c r="P6" s="36"/>
      <c r="Q6" s="36"/>
      <c r="R6" s="36"/>
      <c r="S6" s="36"/>
      <c r="T6" s="36"/>
      <c r="U6" s="36"/>
      <c r="V6" s="36"/>
      <c r="W6" s="36"/>
      <c r="X6" s="36"/>
      <c r="Y6" s="36"/>
      <c r="Z6" s="36"/>
    </row>
    <row r="7" spans="1:26" s="37" customFormat="1" ht="15" customHeight="1">
      <c r="A7" s="36"/>
      <c r="B7" s="36"/>
      <c r="C7" s="36"/>
      <c r="D7" s="36"/>
      <c r="E7" s="36"/>
      <c r="F7" s="36"/>
      <c r="G7" s="36"/>
      <c r="H7" s="36"/>
      <c r="I7" s="36"/>
      <c r="J7" s="36"/>
      <c r="K7" s="36"/>
      <c r="L7" s="36"/>
      <c r="M7" s="36"/>
      <c r="N7" s="36"/>
      <c r="P7" s="36"/>
      <c r="Q7" s="36"/>
      <c r="R7" s="36"/>
      <c r="S7" s="36"/>
      <c r="T7" s="36"/>
      <c r="U7" s="36"/>
      <c r="V7" s="36"/>
      <c r="W7" s="36"/>
      <c r="X7" s="36"/>
      <c r="Y7" s="36"/>
      <c r="Z7" s="36"/>
    </row>
    <row r="8" spans="1:26" s="37" customFormat="1" ht="15" customHeight="1">
      <c r="A8" s="36"/>
      <c r="B8" s="36"/>
      <c r="C8" s="36"/>
      <c r="D8" s="36"/>
      <c r="E8" s="36"/>
      <c r="F8" s="36"/>
      <c r="G8" s="36"/>
      <c r="H8" s="36"/>
      <c r="I8" s="36"/>
      <c r="J8" s="36"/>
      <c r="K8" s="36"/>
      <c r="L8" s="36"/>
      <c r="M8" s="36"/>
      <c r="N8" s="36"/>
      <c r="P8" s="36"/>
      <c r="Q8" s="36"/>
      <c r="R8" s="36"/>
      <c r="S8" s="36"/>
      <c r="T8" s="36"/>
      <c r="U8" s="36"/>
      <c r="V8" s="36"/>
      <c r="W8" s="36"/>
      <c r="X8" s="36"/>
      <c r="Y8" s="36"/>
      <c r="Z8" s="36"/>
    </row>
    <row r="9" spans="1:26" s="37" customFormat="1" ht="15" customHeight="1">
      <c r="A9" s="36"/>
      <c r="B9" s="36"/>
      <c r="C9" s="36"/>
      <c r="D9" s="36"/>
      <c r="E9" s="36"/>
      <c r="F9" s="36"/>
      <c r="G9" s="36"/>
      <c r="H9" s="36"/>
      <c r="I9" s="36"/>
      <c r="J9" s="36"/>
      <c r="K9" s="36"/>
      <c r="L9" s="36"/>
      <c r="M9" s="36"/>
      <c r="N9" s="36"/>
      <c r="P9" s="36"/>
      <c r="Q9" s="36"/>
      <c r="R9" s="36"/>
      <c r="S9" s="36"/>
      <c r="T9" s="36"/>
      <c r="U9" s="36"/>
      <c r="V9" s="36"/>
      <c r="W9" s="36"/>
      <c r="X9" s="36"/>
      <c r="Y9" s="36"/>
      <c r="Z9" s="36"/>
    </row>
    <row r="10" spans="1:26" s="37" customFormat="1" ht="15" customHeight="1">
      <c r="A10" s="36"/>
      <c r="B10" s="36"/>
      <c r="C10" s="36"/>
      <c r="D10" s="36"/>
      <c r="E10" s="36"/>
      <c r="F10" s="36"/>
      <c r="G10" s="36"/>
      <c r="H10" s="36"/>
      <c r="I10" s="36"/>
      <c r="J10" s="36"/>
      <c r="K10" s="36"/>
      <c r="L10" s="36"/>
      <c r="M10" s="36"/>
      <c r="N10" s="36"/>
      <c r="P10" s="36"/>
      <c r="Q10" s="36"/>
      <c r="R10" s="36"/>
      <c r="S10" s="36"/>
      <c r="T10" s="36"/>
      <c r="U10" s="36"/>
      <c r="V10" s="36"/>
      <c r="W10" s="36"/>
      <c r="X10" s="36"/>
      <c r="Y10" s="36"/>
      <c r="Z10" s="36"/>
    </row>
    <row r="11" spans="1:26" s="37" customFormat="1" ht="15" customHeight="1">
      <c r="A11" s="36"/>
      <c r="B11" s="36"/>
      <c r="C11" s="36"/>
      <c r="D11" s="36"/>
      <c r="E11" s="36"/>
      <c r="F11" s="36"/>
      <c r="G11" s="36"/>
      <c r="H11" s="36"/>
      <c r="I11" s="36"/>
      <c r="J11" s="36"/>
      <c r="K11" s="36"/>
      <c r="L11" s="36"/>
      <c r="M11" s="36"/>
      <c r="N11" s="36"/>
      <c r="P11" s="36"/>
      <c r="Q11" s="36"/>
      <c r="R11" s="36"/>
      <c r="S11" s="36"/>
      <c r="T11" s="36"/>
      <c r="U11" s="36"/>
      <c r="V11" s="36"/>
      <c r="W11" s="36"/>
      <c r="X11" s="36"/>
      <c r="Y11" s="36"/>
      <c r="Z11" s="36"/>
    </row>
    <row r="12" spans="1:26" s="37" customFormat="1" ht="15" customHeight="1">
      <c r="A12" s="36"/>
      <c r="B12" s="36"/>
      <c r="C12" s="36"/>
      <c r="D12" s="36"/>
      <c r="E12" s="36"/>
      <c r="F12" s="36"/>
      <c r="G12" s="36"/>
      <c r="H12" s="36"/>
      <c r="I12" s="36"/>
      <c r="J12" s="36"/>
      <c r="K12" s="36"/>
      <c r="L12" s="36"/>
      <c r="M12" s="36"/>
      <c r="N12" s="36"/>
      <c r="P12" s="36"/>
      <c r="Q12" s="36"/>
      <c r="R12" s="36"/>
      <c r="S12" s="36"/>
      <c r="T12" s="36"/>
      <c r="U12" s="36"/>
      <c r="V12" s="36"/>
      <c r="W12" s="36"/>
      <c r="X12" s="36"/>
      <c r="Y12" s="36"/>
      <c r="Z12" s="36"/>
    </row>
    <row r="13" spans="1:26" s="37" customFormat="1" ht="15" customHeight="1">
      <c r="A13" s="36"/>
      <c r="B13" s="36"/>
      <c r="C13" s="36"/>
      <c r="D13" s="36"/>
      <c r="E13" s="36"/>
      <c r="F13" s="36"/>
      <c r="G13" s="36"/>
      <c r="H13" s="36"/>
      <c r="I13" s="36"/>
      <c r="J13" s="36"/>
      <c r="K13" s="36"/>
      <c r="L13" s="36"/>
      <c r="M13" s="36"/>
      <c r="N13" s="36"/>
      <c r="P13" s="36"/>
      <c r="Q13" s="36"/>
      <c r="R13" s="36"/>
      <c r="S13" s="36"/>
      <c r="T13" s="36"/>
      <c r="U13" s="36"/>
      <c r="V13" s="36"/>
      <c r="W13" s="36"/>
      <c r="X13" s="36"/>
      <c r="Y13" s="36"/>
      <c r="Z13" s="36"/>
    </row>
    <row r="14" spans="1:26" s="37" customFormat="1" ht="15" customHeight="1">
      <c r="A14" s="36"/>
      <c r="B14" s="36"/>
      <c r="C14" s="36"/>
      <c r="D14" s="36"/>
      <c r="E14" s="36"/>
      <c r="F14" s="36"/>
      <c r="G14" s="36"/>
      <c r="H14" s="36"/>
      <c r="I14" s="36"/>
      <c r="J14" s="36"/>
      <c r="K14" s="36"/>
      <c r="L14" s="36"/>
      <c r="M14" s="36"/>
      <c r="N14" s="36"/>
      <c r="P14" s="36"/>
      <c r="Q14" s="36"/>
      <c r="R14" s="36"/>
      <c r="S14" s="36"/>
      <c r="T14" s="36"/>
      <c r="U14" s="36"/>
      <c r="V14" s="36"/>
      <c r="W14" s="36"/>
      <c r="X14" s="36"/>
      <c r="Y14" s="36"/>
      <c r="Z14" s="36"/>
    </row>
    <row r="15" spans="1:26" s="37" customFormat="1" ht="15" customHeight="1">
      <c r="A15" s="36"/>
      <c r="B15" s="36"/>
      <c r="C15" s="36"/>
      <c r="D15" s="36"/>
      <c r="E15" s="36"/>
      <c r="F15" s="36"/>
      <c r="G15" s="36"/>
      <c r="H15" s="36"/>
      <c r="I15" s="36"/>
      <c r="J15" s="36"/>
      <c r="K15" s="36"/>
      <c r="L15" s="36"/>
      <c r="M15" s="36"/>
      <c r="N15" s="36"/>
      <c r="P15" s="36"/>
      <c r="Q15" s="36"/>
      <c r="R15" s="36"/>
      <c r="S15" s="36"/>
      <c r="T15" s="36"/>
      <c r="U15" s="36"/>
      <c r="V15" s="36"/>
      <c r="W15" s="36"/>
      <c r="X15" s="36"/>
      <c r="Y15" s="36"/>
      <c r="Z15" s="36"/>
    </row>
    <row r="16" spans="1:26" s="37" customFormat="1" ht="15" customHeight="1">
      <c r="A16" s="36"/>
      <c r="B16" s="36"/>
      <c r="C16" s="36"/>
      <c r="D16" s="36"/>
      <c r="E16" s="36"/>
      <c r="F16" s="36"/>
      <c r="G16" s="36"/>
      <c r="H16" s="36"/>
      <c r="I16" s="36"/>
      <c r="J16" s="36"/>
      <c r="K16" s="36"/>
      <c r="L16" s="36"/>
      <c r="M16" s="36"/>
      <c r="N16" s="36"/>
      <c r="P16" s="36"/>
      <c r="Q16" s="36"/>
      <c r="R16" s="36"/>
      <c r="S16" s="36"/>
      <c r="T16" s="36"/>
      <c r="U16" s="36"/>
      <c r="V16" s="36"/>
      <c r="W16" s="36"/>
      <c r="X16" s="36"/>
      <c r="Y16" s="36"/>
      <c r="Z16" s="36"/>
    </row>
    <row r="17" spans="1:26" s="37" customFormat="1" ht="15" customHeight="1">
      <c r="A17" s="36"/>
      <c r="B17" s="36"/>
      <c r="C17" s="36"/>
      <c r="D17" s="36"/>
      <c r="E17" s="36"/>
      <c r="F17" s="36"/>
      <c r="G17" s="36"/>
      <c r="H17" s="36"/>
      <c r="I17" s="36"/>
      <c r="J17" s="36"/>
      <c r="K17" s="36"/>
      <c r="L17" s="36"/>
      <c r="M17" s="36"/>
      <c r="N17" s="36"/>
      <c r="P17" s="36"/>
      <c r="Q17" s="36"/>
      <c r="R17" s="36"/>
      <c r="S17" s="36"/>
      <c r="T17" s="36"/>
      <c r="U17" s="36"/>
      <c r="V17" s="36"/>
      <c r="W17" s="36"/>
      <c r="X17" s="36"/>
      <c r="Y17" s="36"/>
      <c r="Z17" s="36"/>
    </row>
    <row r="18" spans="1:26" s="37" customFormat="1" ht="15" customHeight="1">
      <c r="A18" s="36"/>
      <c r="B18" s="36"/>
      <c r="C18" s="36"/>
      <c r="D18" s="36"/>
      <c r="E18" s="36"/>
      <c r="F18" s="36"/>
      <c r="G18" s="36"/>
      <c r="H18" s="36"/>
      <c r="I18" s="36"/>
      <c r="J18" s="36"/>
      <c r="K18" s="36"/>
      <c r="L18" s="36"/>
      <c r="M18" s="36"/>
      <c r="N18" s="36"/>
      <c r="P18" s="36"/>
      <c r="Q18" s="36"/>
      <c r="R18" s="36"/>
      <c r="S18" s="36"/>
      <c r="T18" s="36"/>
      <c r="U18" s="36"/>
      <c r="V18" s="36"/>
      <c r="W18" s="36"/>
      <c r="X18" s="36"/>
      <c r="Y18" s="36"/>
      <c r="Z18" s="36"/>
    </row>
    <row r="19" spans="1:26" s="37" customFormat="1" ht="15" customHeight="1">
      <c r="A19" s="36"/>
      <c r="B19" s="36"/>
      <c r="C19" s="36"/>
      <c r="D19" s="36"/>
      <c r="E19" s="36"/>
      <c r="F19" s="36"/>
      <c r="G19" s="36"/>
      <c r="H19" s="36"/>
      <c r="I19" s="36"/>
      <c r="J19" s="36"/>
      <c r="K19" s="36"/>
      <c r="L19" s="36"/>
      <c r="M19" s="36"/>
      <c r="N19" s="36"/>
      <c r="P19" s="36"/>
      <c r="Q19" s="36"/>
      <c r="R19" s="36"/>
      <c r="S19" s="36"/>
      <c r="T19" s="36"/>
      <c r="U19" s="36"/>
      <c r="V19" s="36"/>
      <c r="W19" s="36"/>
      <c r="X19" s="36"/>
      <c r="Y19" s="36"/>
      <c r="Z19" s="36"/>
    </row>
    <row r="20" spans="1:26" s="37" customFormat="1" ht="15" customHeight="1">
      <c r="A20" s="36"/>
      <c r="B20" s="36"/>
      <c r="C20" s="36"/>
      <c r="D20" s="36"/>
      <c r="E20" s="36"/>
      <c r="F20" s="36"/>
      <c r="G20" s="36"/>
      <c r="H20" s="36"/>
      <c r="I20" s="36"/>
      <c r="J20" s="36"/>
      <c r="K20" s="36"/>
      <c r="L20" s="36"/>
      <c r="M20" s="36"/>
      <c r="N20" s="36"/>
      <c r="P20" s="36"/>
      <c r="Q20" s="36"/>
      <c r="R20" s="36"/>
      <c r="S20" s="36"/>
      <c r="T20" s="36"/>
      <c r="U20" s="36"/>
      <c r="V20" s="36"/>
      <c r="W20" s="36"/>
      <c r="X20" s="36"/>
      <c r="Y20" s="36"/>
      <c r="Z20" s="36"/>
    </row>
    <row r="21" spans="1:26" s="37" customFormat="1" ht="15" customHeight="1">
      <c r="A21" s="36"/>
      <c r="B21" s="36"/>
      <c r="C21" s="36"/>
      <c r="D21" s="36"/>
      <c r="E21" s="36"/>
      <c r="F21" s="36"/>
      <c r="G21" s="36"/>
      <c r="H21" s="36"/>
      <c r="I21" s="36"/>
      <c r="J21" s="36"/>
      <c r="K21" s="36"/>
      <c r="L21" s="36"/>
      <c r="M21" s="36"/>
      <c r="N21" s="36"/>
      <c r="P21" s="36"/>
      <c r="Q21" s="36"/>
      <c r="R21" s="36"/>
      <c r="S21" s="36"/>
      <c r="T21" s="36"/>
      <c r="U21" s="36"/>
      <c r="V21" s="36"/>
      <c r="W21" s="36"/>
      <c r="X21" s="36"/>
      <c r="Y21" s="36"/>
      <c r="Z21" s="36"/>
    </row>
    <row r="22" spans="1:26" s="37" customFormat="1" ht="15" customHeight="1">
      <c r="A22" s="36"/>
      <c r="B22" s="36"/>
      <c r="C22" s="36"/>
      <c r="D22" s="36"/>
      <c r="E22" s="36"/>
      <c r="F22" s="36"/>
      <c r="G22" s="36"/>
      <c r="H22" s="36"/>
      <c r="I22" s="36"/>
      <c r="J22" s="36"/>
      <c r="K22" s="36"/>
      <c r="L22" s="36"/>
      <c r="M22" s="36"/>
      <c r="N22" s="36"/>
      <c r="P22" s="36"/>
      <c r="Q22" s="36"/>
      <c r="R22" s="36"/>
      <c r="S22" s="36"/>
      <c r="T22" s="36"/>
      <c r="U22" s="36"/>
      <c r="V22" s="36"/>
      <c r="W22" s="36"/>
      <c r="X22" s="36"/>
      <c r="Y22" s="36"/>
      <c r="Z22" s="36"/>
    </row>
    <row r="23" spans="1:26" s="37" customFormat="1" ht="15" customHeight="1">
      <c r="A23" s="36"/>
      <c r="B23" s="36"/>
      <c r="C23" s="36"/>
      <c r="D23" s="36"/>
      <c r="E23" s="36"/>
      <c r="F23" s="36"/>
      <c r="G23" s="36"/>
      <c r="H23" s="36"/>
      <c r="I23" s="36"/>
      <c r="J23" s="36"/>
      <c r="K23" s="36"/>
      <c r="L23" s="36"/>
      <c r="M23" s="36"/>
      <c r="N23" s="36"/>
      <c r="P23" s="36"/>
      <c r="Q23" s="36"/>
      <c r="R23" s="36"/>
      <c r="S23" s="36"/>
      <c r="T23" s="36"/>
      <c r="U23" s="36"/>
      <c r="V23" s="36"/>
      <c r="W23" s="36"/>
      <c r="X23" s="36"/>
      <c r="Y23" s="36"/>
      <c r="Z23" s="36"/>
    </row>
    <row r="24" spans="1:26" s="37" customFormat="1" ht="15" customHeight="1">
      <c r="A24" s="36"/>
      <c r="B24" s="36"/>
      <c r="C24" s="36"/>
      <c r="D24" s="36"/>
      <c r="E24" s="36"/>
      <c r="F24" s="36"/>
      <c r="G24" s="36"/>
      <c r="H24" s="36"/>
      <c r="I24" s="36"/>
      <c r="J24" s="36"/>
      <c r="K24" s="36"/>
      <c r="L24" s="36"/>
      <c r="M24" s="36"/>
      <c r="N24" s="36"/>
      <c r="P24" s="36"/>
      <c r="Q24" s="36"/>
      <c r="R24" s="36"/>
      <c r="S24" s="36"/>
      <c r="T24" s="36"/>
      <c r="U24" s="36"/>
      <c r="V24" s="36"/>
      <c r="W24" s="36"/>
      <c r="X24" s="36"/>
      <c r="Y24" s="36"/>
      <c r="Z24" s="36"/>
    </row>
    <row r="25" spans="1:26" s="37" customFormat="1" ht="15" customHeight="1">
      <c r="A25" s="36"/>
      <c r="B25" s="36"/>
      <c r="C25" s="36"/>
      <c r="D25" s="36"/>
      <c r="E25" s="36"/>
      <c r="F25" s="36"/>
      <c r="G25" s="36"/>
      <c r="H25" s="36"/>
      <c r="I25" s="36"/>
      <c r="J25" s="36"/>
      <c r="K25" s="36"/>
      <c r="L25" s="36"/>
      <c r="M25" s="36"/>
      <c r="N25" s="36"/>
      <c r="P25" s="36"/>
      <c r="Q25" s="36"/>
      <c r="R25" s="36"/>
      <c r="S25" s="36"/>
      <c r="T25" s="36"/>
      <c r="U25" s="36"/>
      <c r="V25" s="36"/>
      <c r="W25" s="36"/>
      <c r="X25" s="36"/>
      <c r="Y25" s="36"/>
      <c r="Z25" s="36"/>
    </row>
    <row r="26" spans="1:26" s="37" customFormat="1" ht="15" customHeight="1">
      <c r="A26" s="36"/>
      <c r="B26" s="36"/>
      <c r="C26" s="36"/>
      <c r="D26" s="36"/>
      <c r="E26" s="36"/>
      <c r="F26" s="36"/>
      <c r="G26" s="36"/>
      <c r="H26" s="36"/>
      <c r="I26" s="36"/>
      <c r="J26" s="36"/>
      <c r="K26" s="36"/>
      <c r="L26" s="36"/>
      <c r="M26" s="36"/>
      <c r="N26" s="36"/>
      <c r="P26" s="36"/>
      <c r="Q26" s="36"/>
      <c r="R26" s="36"/>
      <c r="S26" s="36"/>
      <c r="T26" s="36"/>
      <c r="U26" s="36"/>
      <c r="V26" s="36"/>
      <c r="W26" s="36"/>
      <c r="X26" s="36"/>
      <c r="Y26" s="36"/>
      <c r="Z26" s="36"/>
    </row>
    <row r="27" spans="1:26" s="37" customFormat="1" ht="15" customHeight="1">
      <c r="A27" s="36"/>
      <c r="B27" s="36"/>
      <c r="C27" s="36"/>
      <c r="D27" s="36"/>
      <c r="E27" s="36"/>
      <c r="F27" s="36"/>
      <c r="G27" s="36"/>
      <c r="H27" s="36"/>
      <c r="I27" s="36"/>
      <c r="J27" s="36"/>
      <c r="K27" s="36"/>
      <c r="L27" s="36"/>
      <c r="M27" s="36"/>
      <c r="N27" s="36"/>
      <c r="P27" s="36"/>
      <c r="Q27" s="36"/>
      <c r="R27" s="36"/>
      <c r="S27" s="36"/>
      <c r="T27" s="36"/>
      <c r="U27" s="36"/>
      <c r="V27" s="36"/>
      <c r="W27" s="36"/>
      <c r="X27" s="36"/>
      <c r="Y27" s="36"/>
      <c r="Z27" s="36"/>
    </row>
    <row r="28" spans="1:26" s="37" customFormat="1" ht="15" customHeight="1">
      <c r="A28" s="36"/>
      <c r="B28" s="36"/>
      <c r="C28" s="36"/>
      <c r="D28" s="36"/>
      <c r="E28" s="36"/>
      <c r="F28" s="36"/>
      <c r="G28" s="36"/>
      <c r="H28" s="36"/>
      <c r="I28" s="36"/>
      <c r="J28" s="36"/>
      <c r="K28" s="36"/>
      <c r="L28" s="36"/>
      <c r="M28" s="36"/>
      <c r="N28" s="36"/>
      <c r="P28" s="36"/>
      <c r="Q28" s="36"/>
      <c r="R28" s="36"/>
      <c r="S28" s="36"/>
      <c r="T28" s="36"/>
      <c r="U28" s="36"/>
      <c r="V28" s="36"/>
      <c r="W28" s="36"/>
      <c r="X28" s="36"/>
      <c r="Y28" s="36"/>
      <c r="Z28" s="36"/>
    </row>
    <row r="29" spans="1:26" s="37" customFormat="1" ht="15" customHeight="1">
      <c r="A29" s="36"/>
      <c r="B29" s="36"/>
      <c r="C29" s="36"/>
      <c r="D29" s="36"/>
      <c r="E29" s="36"/>
      <c r="F29" s="36"/>
      <c r="G29" s="36"/>
      <c r="H29" s="36"/>
      <c r="I29" s="36"/>
      <c r="J29" s="36"/>
      <c r="K29" s="36"/>
      <c r="L29" s="36"/>
      <c r="M29" s="36"/>
      <c r="N29" s="36"/>
      <c r="P29" s="36"/>
      <c r="Q29" s="36"/>
      <c r="R29" s="36"/>
      <c r="S29" s="36"/>
      <c r="T29" s="36"/>
      <c r="U29" s="36"/>
      <c r="V29" s="36"/>
      <c r="W29" s="36"/>
      <c r="X29" s="36"/>
      <c r="Y29" s="36"/>
      <c r="Z29" s="36"/>
    </row>
    <row r="30" spans="1:26" s="37" customFormat="1" ht="15" customHeight="1">
      <c r="A30" s="36"/>
      <c r="B30" s="36"/>
      <c r="C30" s="36"/>
      <c r="D30" s="36"/>
      <c r="E30" s="36"/>
      <c r="F30" s="36"/>
      <c r="G30" s="36"/>
      <c r="H30" s="36"/>
      <c r="I30" s="36"/>
      <c r="J30" s="36"/>
      <c r="K30" s="36"/>
      <c r="L30" s="36"/>
      <c r="M30" s="36"/>
      <c r="N30" s="36"/>
      <c r="P30" s="36"/>
      <c r="Q30" s="36"/>
      <c r="R30" s="36"/>
      <c r="S30" s="36"/>
      <c r="T30" s="36"/>
      <c r="U30" s="36"/>
      <c r="V30" s="36"/>
      <c r="W30" s="36"/>
      <c r="X30" s="36"/>
      <c r="Y30" s="36"/>
      <c r="Z30" s="36"/>
    </row>
    <row r="31" spans="1:26" s="37" customFormat="1" ht="15" customHeight="1">
      <c r="A31" s="36"/>
      <c r="B31" s="36"/>
      <c r="C31" s="36"/>
      <c r="D31" s="36"/>
      <c r="E31" s="36"/>
      <c r="F31" s="36"/>
      <c r="G31" s="36"/>
      <c r="H31" s="36"/>
      <c r="I31" s="36"/>
      <c r="J31" s="36"/>
      <c r="K31" s="36"/>
      <c r="L31" s="36"/>
      <c r="M31" s="36"/>
      <c r="N31" s="36"/>
      <c r="P31" s="36"/>
      <c r="Q31" s="36"/>
      <c r="R31" s="36"/>
      <c r="S31" s="36"/>
      <c r="T31" s="36"/>
      <c r="U31" s="36"/>
      <c r="V31" s="36"/>
      <c r="W31" s="36"/>
      <c r="X31" s="36"/>
      <c r="Y31" s="36"/>
      <c r="Z31" s="36"/>
    </row>
    <row r="32" spans="1:26" s="37" customFormat="1" ht="13.2">
      <c r="A32" s="36"/>
      <c r="B32" s="36"/>
      <c r="C32" s="36"/>
      <c r="D32" s="36"/>
      <c r="E32" s="36"/>
      <c r="F32" s="36"/>
      <c r="G32" s="36"/>
      <c r="H32" s="36"/>
      <c r="I32" s="36"/>
      <c r="J32" s="36"/>
      <c r="K32" s="36"/>
      <c r="L32" s="36"/>
      <c r="M32" s="36"/>
      <c r="N32" s="36"/>
      <c r="P32" s="36"/>
      <c r="Q32" s="36"/>
      <c r="R32" s="36"/>
      <c r="S32" s="36"/>
      <c r="T32" s="36"/>
      <c r="U32" s="36"/>
      <c r="V32" s="36"/>
      <c r="W32" s="36"/>
      <c r="X32" s="36"/>
      <c r="Y32" s="36"/>
      <c r="Z32" s="36"/>
    </row>
    <row r="33" spans="1:26" s="33" customFormat="1" ht="13.2">
      <c r="A33" s="32"/>
      <c r="B33" s="32"/>
      <c r="C33" s="32"/>
      <c r="D33" s="32"/>
      <c r="E33" s="32"/>
      <c r="F33" s="32"/>
      <c r="G33" s="32"/>
      <c r="H33" s="32"/>
      <c r="I33" s="32"/>
      <c r="J33" s="32"/>
      <c r="K33" s="32"/>
      <c r="L33" s="32"/>
      <c r="M33" s="32"/>
      <c r="N33" s="32"/>
      <c r="P33" s="32"/>
      <c r="Q33" s="32"/>
      <c r="R33" s="32"/>
      <c r="S33" s="32"/>
      <c r="T33" s="32"/>
      <c r="U33" s="32"/>
      <c r="V33" s="32"/>
      <c r="W33" s="32"/>
      <c r="X33" s="32"/>
      <c r="Y33" s="32"/>
      <c r="Z33" s="32"/>
    </row>
    <row r="34" spans="1:26" s="33" customFormat="1" ht="13.2">
      <c r="A34" s="32"/>
      <c r="B34" s="32"/>
      <c r="C34" s="32"/>
      <c r="D34" s="32"/>
      <c r="E34" s="32"/>
      <c r="F34" s="32"/>
      <c r="G34" s="32"/>
      <c r="H34" s="32"/>
      <c r="I34" s="32"/>
      <c r="J34" s="32"/>
      <c r="K34" s="32"/>
      <c r="L34" s="32"/>
      <c r="M34" s="32"/>
      <c r="N34" s="32"/>
      <c r="P34" s="32"/>
      <c r="Q34" s="32"/>
      <c r="R34" s="32"/>
      <c r="S34" s="32"/>
      <c r="T34" s="32"/>
      <c r="U34" s="32"/>
      <c r="V34" s="32"/>
      <c r="W34" s="32"/>
      <c r="X34" s="32"/>
      <c r="Y34" s="32"/>
      <c r="Z34" s="32"/>
    </row>
    <row r="35" spans="1:26" s="37" customFormat="1" ht="13.2">
      <c r="A35" s="36"/>
      <c r="B35" s="36"/>
      <c r="C35" s="36"/>
      <c r="D35" s="36"/>
      <c r="E35" s="36"/>
      <c r="F35" s="36"/>
      <c r="G35" s="36"/>
      <c r="H35" s="36"/>
      <c r="I35" s="36"/>
      <c r="J35" s="36"/>
      <c r="K35" s="36"/>
      <c r="L35" s="36"/>
      <c r="M35" s="36"/>
      <c r="N35" s="36"/>
      <c r="P35" s="36"/>
      <c r="Q35" s="36"/>
      <c r="R35" s="36"/>
      <c r="S35" s="36"/>
      <c r="T35" s="36"/>
      <c r="U35" s="36"/>
      <c r="V35" s="36"/>
      <c r="W35" s="36"/>
      <c r="X35" s="36"/>
      <c r="Y35" s="36"/>
      <c r="Z35" s="36"/>
    </row>
    <row r="36" spans="1:26" s="37" customFormat="1" ht="13.2">
      <c r="A36" s="36"/>
      <c r="B36" s="36"/>
      <c r="C36" s="36"/>
      <c r="D36" s="36"/>
      <c r="E36" s="36"/>
      <c r="F36" s="36"/>
      <c r="G36" s="36"/>
      <c r="H36" s="36"/>
      <c r="I36" s="36"/>
      <c r="J36" s="36"/>
      <c r="K36" s="36"/>
      <c r="L36" s="36"/>
      <c r="M36" s="36"/>
      <c r="N36" s="36"/>
      <c r="P36" s="36"/>
      <c r="Q36" s="36"/>
      <c r="R36" s="36"/>
      <c r="S36" s="36"/>
      <c r="T36" s="36"/>
      <c r="U36" s="36"/>
      <c r="V36" s="36"/>
      <c r="W36" s="36"/>
      <c r="X36" s="36"/>
      <c r="Y36" s="36"/>
      <c r="Z36" s="36"/>
    </row>
    <row r="37" spans="1:26" s="37" customFormat="1" ht="13.2">
      <c r="A37" s="36"/>
      <c r="B37" s="36"/>
      <c r="C37" s="36"/>
      <c r="D37" s="36"/>
      <c r="E37" s="36"/>
      <c r="F37" s="36"/>
      <c r="G37" s="36"/>
      <c r="H37" s="36"/>
      <c r="I37" s="36"/>
      <c r="J37" s="36"/>
      <c r="K37" s="36"/>
      <c r="L37" s="36"/>
      <c r="M37" s="36"/>
      <c r="N37" s="36"/>
      <c r="P37" s="36"/>
      <c r="Q37" s="36"/>
      <c r="R37" s="36"/>
      <c r="S37" s="36"/>
      <c r="T37" s="36"/>
      <c r="U37" s="36"/>
      <c r="V37" s="36"/>
      <c r="W37" s="36"/>
      <c r="X37" s="36"/>
      <c r="Y37" s="36"/>
      <c r="Z37" s="36"/>
    </row>
    <row r="38" spans="1:26" s="37" customFormat="1" ht="13.2">
      <c r="A38" s="36"/>
      <c r="B38" s="36"/>
      <c r="C38" s="36"/>
      <c r="D38" s="36"/>
      <c r="E38" s="36"/>
      <c r="F38" s="36"/>
      <c r="G38" s="36"/>
      <c r="H38" s="36"/>
      <c r="I38" s="36"/>
      <c r="J38" s="36"/>
      <c r="K38" s="36"/>
      <c r="L38" s="36"/>
      <c r="M38" s="36"/>
      <c r="N38" s="36"/>
      <c r="P38" s="36"/>
      <c r="Q38" s="36"/>
      <c r="R38" s="36"/>
      <c r="S38" s="36"/>
      <c r="T38" s="36"/>
      <c r="U38" s="36"/>
      <c r="V38" s="36"/>
      <c r="W38" s="36"/>
      <c r="X38" s="36"/>
      <c r="Y38" s="36"/>
      <c r="Z38" s="36"/>
    </row>
    <row r="39" spans="1:26" s="37" customFormat="1" ht="13.2">
      <c r="A39" s="36"/>
      <c r="B39" s="36"/>
      <c r="C39" s="36"/>
      <c r="D39" s="36"/>
      <c r="E39" s="36"/>
      <c r="F39" s="36"/>
      <c r="G39" s="36"/>
      <c r="H39" s="36"/>
      <c r="I39" s="36"/>
      <c r="J39" s="36"/>
      <c r="K39" s="36"/>
      <c r="L39" s="36"/>
      <c r="M39" s="36"/>
      <c r="N39" s="36"/>
      <c r="P39" s="36"/>
      <c r="Q39" s="36"/>
      <c r="R39" s="36"/>
      <c r="S39" s="36"/>
      <c r="T39" s="36"/>
      <c r="U39" s="36"/>
      <c r="V39" s="36"/>
      <c r="W39" s="36"/>
      <c r="X39" s="36"/>
      <c r="Y39" s="36"/>
      <c r="Z39" s="36"/>
    </row>
    <row r="40" spans="1:26" s="37" customFormat="1" ht="13.2">
      <c r="A40" s="36"/>
      <c r="B40" s="36"/>
      <c r="C40" s="36"/>
      <c r="D40" s="36"/>
      <c r="E40" s="36"/>
      <c r="F40" s="36"/>
      <c r="G40" s="36"/>
      <c r="H40" s="36"/>
      <c r="I40" s="36"/>
      <c r="J40" s="36"/>
      <c r="K40" s="36"/>
      <c r="L40" s="36"/>
      <c r="M40" s="36"/>
      <c r="N40" s="36"/>
      <c r="P40" s="36"/>
      <c r="Q40" s="36"/>
      <c r="R40" s="36"/>
      <c r="S40" s="36"/>
      <c r="T40" s="36"/>
      <c r="U40" s="36"/>
      <c r="V40" s="36"/>
      <c r="W40" s="36"/>
      <c r="X40" s="36"/>
      <c r="Y40" s="36"/>
      <c r="Z40" s="36"/>
    </row>
    <row r="41" spans="1:26" s="37" customFormat="1" ht="13.2">
      <c r="A41" s="36"/>
      <c r="B41" s="36"/>
      <c r="C41" s="36"/>
      <c r="D41" s="36"/>
      <c r="E41" s="36"/>
      <c r="F41" s="36"/>
      <c r="G41" s="36"/>
      <c r="H41" s="36"/>
      <c r="I41" s="36"/>
      <c r="J41" s="36"/>
      <c r="K41" s="36"/>
      <c r="L41" s="36"/>
      <c r="M41" s="36"/>
      <c r="N41" s="36"/>
      <c r="P41" s="36"/>
      <c r="Q41" s="36"/>
      <c r="R41" s="36"/>
      <c r="S41" s="36"/>
      <c r="T41" s="36"/>
      <c r="U41" s="36"/>
      <c r="V41" s="36"/>
      <c r="W41" s="36"/>
      <c r="X41" s="36"/>
      <c r="Y41" s="36"/>
      <c r="Z41" s="36"/>
    </row>
    <row r="42" spans="1:26" s="37" customFormat="1" ht="13.2">
      <c r="A42" s="36"/>
      <c r="B42" s="36"/>
      <c r="C42" s="36"/>
      <c r="D42" s="36"/>
      <c r="E42" s="36"/>
      <c r="F42" s="36"/>
      <c r="G42" s="36"/>
      <c r="H42" s="36"/>
      <c r="I42" s="36"/>
      <c r="J42" s="36"/>
      <c r="K42" s="36"/>
      <c r="L42" s="36"/>
      <c r="M42" s="36"/>
      <c r="N42" s="36"/>
      <c r="P42" s="36"/>
      <c r="Q42" s="36"/>
      <c r="R42" s="36"/>
      <c r="S42" s="36"/>
      <c r="T42" s="36"/>
      <c r="U42" s="36"/>
      <c r="V42" s="36"/>
      <c r="W42" s="36"/>
      <c r="X42" s="36"/>
      <c r="Y42" s="36"/>
      <c r="Z42" s="36"/>
    </row>
    <row r="43" spans="1:26" s="37" customFormat="1" ht="13.2">
      <c r="A43" s="36"/>
      <c r="B43" s="36"/>
      <c r="C43" s="36"/>
      <c r="D43" s="36"/>
      <c r="E43" s="36"/>
      <c r="F43" s="36"/>
      <c r="G43" s="36"/>
      <c r="H43" s="36"/>
      <c r="I43" s="36"/>
      <c r="J43" s="36"/>
      <c r="K43" s="36"/>
      <c r="L43" s="36"/>
      <c r="M43" s="36"/>
      <c r="N43" s="36"/>
      <c r="P43" s="36"/>
      <c r="Q43" s="36"/>
      <c r="R43" s="36"/>
      <c r="S43" s="36"/>
      <c r="T43" s="36"/>
      <c r="U43" s="36"/>
      <c r="V43" s="36"/>
      <c r="W43" s="36"/>
      <c r="X43" s="36"/>
      <c r="Y43" s="36"/>
      <c r="Z43" s="36"/>
    </row>
    <row r="44" spans="1:26" s="37" customFormat="1" ht="13.2">
      <c r="A44" s="36"/>
      <c r="B44" s="36"/>
      <c r="C44" s="36"/>
      <c r="D44" s="36"/>
      <c r="E44" s="36"/>
      <c r="F44" s="36"/>
      <c r="G44" s="36"/>
      <c r="H44" s="36"/>
      <c r="I44" s="36"/>
      <c r="J44" s="36"/>
      <c r="K44" s="36"/>
      <c r="L44" s="36"/>
      <c r="M44" s="36"/>
      <c r="N44" s="36"/>
      <c r="P44" s="36"/>
      <c r="Q44" s="36"/>
      <c r="R44" s="36"/>
      <c r="S44" s="36"/>
      <c r="T44" s="36"/>
      <c r="U44" s="36"/>
      <c r="V44" s="36"/>
      <c r="W44" s="36"/>
      <c r="X44" s="36"/>
      <c r="Y44" s="36"/>
      <c r="Z44" s="36"/>
    </row>
    <row r="45" spans="1:26" s="37" customFormat="1" ht="13.2">
      <c r="A45" s="36"/>
      <c r="B45" s="36"/>
      <c r="C45" s="36"/>
      <c r="D45" s="36"/>
      <c r="E45" s="36"/>
      <c r="F45" s="36"/>
      <c r="G45" s="36"/>
      <c r="H45" s="36"/>
      <c r="I45" s="36"/>
      <c r="J45" s="36"/>
      <c r="K45" s="36"/>
      <c r="L45" s="36"/>
      <c r="M45" s="36"/>
      <c r="N45" s="36"/>
      <c r="P45" s="36"/>
      <c r="Q45" s="36"/>
      <c r="R45" s="36"/>
      <c r="S45" s="36"/>
      <c r="T45" s="36"/>
      <c r="U45" s="36"/>
      <c r="V45" s="36"/>
      <c r="W45" s="36"/>
      <c r="X45" s="36"/>
      <c r="Y45" s="36"/>
      <c r="Z45" s="36"/>
    </row>
    <row r="46" spans="1:26" s="37" customFormat="1" ht="13.2">
      <c r="A46" s="36"/>
      <c r="B46" s="36"/>
      <c r="C46" s="36"/>
      <c r="D46" s="36"/>
      <c r="E46" s="36"/>
      <c r="F46" s="36"/>
      <c r="G46" s="36"/>
      <c r="H46" s="36"/>
      <c r="I46" s="36"/>
      <c r="J46" s="36"/>
      <c r="K46" s="36"/>
      <c r="L46" s="36"/>
      <c r="M46" s="36"/>
      <c r="N46" s="36"/>
      <c r="P46" s="36"/>
      <c r="Q46" s="36"/>
      <c r="R46" s="36"/>
      <c r="S46" s="36"/>
      <c r="T46" s="36"/>
      <c r="U46" s="36"/>
      <c r="V46" s="36"/>
      <c r="W46" s="36"/>
      <c r="X46" s="36"/>
      <c r="Y46" s="36"/>
      <c r="Z46" s="36"/>
    </row>
    <row r="47" spans="1:26" s="37" customFormat="1" ht="13.2">
      <c r="A47" s="36"/>
      <c r="B47" s="36"/>
      <c r="C47" s="36"/>
      <c r="D47" s="36"/>
      <c r="E47" s="36"/>
      <c r="F47" s="36"/>
      <c r="G47" s="36"/>
      <c r="H47" s="36"/>
      <c r="I47" s="36"/>
      <c r="J47" s="36"/>
      <c r="K47" s="36"/>
      <c r="L47" s="36"/>
      <c r="M47" s="36"/>
      <c r="N47" s="36"/>
      <c r="P47" s="36"/>
      <c r="Q47" s="36"/>
      <c r="R47" s="36"/>
      <c r="S47" s="36"/>
      <c r="T47" s="36"/>
      <c r="U47" s="36"/>
      <c r="V47" s="36"/>
      <c r="W47" s="36"/>
      <c r="X47" s="36"/>
      <c r="Y47" s="36"/>
      <c r="Z47" s="36"/>
    </row>
    <row r="48" spans="1:26" s="37" customFormat="1" ht="13.2">
      <c r="A48" s="36"/>
      <c r="B48" s="36"/>
      <c r="C48" s="36"/>
      <c r="D48" s="36"/>
      <c r="E48" s="36"/>
      <c r="F48" s="36"/>
      <c r="G48" s="36"/>
      <c r="H48" s="36"/>
      <c r="I48" s="36"/>
      <c r="J48" s="36"/>
      <c r="K48" s="36"/>
      <c r="L48" s="36"/>
      <c r="M48" s="36"/>
      <c r="N48" s="36"/>
      <c r="P48" s="36"/>
      <c r="Q48" s="36"/>
      <c r="R48" s="36"/>
      <c r="S48" s="36"/>
      <c r="T48" s="36"/>
      <c r="U48" s="36"/>
      <c r="V48" s="36"/>
      <c r="W48" s="36"/>
      <c r="X48" s="36"/>
      <c r="Y48" s="36"/>
      <c r="Z48" s="36"/>
    </row>
    <row r="49" spans="1:26" s="37" customFormat="1" ht="13.2">
      <c r="A49" s="36"/>
      <c r="B49" s="36"/>
      <c r="C49" s="36"/>
      <c r="D49" s="36"/>
      <c r="E49" s="36"/>
      <c r="F49" s="36"/>
      <c r="G49" s="36"/>
      <c r="H49" s="36"/>
      <c r="I49" s="36"/>
      <c r="J49" s="36"/>
      <c r="K49" s="36"/>
      <c r="L49" s="36"/>
      <c r="M49" s="36"/>
      <c r="N49" s="36"/>
      <c r="P49" s="36"/>
      <c r="Q49" s="36"/>
      <c r="R49" s="36"/>
      <c r="S49" s="36"/>
      <c r="T49" s="36"/>
      <c r="U49" s="36"/>
      <c r="V49" s="36"/>
      <c r="W49" s="36"/>
      <c r="X49" s="36"/>
      <c r="Y49" s="36"/>
      <c r="Z49" s="36"/>
    </row>
    <row r="50" spans="1:26" s="37" customFormat="1" ht="13.2">
      <c r="A50" s="36"/>
      <c r="B50" s="36"/>
      <c r="C50" s="36"/>
      <c r="D50" s="36"/>
      <c r="E50" s="36"/>
      <c r="F50" s="36"/>
      <c r="G50" s="36"/>
      <c r="H50" s="36"/>
      <c r="I50" s="36"/>
      <c r="J50" s="36"/>
      <c r="K50" s="36"/>
      <c r="L50" s="36"/>
      <c r="M50" s="36"/>
      <c r="N50" s="36"/>
      <c r="P50" s="36"/>
      <c r="Q50" s="36"/>
      <c r="R50" s="36"/>
      <c r="S50" s="36"/>
      <c r="T50" s="36"/>
      <c r="U50" s="36"/>
      <c r="V50" s="36"/>
      <c r="W50" s="36"/>
      <c r="X50" s="36"/>
      <c r="Y50" s="36"/>
      <c r="Z50" s="36"/>
    </row>
    <row r="51" spans="1:26" s="37" customFormat="1" ht="13.2">
      <c r="A51" s="36"/>
      <c r="B51" s="36"/>
      <c r="C51" s="36"/>
      <c r="D51" s="36"/>
      <c r="E51" s="36"/>
      <c r="F51" s="36"/>
      <c r="G51" s="36"/>
      <c r="H51" s="36"/>
      <c r="I51" s="36"/>
      <c r="J51" s="36"/>
      <c r="K51" s="36"/>
      <c r="L51" s="36"/>
      <c r="M51" s="36"/>
      <c r="N51" s="36"/>
      <c r="P51" s="36"/>
      <c r="Q51" s="36"/>
      <c r="R51" s="36"/>
      <c r="S51" s="36"/>
      <c r="T51" s="36"/>
      <c r="U51" s="36"/>
      <c r="V51" s="36"/>
      <c r="W51" s="36"/>
      <c r="X51" s="36"/>
      <c r="Y51" s="36"/>
      <c r="Z51" s="36"/>
    </row>
    <row r="52" spans="1:26" s="37" customFormat="1" ht="13.2">
      <c r="A52" s="36"/>
      <c r="B52" s="36"/>
      <c r="C52" s="36"/>
      <c r="D52" s="36"/>
      <c r="E52" s="36"/>
      <c r="F52" s="36"/>
      <c r="G52" s="36"/>
      <c r="H52" s="36"/>
      <c r="I52" s="36"/>
      <c r="J52" s="36"/>
      <c r="K52" s="36"/>
      <c r="L52" s="36"/>
      <c r="M52" s="36"/>
      <c r="N52" s="36"/>
      <c r="P52" s="36"/>
      <c r="Q52" s="36"/>
      <c r="R52" s="36"/>
      <c r="S52" s="36"/>
      <c r="T52" s="36"/>
      <c r="U52" s="36"/>
      <c r="V52" s="36"/>
      <c r="W52" s="36"/>
      <c r="X52" s="36"/>
      <c r="Y52" s="36"/>
      <c r="Z52" s="36"/>
    </row>
    <row r="53" spans="1:26" s="37" customFormat="1" ht="13.2">
      <c r="A53" s="36"/>
      <c r="B53" s="36"/>
      <c r="C53" s="36"/>
      <c r="D53" s="36"/>
      <c r="E53" s="36"/>
      <c r="F53" s="36"/>
      <c r="G53" s="36"/>
      <c r="H53" s="36"/>
      <c r="I53" s="36"/>
      <c r="J53" s="36"/>
      <c r="K53" s="36"/>
      <c r="L53" s="36"/>
      <c r="M53" s="36"/>
      <c r="N53" s="36"/>
      <c r="P53" s="36"/>
      <c r="Q53" s="36"/>
      <c r="R53" s="36"/>
      <c r="S53" s="36"/>
      <c r="T53" s="36"/>
      <c r="U53" s="36"/>
      <c r="V53" s="36"/>
      <c r="W53" s="36"/>
      <c r="X53" s="36"/>
      <c r="Y53" s="36"/>
      <c r="Z53" s="36"/>
    </row>
    <row r="54" spans="1:26" s="37" customFormat="1" ht="13.2">
      <c r="A54" s="36"/>
      <c r="B54" s="36"/>
      <c r="C54" s="36"/>
      <c r="D54" s="36"/>
      <c r="E54" s="36"/>
      <c r="F54" s="36"/>
      <c r="G54" s="36"/>
      <c r="H54" s="36"/>
      <c r="I54" s="36"/>
      <c r="J54" s="36"/>
      <c r="K54" s="36"/>
      <c r="L54" s="36"/>
      <c r="M54" s="36"/>
      <c r="N54" s="36"/>
      <c r="P54" s="36"/>
      <c r="Q54" s="36"/>
      <c r="R54" s="36"/>
      <c r="S54" s="36"/>
      <c r="T54" s="36"/>
      <c r="U54" s="36"/>
      <c r="V54" s="36"/>
      <c r="W54" s="36"/>
      <c r="X54" s="36"/>
      <c r="Y54" s="36"/>
      <c r="Z54" s="36"/>
    </row>
    <row r="55" spans="1:26" s="37" customFormat="1" ht="13.2">
      <c r="A55" s="36"/>
      <c r="B55" s="44"/>
      <c r="C55" s="45"/>
      <c r="D55" s="45"/>
      <c r="E55" s="45"/>
      <c r="F55" s="45"/>
      <c r="G55" s="45"/>
      <c r="H55" s="45"/>
      <c r="I55" s="45"/>
      <c r="J55" s="45"/>
      <c r="K55" s="45"/>
      <c r="L55" s="45"/>
      <c r="M55" s="45"/>
      <c r="N55" s="45"/>
      <c r="P55" s="36"/>
      <c r="Q55" s="36"/>
      <c r="R55" s="36"/>
      <c r="S55" s="36"/>
      <c r="T55" s="36"/>
      <c r="U55" s="36"/>
      <c r="V55" s="36"/>
      <c r="W55" s="36"/>
      <c r="X55" s="36"/>
      <c r="Y55" s="36"/>
      <c r="Z55" s="36"/>
    </row>
    <row r="56" spans="1:26" ht="13.2">
      <c r="A56" s="28"/>
      <c r="B56" s="45"/>
      <c r="C56" s="45"/>
      <c r="D56" s="45"/>
      <c r="E56" s="45"/>
      <c r="F56" s="45"/>
      <c r="G56" s="45"/>
      <c r="H56" s="45"/>
      <c r="I56" s="45"/>
      <c r="J56" s="45"/>
      <c r="K56" s="45"/>
      <c r="L56" s="45"/>
      <c r="M56" s="45"/>
      <c r="N56" s="45"/>
      <c r="P56" s="28"/>
      <c r="Q56" s="28"/>
      <c r="R56" s="28"/>
      <c r="S56" s="28"/>
      <c r="T56" s="28"/>
      <c r="U56" s="28"/>
      <c r="V56" s="28"/>
      <c r="W56" s="28"/>
      <c r="X56" s="28"/>
      <c r="Y56" s="28"/>
      <c r="Z56" s="28"/>
    </row>
    <row r="57" spans="1:26" ht="13.2">
      <c r="A57" s="28"/>
      <c r="B57" s="45"/>
      <c r="C57" s="45"/>
      <c r="D57" s="45"/>
      <c r="E57" s="45"/>
      <c r="F57" s="45"/>
      <c r="G57" s="45"/>
      <c r="H57" s="45"/>
      <c r="I57" s="45"/>
      <c r="J57" s="45"/>
      <c r="K57" s="45"/>
      <c r="L57" s="45"/>
      <c r="M57" s="45"/>
      <c r="N57" s="45"/>
      <c r="P57" s="28"/>
      <c r="Q57" s="28"/>
      <c r="R57" s="28"/>
      <c r="S57" s="28"/>
      <c r="T57" s="28"/>
      <c r="U57" s="28"/>
      <c r="V57" s="28"/>
      <c r="W57" s="28"/>
      <c r="X57" s="28"/>
      <c r="Y57" s="28"/>
      <c r="Z57" s="28"/>
    </row>
    <row r="58" spans="1:26" ht="13.2">
      <c r="A58" s="28"/>
      <c r="B58" s="28"/>
      <c r="C58" s="28"/>
      <c r="D58" s="28"/>
      <c r="E58" s="28"/>
      <c r="F58" s="28"/>
      <c r="G58" s="28"/>
      <c r="H58" s="28"/>
      <c r="I58" s="28"/>
      <c r="J58" s="28"/>
      <c r="K58" s="28"/>
      <c r="L58" s="28"/>
      <c r="M58" s="28"/>
      <c r="N58" s="28"/>
      <c r="P58" s="28"/>
      <c r="Q58" s="28"/>
      <c r="R58" s="28"/>
      <c r="S58" s="28"/>
      <c r="T58" s="28"/>
      <c r="U58" s="28"/>
      <c r="V58" s="28"/>
      <c r="W58" s="28"/>
      <c r="X58" s="28"/>
      <c r="Y58" s="28"/>
      <c r="Z58" s="28"/>
    </row>
    <row r="59" spans="1:26" ht="13.2">
      <c r="A59" s="28"/>
      <c r="B59" s="28"/>
      <c r="C59" s="28"/>
      <c r="D59" s="28"/>
      <c r="E59" s="28"/>
      <c r="F59" s="28"/>
      <c r="G59" s="28"/>
      <c r="H59" s="28"/>
      <c r="I59" s="28"/>
      <c r="J59" s="28"/>
      <c r="K59" s="28"/>
      <c r="L59" s="28"/>
      <c r="M59" s="28"/>
      <c r="N59" s="28"/>
      <c r="P59" s="28"/>
      <c r="Q59" s="28"/>
      <c r="R59" s="28"/>
      <c r="S59" s="28"/>
      <c r="T59" s="28"/>
      <c r="U59" s="28"/>
      <c r="V59" s="28"/>
      <c r="W59" s="28"/>
      <c r="X59" s="28"/>
      <c r="Y59" s="28"/>
      <c r="Z59" s="28"/>
    </row>
    <row r="60" spans="1:26" ht="13.2">
      <c r="A60" s="28"/>
      <c r="B60" s="28"/>
      <c r="C60" s="28"/>
      <c r="D60" s="28"/>
      <c r="E60" s="28"/>
      <c r="F60" s="28"/>
      <c r="G60" s="28"/>
      <c r="H60" s="28"/>
      <c r="I60" s="28"/>
      <c r="J60" s="28"/>
      <c r="K60" s="28"/>
      <c r="L60" s="28"/>
      <c r="M60" s="28"/>
      <c r="N60" s="28"/>
      <c r="P60" s="28"/>
      <c r="Q60" s="28"/>
      <c r="R60" s="28"/>
      <c r="S60" s="28"/>
      <c r="T60" s="28"/>
      <c r="U60" s="28"/>
      <c r="V60" s="28"/>
      <c r="W60" s="28"/>
      <c r="X60" s="28"/>
      <c r="Y60" s="28"/>
      <c r="Z60" s="28"/>
    </row>
    <row r="61" spans="1:26" ht="13.2">
      <c r="A61" s="28"/>
      <c r="B61" s="28"/>
      <c r="C61" s="28"/>
      <c r="D61" s="28"/>
      <c r="E61" s="28"/>
      <c r="F61" s="28"/>
      <c r="G61" s="28"/>
      <c r="H61" s="28"/>
      <c r="I61" s="28"/>
      <c r="J61" s="28"/>
      <c r="K61" s="28"/>
      <c r="L61" s="28"/>
      <c r="M61" s="28"/>
      <c r="N61" s="28"/>
      <c r="P61" s="28"/>
      <c r="Q61" s="28"/>
      <c r="R61" s="28"/>
      <c r="S61" s="28"/>
      <c r="T61" s="28"/>
      <c r="U61" s="28"/>
      <c r="V61" s="28"/>
      <c r="W61" s="28"/>
      <c r="X61" s="28"/>
      <c r="Y61" s="28"/>
      <c r="Z61" s="28"/>
    </row>
    <row r="62" spans="1:26" ht="13.2">
      <c r="A62" s="28"/>
      <c r="B62" s="28"/>
      <c r="C62" s="28"/>
      <c r="D62" s="28"/>
      <c r="E62" s="28"/>
      <c r="F62" s="28"/>
      <c r="G62" s="28"/>
      <c r="H62" s="28"/>
      <c r="I62" s="28"/>
      <c r="J62" s="28"/>
      <c r="K62" s="28"/>
      <c r="L62" s="28"/>
      <c r="M62" s="28"/>
      <c r="N62" s="28"/>
      <c r="P62" s="28"/>
      <c r="Q62" s="28"/>
      <c r="R62" s="28"/>
      <c r="S62" s="28"/>
      <c r="T62" s="28"/>
      <c r="U62" s="28"/>
      <c r="V62" s="28"/>
      <c r="W62" s="28"/>
      <c r="X62" s="28"/>
      <c r="Y62" s="28"/>
      <c r="Z62" s="28"/>
    </row>
    <row r="63" spans="1:26" ht="13.2">
      <c r="A63" s="28"/>
      <c r="B63" s="28"/>
      <c r="C63" s="28"/>
      <c r="D63" s="28"/>
      <c r="E63" s="28"/>
      <c r="F63" s="28"/>
      <c r="G63" s="28"/>
      <c r="H63" s="28"/>
      <c r="I63" s="28"/>
      <c r="J63" s="28"/>
      <c r="K63" s="28"/>
      <c r="L63" s="28"/>
      <c r="M63" s="28"/>
      <c r="N63" s="28"/>
      <c r="P63" s="28"/>
      <c r="Q63" s="28"/>
      <c r="R63" s="28"/>
      <c r="S63" s="28"/>
      <c r="T63" s="28"/>
      <c r="U63" s="28"/>
      <c r="V63" s="28"/>
      <c r="W63" s="28"/>
      <c r="X63" s="28"/>
      <c r="Y63" s="28"/>
      <c r="Z63" s="28"/>
    </row>
    <row r="64" spans="1:26" ht="13.2">
      <c r="A64" s="28"/>
      <c r="B64" s="28"/>
      <c r="C64" s="28"/>
      <c r="D64" s="28"/>
      <c r="E64" s="28"/>
      <c r="F64" s="28"/>
      <c r="G64" s="28"/>
      <c r="H64" s="28"/>
      <c r="I64" s="28"/>
      <c r="J64" s="28"/>
      <c r="K64" s="28"/>
      <c r="L64" s="28"/>
      <c r="M64" s="28"/>
      <c r="N64" s="28"/>
      <c r="P64" s="28"/>
      <c r="Q64" s="28"/>
      <c r="R64" s="28"/>
      <c r="S64" s="28"/>
      <c r="T64" s="28"/>
      <c r="U64" s="28"/>
      <c r="V64" s="28"/>
      <c r="W64" s="28"/>
      <c r="X64" s="28"/>
      <c r="Y64" s="28"/>
      <c r="Z64" s="28"/>
    </row>
    <row r="65" spans="1:26" ht="13.2">
      <c r="A65" s="28"/>
      <c r="B65" s="28"/>
      <c r="C65" s="28"/>
      <c r="D65" s="28"/>
      <c r="E65" s="28"/>
      <c r="F65" s="28"/>
      <c r="G65" s="28"/>
      <c r="H65" s="28"/>
      <c r="I65" s="28"/>
      <c r="J65" s="28"/>
      <c r="K65" s="28"/>
      <c r="L65" s="28"/>
      <c r="M65" s="28"/>
      <c r="N65" s="28"/>
      <c r="P65" s="28"/>
      <c r="Q65" s="28"/>
      <c r="R65" s="28"/>
      <c r="S65" s="28"/>
      <c r="T65" s="28"/>
      <c r="U65" s="28"/>
      <c r="V65" s="28"/>
      <c r="W65" s="28"/>
      <c r="X65" s="28"/>
      <c r="Y65" s="28"/>
      <c r="Z65" s="28"/>
    </row>
    <row r="66" spans="1:26" ht="13.2">
      <c r="A66" s="28"/>
      <c r="B66" s="28"/>
      <c r="C66" s="28"/>
      <c r="D66" s="28"/>
      <c r="E66" s="28"/>
      <c r="F66" s="28"/>
      <c r="G66" s="28"/>
      <c r="H66" s="28"/>
      <c r="I66" s="28"/>
      <c r="J66" s="28"/>
      <c r="K66" s="28"/>
      <c r="L66" s="28"/>
      <c r="M66" s="28"/>
      <c r="N66" s="28"/>
      <c r="P66" s="28"/>
      <c r="Q66" s="28"/>
      <c r="R66" s="28"/>
      <c r="S66" s="28"/>
      <c r="T66" s="28"/>
      <c r="U66" s="28"/>
      <c r="V66" s="28"/>
      <c r="W66" s="28"/>
      <c r="X66" s="28"/>
      <c r="Y66" s="28"/>
      <c r="Z66" s="28"/>
    </row>
    <row r="67" spans="1:26" ht="13.2">
      <c r="A67" s="28"/>
      <c r="B67" s="28"/>
      <c r="C67" s="28"/>
      <c r="D67" s="28"/>
      <c r="E67" s="28"/>
      <c r="F67" s="28"/>
      <c r="G67" s="28"/>
      <c r="H67" s="28"/>
      <c r="I67" s="28"/>
      <c r="J67" s="28"/>
      <c r="K67" s="28"/>
      <c r="L67" s="28"/>
      <c r="M67" s="28"/>
      <c r="N67" s="28"/>
      <c r="P67" s="28"/>
      <c r="Q67" s="28"/>
      <c r="R67" s="28"/>
      <c r="S67" s="28"/>
      <c r="T67" s="28"/>
      <c r="U67" s="28"/>
      <c r="V67" s="28"/>
      <c r="W67" s="28"/>
      <c r="X67" s="28"/>
      <c r="Y67" s="28"/>
      <c r="Z67" s="28"/>
    </row>
    <row r="68" spans="1:26" ht="13.2">
      <c r="A68" s="28"/>
      <c r="B68" s="28"/>
      <c r="C68" s="28"/>
      <c r="D68" s="28"/>
      <c r="E68" s="28"/>
      <c r="F68" s="28"/>
      <c r="G68" s="28"/>
      <c r="H68" s="28"/>
      <c r="I68" s="28"/>
      <c r="J68" s="28"/>
      <c r="K68" s="28"/>
      <c r="L68" s="28"/>
      <c r="M68" s="28"/>
      <c r="N68" s="28"/>
      <c r="P68" s="28"/>
      <c r="Q68" s="28"/>
      <c r="R68" s="28"/>
      <c r="S68" s="28"/>
      <c r="T68" s="28"/>
      <c r="U68" s="28"/>
      <c r="V68" s="28"/>
      <c r="W68" s="28"/>
      <c r="X68" s="28"/>
      <c r="Y68" s="28"/>
      <c r="Z68" s="28"/>
    </row>
    <row r="69" spans="1:26" ht="13.2">
      <c r="A69" s="28"/>
      <c r="B69" s="28"/>
      <c r="C69" s="28"/>
      <c r="D69" s="28"/>
      <c r="E69" s="28"/>
      <c r="F69" s="28"/>
      <c r="G69" s="28"/>
      <c r="H69" s="28"/>
      <c r="I69" s="28"/>
      <c r="J69" s="28"/>
      <c r="K69" s="28"/>
      <c r="L69" s="28"/>
      <c r="M69" s="28"/>
      <c r="N69" s="28"/>
      <c r="P69" s="28"/>
      <c r="Q69" s="28"/>
      <c r="R69" s="28"/>
      <c r="S69" s="28"/>
      <c r="T69" s="28"/>
      <c r="U69" s="28"/>
      <c r="V69" s="28"/>
      <c r="W69" s="28"/>
      <c r="X69" s="28"/>
      <c r="Y69" s="28"/>
      <c r="Z69" s="28"/>
    </row>
    <row r="70" spans="1:26" ht="13.2">
      <c r="A70" s="28"/>
      <c r="B70" s="28"/>
      <c r="C70" s="28"/>
      <c r="D70" s="28"/>
      <c r="E70" s="28"/>
      <c r="F70" s="28"/>
      <c r="G70" s="28"/>
      <c r="H70" s="28"/>
      <c r="I70" s="28"/>
      <c r="J70" s="28"/>
      <c r="K70" s="28"/>
      <c r="L70" s="28"/>
      <c r="M70" s="28"/>
      <c r="N70" s="28"/>
      <c r="P70" s="28"/>
      <c r="Q70" s="28"/>
      <c r="R70" s="28"/>
      <c r="S70" s="28"/>
      <c r="T70" s="28"/>
      <c r="U70" s="28"/>
      <c r="V70" s="28"/>
      <c r="W70" s="28"/>
      <c r="X70" s="28"/>
      <c r="Y70" s="28"/>
      <c r="Z70" s="28"/>
    </row>
    <row r="71" spans="1:26" ht="13.2">
      <c r="A71" s="28"/>
      <c r="B71" s="28"/>
      <c r="C71" s="28"/>
      <c r="D71" s="28"/>
      <c r="E71" s="28"/>
      <c r="F71" s="28"/>
      <c r="G71" s="28"/>
      <c r="H71" s="28"/>
      <c r="I71" s="28"/>
      <c r="J71" s="28"/>
      <c r="K71" s="28"/>
      <c r="L71" s="28"/>
      <c r="M71" s="28"/>
      <c r="N71" s="28"/>
      <c r="P71" s="28"/>
      <c r="Q71" s="28"/>
      <c r="R71" s="28"/>
      <c r="S71" s="28"/>
      <c r="T71" s="28"/>
      <c r="U71" s="28"/>
      <c r="V71" s="28"/>
      <c r="W71" s="28"/>
      <c r="X71" s="28"/>
      <c r="Y71" s="28"/>
      <c r="Z71" s="28"/>
    </row>
    <row r="72" spans="1:26" ht="13.2">
      <c r="A72" s="28"/>
      <c r="B72" s="28"/>
      <c r="C72" s="28"/>
      <c r="D72" s="28"/>
      <c r="E72" s="28"/>
      <c r="F72" s="28"/>
      <c r="G72" s="28"/>
      <c r="H72" s="28"/>
      <c r="I72" s="28"/>
      <c r="J72" s="28"/>
      <c r="K72" s="28"/>
      <c r="L72" s="28"/>
      <c r="M72" s="28"/>
      <c r="N72" s="28"/>
      <c r="P72" s="28"/>
      <c r="Q72" s="28"/>
      <c r="R72" s="28"/>
      <c r="S72" s="28"/>
      <c r="T72" s="28"/>
      <c r="U72" s="28"/>
      <c r="V72" s="28"/>
      <c r="W72" s="28"/>
      <c r="X72" s="28"/>
      <c r="Y72" s="28"/>
      <c r="Z72" s="28"/>
    </row>
    <row r="73" spans="1:26" ht="13.2">
      <c r="A73" s="28"/>
      <c r="B73" s="28"/>
      <c r="C73" s="28"/>
      <c r="D73" s="28"/>
      <c r="E73" s="28"/>
      <c r="F73" s="28"/>
      <c r="G73" s="28"/>
      <c r="H73" s="28"/>
      <c r="I73" s="28"/>
      <c r="J73" s="28"/>
      <c r="K73" s="28"/>
      <c r="L73" s="28"/>
      <c r="M73" s="28"/>
      <c r="N73" s="28"/>
      <c r="P73" s="28"/>
      <c r="Q73" s="28"/>
      <c r="R73" s="28"/>
      <c r="S73" s="28"/>
      <c r="T73" s="28"/>
      <c r="U73" s="28"/>
      <c r="V73" s="28"/>
      <c r="W73" s="28"/>
      <c r="X73" s="28"/>
      <c r="Y73" s="28"/>
      <c r="Z73" s="28"/>
    </row>
    <row r="74" spans="1:26" ht="13.2">
      <c r="A74" s="28"/>
      <c r="B74" s="28"/>
      <c r="C74" s="28"/>
      <c r="D74" s="28"/>
      <c r="E74" s="28"/>
      <c r="F74" s="28"/>
      <c r="G74" s="28"/>
      <c r="H74" s="28"/>
      <c r="I74" s="28"/>
      <c r="J74" s="28"/>
      <c r="K74" s="28"/>
      <c r="L74" s="28"/>
      <c r="M74" s="28"/>
      <c r="N74" s="28"/>
      <c r="P74" s="28"/>
      <c r="Q74" s="28"/>
      <c r="R74" s="28"/>
      <c r="S74" s="28"/>
      <c r="T74" s="28"/>
      <c r="U74" s="28"/>
      <c r="V74" s="28"/>
      <c r="W74" s="28"/>
      <c r="X74" s="28"/>
      <c r="Y74" s="28"/>
      <c r="Z74" s="28"/>
    </row>
    <row r="75" spans="1:26" ht="13.2">
      <c r="A75" s="28"/>
      <c r="B75" s="28"/>
      <c r="C75" s="28"/>
      <c r="D75" s="28"/>
      <c r="E75" s="28"/>
      <c r="F75" s="28"/>
      <c r="G75" s="28"/>
      <c r="H75" s="28"/>
      <c r="I75" s="28"/>
      <c r="J75" s="28"/>
      <c r="K75" s="28"/>
      <c r="L75" s="28"/>
      <c r="M75" s="28"/>
      <c r="N75" s="28"/>
      <c r="P75" s="28"/>
      <c r="Q75" s="28"/>
      <c r="R75" s="28"/>
      <c r="S75" s="28"/>
      <c r="T75" s="28"/>
      <c r="U75" s="28"/>
      <c r="V75" s="28"/>
      <c r="W75" s="28"/>
      <c r="X75" s="28"/>
      <c r="Y75" s="28"/>
      <c r="Z75" s="28"/>
    </row>
    <row r="76" spans="1:26" ht="13.2">
      <c r="A76" s="28"/>
      <c r="B76" s="28"/>
      <c r="C76" s="28"/>
      <c r="D76" s="28"/>
      <c r="E76" s="28"/>
      <c r="F76" s="28"/>
      <c r="G76" s="28"/>
      <c r="H76" s="28"/>
      <c r="I76" s="28"/>
      <c r="J76" s="28"/>
      <c r="K76" s="28"/>
      <c r="L76" s="28"/>
      <c r="M76" s="28"/>
      <c r="N76" s="28"/>
      <c r="P76" s="28"/>
      <c r="Q76" s="28"/>
      <c r="R76" s="28"/>
      <c r="S76" s="28"/>
      <c r="T76" s="28"/>
      <c r="U76" s="28"/>
      <c r="V76" s="28"/>
      <c r="W76" s="28"/>
      <c r="X76" s="28"/>
      <c r="Y76" s="28"/>
      <c r="Z76" s="28"/>
    </row>
    <row r="77" spans="1:26" ht="13.2">
      <c r="A77" s="28"/>
      <c r="B77" s="28"/>
      <c r="C77" s="28"/>
      <c r="D77" s="28"/>
      <c r="E77" s="28"/>
      <c r="F77" s="28"/>
      <c r="G77" s="28"/>
      <c r="H77" s="28"/>
      <c r="I77" s="28"/>
      <c r="J77" s="28"/>
      <c r="K77" s="28"/>
      <c r="L77" s="28"/>
      <c r="M77" s="28"/>
      <c r="N77" s="28"/>
      <c r="P77" s="28"/>
      <c r="Q77" s="28"/>
      <c r="R77" s="28"/>
      <c r="S77" s="28"/>
      <c r="T77" s="28"/>
      <c r="U77" s="28"/>
      <c r="V77" s="28"/>
      <c r="W77" s="28"/>
      <c r="X77" s="28"/>
      <c r="Y77" s="28"/>
      <c r="Z77" s="28"/>
    </row>
    <row r="78" spans="1:26" ht="13.2">
      <c r="A78" s="28"/>
      <c r="B78" s="28"/>
      <c r="C78" s="28"/>
      <c r="D78" s="28"/>
      <c r="E78" s="28"/>
      <c r="F78" s="28"/>
      <c r="G78" s="28"/>
      <c r="H78" s="28"/>
      <c r="I78" s="28"/>
      <c r="J78" s="28"/>
      <c r="K78" s="28"/>
      <c r="L78" s="28"/>
      <c r="M78" s="28"/>
      <c r="N78" s="28"/>
      <c r="P78" s="28"/>
      <c r="Q78" s="28"/>
      <c r="R78" s="28"/>
      <c r="S78" s="28"/>
      <c r="T78" s="28"/>
      <c r="U78" s="28"/>
      <c r="V78" s="28"/>
      <c r="W78" s="28"/>
      <c r="X78" s="28"/>
      <c r="Y78" s="28"/>
      <c r="Z78" s="28"/>
    </row>
    <row r="79" spans="1:26" ht="13.2">
      <c r="A79" s="28"/>
      <c r="B79" s="28"/>
      <c r="C79" s="28"/>
      <c r="D79" s="28"/>
      <c r="E79" s="28"/>
      <c r="F79" s="28"/>
      <c r="G79" s="28"/>
      <c r="H79" s="28"/>
      <c r="I79" s="28"/>
      <c r="J79" s="28"/>
      <c r="K79" s="28"/>
      <c r="L79" s="28"/>
      <c r="M79" s="28"/>
      <c r="N79" s="28"/>
      <c r="P79" s="28"/>
      <c r="Q79" s="28"/>
      <c r="R79" s="28"/>
      <c r="S79" s="28"/>
      <c r="T79" s="28"/>
      <c r="U79" s="28"/>
      <c r="V79" s="28"/>
      <c r="W79" s="28"/>
      <c r="X79" s="28"/>
      <c r="Y79" s="28"/>
      <c r="Z79" s="28"/>
    </row>
    <row r="80" spans="1:26" ht="13.2">
      <c r="A80" s="28"/>
      <c r="B80" s="28"/>
      <c r="C80" s="28"/>
      <c r="D80" s="28"/>
      <c r="E80" s="28"/>
      <c r="F80" s="28"/>
      <c r="G80" s="28"/>
      <c r="H80" s="28"/>
      <c r="I80" s="28"/>
      <c r="J80" s="28"/>
      <c r="K80" s="28"/>
      <c r="L80" s="28"/>
      <c r="M80" s="28"/>
      <c r="N80" s="28"/>
      <c r="P80" s="28"/>
      <c r="Q80" s="28"/>
      <c r="R80" s="28"/>
      <c r="S80" s="28"/>
      <c r="T80" s="28"/>
      <c r="U80" s="28"/>
      <c r="V80" s="28"/>
      <c r="W80" s="28"/>
      <c r="X80" s="28"/>
      <c r="Y80" s="28"/>
      <c r="Z80" s="28"/>
    </row>
    <row r="81" spans="1:26" ht="13.2">
      <c r="A81" s="28"/>
      <c r="B81" s="28"/>
      <c r="C81" s="28"/>
      <c r="D81" s="28"/>
      <c r="E81" s="28"/>
      <c r="F81" s="28"/>
      <c r="G81" s="28"/>
      <c r="H81" s="28"/>
      <c r="I81" s="28"/>
      <c r="J81" s="28"/>
      <c r="K81" s="28"/>
      <c r="L81" s="28"/>
      <c r="M81" s="28"/>
      <c r="N81" s="28"/>
      <c r="P81" s="28"/>
      <c r="Q81" s="28"/>
      <c r="R81" s="28"/>
      <c r="S81" s="28"/>
      <c r="T81" s="28"/>
      <c r="U81" s="28"/>
      <c r="V81" s="28"/>
      <c r="W81" s="28"/>
      <c r="X81" s="28"/>
      <c r="Y81" s="28"/>
      <c r="Z81" s="28"/>
    </row>
    <row r="82" spans="1:26" ht="13.2">
      <c r="A82" s="28"/>
      <c r="B82" s="28"/>
      <c r="C82" s="28"/>
      <c r="D82" s="28"/>
      <c r="E82" s="28"/>
      <c r="F82" s="28"/>
      <c r="G82" s="28"/>
      <c r="H82" s="28"/>
      <c r="I82" s="28"/>
      <c r="J82" s="28"/>
      <c r="K82" s="28"/>
      <c r="L82" s="28"/>
      <c r="M82" s="28"/>
      <c r="N82" s="28"/>
      <c r="P82" s="28"/>
      <c r="Q82" s="28"/>
      <c r="R82" s="28"/>
      <c r="S82" s="28"/>
      <c r="T82" s="28"/>
      <c r="U82" s="28"/>
      <c r="V82" s="28"/>
      <c r="W82" s="28"/>
      <c r="X82" s="28"/>
      <c r="Y82" s="28"/>
      <c r="Z82" s="28"/>
    </row>
    <row r="83" spans="1:26" ht="13.2">
      <c r="A83" s="28"/>
      <c r="B83" s="28"/>
      <c r="C83" s="28"/>
      <c r="D83" s="28"/>
      <c r="E83" s="28"/>
      <c r="F83" s="28"/>
      <c r="G83" s="28"/>
      <c r="H83" s="28"/>
      <c r="I83" s="28"/>
      <c r="J83" s="28"/>
      <c r="K83" s="28"/>
      <c r="L83" s="28"/>
      <c r="M83" s="28"/>
      <c r="N83" s="28"/>
      <c r="P83" s="28"/>
      <c r="Q83" s="28"/>
      <c r="R83" s="28"/>
      <c r="S83" s="28"/>
      <c r="T83" s="28"/>
      <c r="U83" s="28"/>
      <c r="V83" s="28"/>
      <c r="W83" s="28"/>
      <c r="X83" s="28"/>
      <c r="Y83" s="28"/>
      <c r="Z83" s="28"/>
    </row>
    <row r="84" spans="1:26" ht="13.2">
      <c r="A84" s="28"/>
      <c r="B84" s="28"/>
      <c r="C84" s="28"/>
      <c r="D84" s="28"/>
      <c r="E84" s="28"/>
      <c r="F84" s="28"/>
      <c r="G84" s="28"/>
      <c r="H84" s="28"/>
      <c r="I84" s="28"/>
      <c r="J84" s="28"/>
      <c r="K84" s="28"/>
      <c r="L84" s="28"/>
      <c r="M84" s="28"/>
      <c r="N84" s="28"/>
      <c r="P84" s="28"/>
      <c r="Q84" s="28"/>
      <c r="R84" s="28"/>
      <c r="S84" s="28"/>
      <c r="T84" s="28"/>
      <c r="U84" s="28"/>
      <c r="V84" s="28"/>
      <c r="W84" s="28"/>
      <c r="X84" s="28"/>
      <c r="Y84" s="28"/>
      <c r="Z84" s="28"/>
    </row>
    <row r="85" spans="1:26" ht="13.2">
      <c r="A85" s="28"/>
      <c r="B85" s="28"/>
      <c r="C85" s="28"/>
      <c r="D85" s="28"/>
      <c r="E85" s="28"/>
      <c r="F85" s="28"/>
      <c r="G85" s="28"/>
      <c r="H85" s="28"/>
      <c r="I85" s="28"/>
      <c r="J85" s="28"/>
      <c r="K85" s="28"/>
      <c r="L85" s="28"/>
      <c r="M85" s="28"/>
      <c r="N85" s="28"/>
      <c r="P85" s="28"/>
      <c r="Q85" s="28"/>
      <c r="R85" s="28"/>
      <c r="S85" s="28"/>
      <c r="T85" s="28"/>
      <c r="U85" s="28"/>
      <c r="V85" s="28"/>
      <c r="W85" s="28"/>
      <c r="X85" s="28"/>
      <c r="Y85" s="28"/>
      <c r="Z85" s="28"/>
    </row>
    <row r="86" spans="1:26" ht="13.2">
      <c r="A86" s="28"/>
      <c r="B86" s="28"/>
      <c r="C86" s="28"/>
      <c r="D86" s="28"/>
      <c r="E86" s="28"/>
      <c r="F86" s="28"/>
      <c r="G86" s="28"/>
      <c r="H86" s="28"/>
      <c r="I86" s="28"/>
      <c r="J86" s="28"/>
      <c r="K86" s="28"/>
      <c r="L86" s="28"/>
      <c r="M86" s="28"/>
      <c r="N86" s="28"/>
      <c r="P86" s="28"/>
      <c r="Q86" s="28"/>
      <c r="R86" s="28"/>
      <c r="S86" s="28"/>
      <c r="T86" s="28"/>
      <c r="U86" s="28"/>
      <c r="V86" s="28"/>
      <c r="W86" s="28"/>
      <c r="X86" s="28"/>
      <c r="Y86" s="28"/>
      <c r="Z86" s="28"/>
    </row>
    <row r="87" spans="1:26" ht="13.2">
      <c r="A87" s="28"/>
      <c r="B87" s="28"/>
      <c r="C87" s="28"/>
      <c r="D87" s="28"/>
      <c r="E87" s="28"/>
      <c r="F87" s="28"/>
      <c r="G87" s="28"/>
      <c r="H87" s="28"/>
      <c r="I87" s="28"/>
      <c r="J87" s="28"/>
      <c r="K87" s="28"/>
      <c r="L87" s="28"/>
      <c r="M87" s="28"/>
      <c r="N87" s="28"/>
      <c r="P87" s="28"/>
      <c r="Q87" s="28"/>
      <c r="R87" s="28"/>
      <c r="S87" s="28"/>
      <c r="T87" s="28"/>
      <c r="U87" s="28"/>
      <c r="V87" s="28"/>
      <c r="W87" s="28"/>
      <c r="X87" s="28"/>
      <c r="Y87" s="28"/>
      <c r="Z87" s="28"/>
    </row>
    <row r="88" spans="1:26" ht="13.2">
      <c r="A88" s="28"/>
      <c r="B88" s="28"/>
      <c r="C88" s="28"/>
      <c r="D88" s="28"/>
      <c r="E88" s="28"/>
      <c r="F88" s="28"/>
      <c r="G88" s="28"/>
      <c r="H88" s="28"/>
      <c r="I88" s="28"/>
      <c r="J88" s="28"/>
      <c r="K88" s="28"/>
      <c r="L88" s="28"/>
      <c r="M88" s="28"/>
      <c r="N88" s="28"/>
      <c r="P88" s="28"/>
      <c r="Q88" s="28"/>
      <c r="R88" s="28"/>
      <c r="S88" s="28"/>
      <c r="T88" s="28"/>
      <c r="U88" s="28"/>
      <c r="V88" s="28"/>
      <c r="W88" s="28"/>
      <c r="X88" s="28"/>
      <c r="Y88" s="28"/>
      <c r="Z88" s="28"/>
    </row>
    <row r="89" spans="1:26" ht="13.2">
      <c r="A89" s="28"/>
      <c r="B89" s="28"/>
      <c r="C89" s="28"/>
      <c r="D89" s="28"/>
      <c r="E89" s="28"/>
      <c r="F89" s="28"/>
      <c r="G89" s="28"/>
      <c r="H89" s="28"/>
      <c r="I89" s="28"/>
      <c r="J89" s="28"/>
      <c r="K89" s="28"/>
      <c r="L89" s="28"/>
      <c r="M89" s="28"/>
      <c r="N89" s="28"/>
      <c r="P89" s="28"/>
      <c r="Q89" s="28"/>
      <c r="R89" s="28"/>
      <c r="S89" s="28"/>
      <c r="T89" s="28"/>
      <c r="U89" s="28"/>
      <c r="V89" s="28"/>
      <c r="W89" s="28"/>
      <c r="X89" s="28"/>
      <c r="Y89" s="28"/>
      <c r="Z89" s="28"/>
    </row>
    <row r="90" spans="1:26" ht="13.2">
      <c r="A90" s="28"/>
      <c r="B90" s="28"/>
      <c r="C90" s="28"/>
      <c r="D90" s="28"/>
      <c r="E90" s="28"/>
      <c r="F90" s="28"/>
      <c r="G90" s="28"/>
      <c r="H90" s="28"/>
      <c r="I90" s="28"/>
      <c r="J90" s="28"/>
      <c r="K90" s="28"/>
      <c r="L90" s="28"/>
      <c r="M90" s="28"/>
      <c r="N90" s="28"/>
      <c r="P90" s="28"/>
      <c r="Q90" s="28"/>
      <c r="R90" s="28"/>
      <c r="S90" s="28"/>
      <c r="T90" s="28"/>
      <c r="U90" s="28"/>
      <c r="V90" s="28"/>
      <c r="W90" s="28"/>
      <c r="X90" s="28"/>
      <c r="Y90" s="28"/>
      <c r="Z90" s="28"/>
    </row>
    <row r="91" spans="1:26" ht="13.2">
      <c r="A91" s="28"/>
      <c r="B91" s="28"/>
      <c r="C91" s="28"/>
      <c r="D91" s="28"/>
      <c r="E91" s="28"/>
      <c r="F91" s="28"/>
      <c r="G91" s="28"/>
      <c r="H91" s="28"/>
      <c r="I91" s="28"/>
      <c r="J91" s="28"/>
      <c r="K91" s="28"/>
      <c r="L91" s="28"/>
      <c r="M91" s="28"/>
      <c r="N91" s="28"/>
      <c r="P91" s="28"/>
      <c r="Q91" s="28"/>
      <c r="R91" s="28"/>
      <c r="S91" s="28"/>
      <c r="T91" s="28"/>
      <c r="U91" s="28"/>
      <c r="V91" s="28"/>
      <c r="W91" s="28"/>
      <c r="X91" s="28"/>
      <c r="Y91" s="28"/>
      <c r="Z91" s="28"/>
    </row>
    <row r="92" spans="1:26" ht="13.2">
      <c r="A92" s="28"/>
      <c r="B92" s="28"/>
      <c r="C92" s="28"/>
      <c r="D92" s="28"/>
      <c r="E92" s="28"/>
      <c r="F92" s="28"/>
      <c r="G92" s="28"/>
      <c r="H92" s="28"/>
      <c r="I92" s="28"/>
      <c r="J92" s="28"/>
      <c r="K92" s="28"/>
      <c r="L92" s="28"/>
      <c r="M92" s="28"/>
      <c r="N92" s="28"/>
      <c r="P92" s="28"/>
      <c r="Q92" s="28"/>
      <c r="R92" s="28"/>
      <c r="S92" s="28"/>
      <c r="T92" s="28"/>
      <c r="U92" s="28"/>
      <c r="V92" s="28"/>
      <c r="W92" s="28"/>
      <c r="X92" s="28"/>
      <c r="Y92" s="28"/>
      <c r="Z92" s="28"/>
    </row>
    <row r="93" spans="1:26" ht="13.2">
      <c r="A93" s="28"/>
      <c r="B93" s="28"/>
      <c r="C93" s="28"/>
      <c r="D93" s="28"/>
      <c r="E93" s="28"/>
      <c r="F93" s="28"/>
      <c r="G93" s="28"/>
      <c r="H93" s="28"/>
      <c r="I93" s="28"/>
      <c r="J93" s="28"/>
      <c r="K93" s="28"/>
      <c r="L93" s="28"/>
      <c r="M93" s="28"/>
      <c r="N93" s="28"/>
      <c r="P93" s="28"/>
      <c r="Q93" s="28"/>
      <c r="R93" s="28"/>
      <c r="S93" s="28"/>
      <c r="T93" s="28"/>
      <c r="U93" s="28"/>
      <c r="V93" s="28"/>
      <c r="W93" s="28"/>
      <c r="X93" s="28"/>
      <c r="Y93" s="28"/>
      <c r="Z93" s="28"/>
    </row>
    <row r="94" spans="1:26" ht="13.2">
      <c r="A94" s="28"/>
      <c r="B94" s="28"/>
      <c r="C94" s="28"/>
      <c r="D94" s="28"/>
      <c r="E94" s="28"/>
      <c r="F94" s="28"/>
      <c r="G94" s="28"/>
      <c r="H94" s="28"/>
      <c r="I94" s="28"/>
      <c r="J94" s="28"/>
      <c r="K94" s="28"/>
      <c r="L94" s="28"/>
      <c r="M94" s="28"/>
      <c r="N94" s="28"/>
      <c r="P94" s="28"/>
      <c r="Q94" s="28"/>
      <c r="R94" s="28"/>
      <c r="S94" s="28"/>
      <c r="T94" s="28"/>
      <c r="U94" s="28"/>
      <c r="V94" s="28"/>
      <c r="W94" s="28"/>
      <c r="X94" s="28"/>
      <c r="Y94" s="28"/>
      <c r="Z94" s="28"/>
    </row>
    <row r="95" spans="1:26" ht="13.2">
      <c r="A95" s="28"/>
      <c r="B95" s="28"/>
      <c r="C95" s="28"/>
      <c r="D95" s="28"/>
      <c r="E95" s="28"/>
      <c r="F95" s="28"/>
      <c r="G95" s="28"/>
      <c r="H95" s="28"/>
      <c r="I95" s="28"/>
      <c r="J95" s="28"/>
      <c r="K95" s="28"/>
      <c r="L95" s="28"/>
      <c r="M95" s="28"/>
      <c r="N95" s="28"/>
      <c r="P95" s="28"/>
      <c r="Q95" s="28"/>
      <c r="R95" s="28"/>
      <c r="S95" s="28"/>
      <c r="T95" s="28"/>
      <c r="U95" s="28"/>
      <c r="V95" s="28"/>
      <c r="W95" s="28"/>
      <c r="X95" s="28"/>
      <c r="Y95" s="28"/>
      <c r="Z95" s="28"/>
    </row>
    <row r="96" spans="1:26" ht="13.2">
      <c r="A96" s="28"/>
      <c r="B96" s="28"/>
      <c r="C96" s="28"/>
      <c r="D96" s="28"/>
      <c r="E96" s="28"/>
      <c r="F96" s="28"/>
      <c r="G96" s="28"/>
      <c r="H96" s="28"/>
      <c r="I96" s="28"/>
      <c r="J96" s="28"/>
      <c r="K96" s="28"/>
      <c r="L96" s="28"/>
      <c r="M96" s="28"/>
      <c r="N96" s="28"/>
      <c r="P96" s="28"/>
      <c r="Q96" s="28"/>
      <c r="R96" s="28"/>
      <c r="S96" s="28"/>
      <c r="T96" s="28"/>
      <c r="U96" s="28"/>
      <c r="V96" s="28"/>
      <c r="W96" s="28"/>
      <c r="X96" s="28"/>
      <c r="Y96" s="28"/>
      <c r="Z96" s="28"/>
    </row>
    <row r="97" spans="1:26" ht="13.2">
      <c r="A97" s="28"/>
      <c r="B97" s="28"/>
      <c r="C97" s="28"/>
      <c r="D97" s="28"/>
      <c r="E97" s="28"/>
      <c r="F97" s="28"/>
      <c r="G97" s="28"/>
      <c r="H97" s="28"/>
      <c r="I97" s="28"/>
      <c r="J97" s="28"/>
      <c r="K97" s="28"/>
      <c r="L97" s="28"/>
      <c r="M97" s="28"/>
      <c r="N97" s="28"/>
      <c r="P97" s="28"/>
      <c r="Q97" s="28"/>
      <c r="R97" s="28"/>
      <c r="S97" s="28"/>
      <c r="T97" s="28"/>
      <c r="U97" s="28"/>
      <c r="V97" s="28"/>
      <c r="W97" s="28"/>
      <c r="X97" s="28"/>
      <c r="Y97" s="28"/>
      <c r="Z97" s="28"/>
    </row>
    <row r="98" spans="1:26" ht="13.2">
      <c r="A98" s="28"/>
      <c r="B98" s="28"/>
      <c r="C98" s="28"/>
      <c r="D98" s="28"/>
      <c r="E98" s="28"/>
      <c r="F98" s="28"/>
      <c r="G98" s="28"/>
      <c r="H98" s="28"/>
      <c r="I98" s="28"/>
      <c r="J98" s="28"/>
      <c r="K98" s="28"/>
      <c r="L98" s="28"/>
      <c r="M98" s="28"/>
      <c r="N98" s="28"/>
      <c r="P98" s="28"/>
      <c r="Q98" s="28"/>
      <c r="R98" s="28"/>
      <c r="S98" s="28"/>
      <c r="T98" s="28"/>
      <c r="U98" s="28"/>
      <c r="V98" s="28"/>
      <c r="W98" s="28"/>
      <c r="X98" s="28"/>
      <c r="Y98" s="28"/>
      <c r="Z98" s="28"/>
    </row>
    <row r="99" spans="1:26" ht="13.2">
      <c r="A99" s="28"/>
      <c r="B99" s="28"/>
      <c r="C99" s="28"/>
      <c r="D99" s="28"/>
      <c r="E99" s="28"/>
      <c r="F99" s="28"/>
      <c r="G99" s="28"/>
      <c r="H99" s="28"/>
      <c r="I99" s="28"/>
      <c r="J99" s="28"/>
      <c r="K99" s="28"/>
      <c r="L99" s="28"/>
      <c r="M99" s="28"/>
      <c r="N99" s="28"/>
      <c r="P99" s="28"/>
      <c r="Q99" s="28"/>
      <c r="R99" s="28"/>
      <c r="S99" s="28"/>
      <c r="T99" s="28"/>
      <c r="U99" s="28"/>
      <c r="V99" s="28"/>
      <c r="W99" s="28"/>
      <c r="X99" s="28"/>
      <c r="Y99" s="28"/>
      <c r="Z99" s="28"/>
    </row>
    <row r="100" spans="1:26" ht="13.2">
      <c r="A100" s="28"/>
      <c r="B100" s="28"/>
      <c r="C100" s="28"/>
      <c r="D100" s="28"/>
      <c r="E100" s="28"/>
      <c r="F100" s="28"/>
      <c r="G100" s="28"/>
      <c r="H100" s="28"/>
      <c r="I100" s="28"/>
      <c r="J100" s="28"/>
      <c r="K100" s="28"/>
      <c r="L100" s="28"/>
      <c r="M100" s="28"/>
      <c r="N100" s="28"/>
      <c r="P100" s="28"/>
      <c r="Q100" s="28"/>
      <c r="R100" s="28"/>
      <c r="S100" s="28"/>
      <c r="T100" s="28"/>
      <c r="U100" s="28"/>
      <c r="V100" s="28"/>
      <c r="W100" s="28"/>
      <c r="X100" s="28"/>
      <c r="Y100" s="28"/>
      <c r="Z100" s="28"/>
    </row>
    <row r="101" spans="1:26" ht="13.2">
      <c r="A101" s="28"/>
      <c r="B101" s="28"/>
      <c r="C101" s="28"/>
      <c r="D101" s="28"/>
      <c r="E101" s="28"/>
      <c r="F101" s="28"/>
      <c r="G101" s="28"/>
      <c r="H101" s="28"/>
      <c r="I101" s="28"/>
      <c r="J101" s="28"/>
      <c r="K101" s="28"/>
      <c r="L101" s="28"/>
      <c r="M101" s="28"/>
      <c r="N101" s="28"/>
      <c r="P101" s="28"/>
      <c r="Q101" s="28"/>
      <c r="R101" s="28"/>
      <c r="S101" s="28"/>
      <c r="T101" s="28"/>
      <c r="U101" s="28"/>
      <c r="V101" s="28"/>
      <c r="W101" s="28"/>
      <c r="X101" s="28"/>
      <c r="Y101" s="28"/>
      <c r="Z101" s="28"/>
    </row>
    <row r="102" spans="1:26" ht="13.2">
      <c r="A102" s="28"/>
      <c r="B102" s="28"/>
      <c r="C102" s="28"/>
      <c r="D102" s="28"/>
      <c r="E102" s="28"/>
      <c r="F102" s="28"/>
      <c r="G102" s="28"/>
      <c r="H102" s="28"/>
      <c r="I102" s="28"/>
      <c r="J102" s="28"/>
      <c r="K102" s="28"/>
      <c r="L102" s="28"/>
      <c r="M102" s="28"/>
      <c r="N102" s="28"/>
      <c r="P102" s="28"/>
      <c r="Q102" s="28"/>
      <c r="R102" s="28"/>
      <c r="S102" s="28"/>
      <c r="T102" s="28"/>
      <c r="U102" s="28"/>
      <c r="V102" s="28"/>
      <c r="W102" s="28"/>
      <c r="X102" s="28"/>
      <c r="Y102" s="28"/>
      <c r="Z102" s="28"/>
    </row>
    <row r="103" spans="1:26" ht="13.2">
      <c r="A103" s="28"/>
      <c r="B103" s="28"/>
      <c r="C103" s="28"/>
      <c r="D103" s="28"/>
      <c r="E103" s="28"/>
      <c r="F103" s="28"/>
      <c r="G103" s="28"/>
      <c r="H103" s="28"/>
      <c r="I103" s="28"/>
      <c r="J103" s="28"/>
      <c r="K103" s="28"/>
      <c r="L103" s="28"/>
      <c r="M103" s="28"/>
      <c r="N103" s="28"/>
      <c r="P103" s="28"/>
      <c r="Q103" s="28"/>
      <c r="R103" s="28"/>
      <c r="S103" s="28"/>
      <c r="T103" s="28"/>
      <c r="U103" s="28"/>
      <c r="V103" s="28"/>
      <c r="W103" s="28"/>
      <c r="X103" s="28"/>
      <c r="Y103" s="28"/>
      <c r="Z103" s="28"/>
    </row>
    <row r="104" spans="1:26" ht="13.2">
      <c r="A104" s="28"/>
      <c r="B104" s="28"/>
      <c r="C104" s="28"/>
      <c r="D104" s="28"/>
      <c r="E104" s="28"/>
      <c r="F104" s="28"/>
      <c r="G104" s="28"/>
      <c r="H104" s="28"/>
      <c r="I104" s="28"/>
      <c r="J104" s="28"/>
      <c r="K104" s="28"/>
      <c r="L104" s="28"/>
      <c r="M104" s="28"/>
      <c r="N104" s="28"/>
      <c r="P104" s="28"/>
      <c r="Q104" s="28"/>
      <c r="R104" s="28"/>
      <c r="S104" s="28"/>
      <c r="T104" s="28"/>
      <c r="U104" s="28"/>
      <c r="V104" s="28"/>
      <c r="W104" s="28"/>
      <c r="X104" s="28"/>
      <c r="Y104" s="28"/>
      <c r="Z104" s="28"/>
    </row>
    <row r="105" spans="1:26" ht="13.2">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3.2">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3.2">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3.2">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3.2">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3.2">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3.2">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3.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3.2">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3.2">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3.2">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3.2">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3.2">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3.2">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3.2">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3.2">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3.2">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3.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3.2">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3.2">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3.2">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3.2">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3.2">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3.2">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3.2">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3.2">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3.2">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3.2">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3.2">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3.2">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3.2">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3.2">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3.2">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3.2">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3.2">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3.2">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3.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3.2">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3.2">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3.2">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3.2">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3.2">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3.2">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3.2">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3.2">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3.2">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3.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3.2">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3.2">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3.2">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3.2">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3.2">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3.2">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3.2">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3.2">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3.2">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3.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3.2">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3.2">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3.2">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3.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3.2">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3.2">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3.2">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3.2">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3.2">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3.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3.2">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3.2">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3.2">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3.2">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3.2">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3.2">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3.2">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3.2">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3.2">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3.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3.2">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3.2">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3.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3.2">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3.2">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3.2">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3.2">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3.2">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3.2">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3.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3.2">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3.2">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3.2">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3.2">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3.2">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3.2">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3.2">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3.2">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3.2">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3.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3.2">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3.2">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3.2">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3.2">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3.2">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3.2">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3.2">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3.2">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3.2">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3.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3.2">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3.2">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3.2">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3.2">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3.2">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3.2">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3.2">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3.2">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3.2">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3.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3.2">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3.2">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3.2">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3.2">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3.2">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3.2">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3.2">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3.2">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3.2">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3.2">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3.2">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3.2">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3.2">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3.2">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3.2">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3.2">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3.2">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3.2">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3.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3.2">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3.2">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3.2">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3.2">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3.2">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3.2">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3.2">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3.2">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3.2">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3.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3.2">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3.2">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3.2">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3.2">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3.2">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3.2">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3.2">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3.2">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3.2">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3.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3.2">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3.2">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3.2">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3.2">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3.2">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3.2">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3.2">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3.2">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3.2">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3.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3.2">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3.2">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3.2">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3.2">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3.2">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3.2">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3.2">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3.2">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3.2">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3.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3.2">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3.2">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3.2">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3.2">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3.2">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3.2">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3.2">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3.2">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3.2">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3.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3.2">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3.2">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3.2">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3.2">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3.2">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3.2">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3.2">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3.2">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3.2">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3.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3.2">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3.2">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3.2">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3.2">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3.2">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3.2">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3.2">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3.2">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3.2">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3.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3.2">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3.2">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3.2">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3.2">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3.2">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3.2">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3.2">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3.2">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3.2">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3.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3.2">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3.2">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3.2">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3.2">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3.2">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3.2">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3.2">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3.2">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3.2">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3.2">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3.2">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3.2">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3.2">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3.2">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3.2">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3.2">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3.2">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3.2">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3.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3.2">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3.2">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3.2">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3.2">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3.2">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3.2">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3.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3.2">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3.2">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3.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3.2">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3.2">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3.2">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3.2">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3.2">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3.2">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3.2">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3.2">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3.2">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3.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3.2">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3.2">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3.2">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3.2">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3.2">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3.2">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3.2">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3.2">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3.2">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3.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3.2">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3.2">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3.2">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3.2">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3.2">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3.2">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3.2">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3.2">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3.2">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3.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3.2">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3.2">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3.2">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3.2">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3.2">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3.2">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3.2">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3.2">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3.2">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3.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3.2">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3.2">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3.2">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3.2">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3.2">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3.2">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3.2">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3.2">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3.2">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3.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3.2">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3.2">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3.2">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3.2">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3.2">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3.2">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3.2">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3.2">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3.2">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3.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3.2">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3.2">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3.2">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3.2">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3.2">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3.2">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3.2">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3.2">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3.2">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3.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3.2">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3.2">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3.2">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3.2">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3.2">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3.2">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3.2">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3.2">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3.2">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3.2">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3.2">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3.2">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3.2">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3.2">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3.2">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3.2">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3.2">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3.2">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3.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3.2">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3.2">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3.2">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3.2">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3.2">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3.2">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3.2">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3.2">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3.2">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3.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3.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3.2">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3.2">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3.2">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3.2">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3.2">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3.2">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3.2">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3.2">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3.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3.2">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3.2">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3.2">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3.2">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3.2">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3.2">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3.2">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3.2">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3.2">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3.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3.2">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3.2">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3.2">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3.2">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3.2">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3.2">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3.2">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3.2">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3.2">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3.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3.2">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3.2">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3.2">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3.2">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3.2">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3.2">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3.2">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3.2">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3.2">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3.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3.2">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3.2">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3.2">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3.2">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3.2">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3.2">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3.2">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3.2">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3.2">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3.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3.2">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3.2">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3.2">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3.2">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3.2">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3.2">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3.2">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3.2">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3.2">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3.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3.2">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3.2">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3.2">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3.2">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3.2">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3.2">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3.2">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3.2">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3.2">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3.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3.2">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3.2">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3.2">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3.2">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3.2">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3.2">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3.2">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3.2">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3.2">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3.2">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3.2">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3.2">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3.2">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3.2">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3.2">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3.2">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3.2">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3.2">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3.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3.2">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3.2">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3.2">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3.2">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3.2">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3.2">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3.2">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3.2">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3.2">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3.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3.2">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3.2">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3.2">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3.2">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3.2">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3.2">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3.2">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3.2">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3.2">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3.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3.2">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3.2">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3.2">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3.2">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3.2">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3.2">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3.2">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3.2">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3.2">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3.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3.2">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3.2">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3.2">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3.2">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3.2">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3.2">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3.2">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3.2">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3.2">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3.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3.2">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3.2">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3.2">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3.2">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3.2">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3.2">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3.2">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3.2">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3.2">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3.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3.2">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3.2">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3.2">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3.2">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3.2">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3.2">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3.2">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3.2">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3.2">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3.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3.2">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3.2">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3.2">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3.2">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3.2">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3.2">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3.2">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3.2">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3.2">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3.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3.2">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3.2">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3.2">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3.2">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3.2">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3.2">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3.2">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3.2">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3.2">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3.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3.2">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3.2">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3.2">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3.2">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3.2">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3.2">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3.2">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3.2">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3.2">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3.2">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3.2">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3.2">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3.2">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3.2">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3.2">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3.2">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3.2">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3.2">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3.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3.2">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3.2">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3.2">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3.2">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3.2">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3.2">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3.2">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3.2">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3.2">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3.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3.2">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3.2">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3.2">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3.2">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3.2">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3.2">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3.2">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3.2">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3.2">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3.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3.2">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3.2">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3.2">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3.2">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3.2">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3.2">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3.2">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3.2">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3.2">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3.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3.2">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3.2">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3.2">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3.2">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3.2">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3.2">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3.2">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3.2">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3.2">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3.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3.2">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3.2">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3.2">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3.2">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3.2">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3.2">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3.2">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3.2">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3.2">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3.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3.2">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3.2">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3.2">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3.2">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3.2">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3.2">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3.2">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3.2">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3.2">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3.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3.2">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3.2">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3.2">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3.2">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3.2">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3.2">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3.2">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3.2">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3.2">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3.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3.2">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3.2">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3.2">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3.2">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3.2">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3.2">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3.2">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3.2">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3.2">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3.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3.2">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3.2">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3.2">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3.2">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3.2">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3.2">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3.2">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3.2">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3.2">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3.2">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3.2">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3.2">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3.2">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3.2">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3.2">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3.2">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3.2">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3.2">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3.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3.2">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3.2">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3.2">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3.2">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3.2">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3.2">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3.2">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3.2">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3.2">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3.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3.2">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3.2">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3.2">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3.2">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3.2">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3.2">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3.2">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3.2">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3.2">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3.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3.2">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3.2">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3.2">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3.2">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3.2">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3.2">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3.2">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3.2">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3.2">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3.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3.2">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3.2">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3.2">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3.2">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3.2">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3.2">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3.2">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3.2">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3.2">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3.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3.2">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3.2">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3.2">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3.2">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3.2">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3.2">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3.2">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3.2">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3.2">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3.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3.2">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3.2">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3.2">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3.2">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3.2">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3.2">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3.2">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3.2">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3.2">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3.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3.2">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3.2">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3.2">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3.2">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3.2">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3.2">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3.2">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3.2">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3.2">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3.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3.2">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3.2">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3.2">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3.2">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3.2">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3.2">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3.2">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3.2">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3.2">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3.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3.2">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3.2">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3.2">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3.2">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3.2">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3.2">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3.2">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3.2">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3.2">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3.2">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3.2">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3.2">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3.2">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3.2">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3.2">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3.2">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3.2">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3.2">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3.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3.2">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3.2">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3.2">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3.2">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3.2">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3.2">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3.2">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3.2">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3.2">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3.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3.2">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3.2">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3.2">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3.2">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3.2">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3.2">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3.2">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3.2">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3.2">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3.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3.2">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3.2">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3.2">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3.2">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3.2">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3.2">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3.2">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3.2">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3.2">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3.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3.2">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3.2">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3.2">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3.2">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3.2">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3.2">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3.2">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3.2">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3.2">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3.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3.2">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3.2">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3.2">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3.2">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3.2">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3.2">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3.2">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3.2">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3.2">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3.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3.2">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3.2">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3.2">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3.2">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3.2">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3.2">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3.2">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3.2">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3.2">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3.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3.2">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3.2">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3.2">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3.2">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3.2">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3.2">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3.2">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3.2">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3.2">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3.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3.2">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3.2">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3.2">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3.2">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3.2">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3.2">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3.2">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3.2">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3.2">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3.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3.2">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3.2">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3.2">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3.2">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3.2">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3.2">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3.2">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3.2">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3.2">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3.2">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3.2">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3.2">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3.2">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3.2">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3.2">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3.2">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3.2">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3.2">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3.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3.2">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3.2">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3.2">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3.2">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3.2">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3.2">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3.2">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3.2">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3.2">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3.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3.2">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3.2">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3.2">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3.2">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3.2">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3.2">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3.2">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3.2">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3.2">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3.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3.2">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3.2">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3.2">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3.2">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3.2">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3.2">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3.2">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3.2">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3.2">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3.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3.2">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3.2">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3.2">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3.2">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3.2">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3.2">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3.2">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3.2">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3.2">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3.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3.2">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3.2">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3.2">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3.2">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3.2">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3.2">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3.2">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3.2">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3.2">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3.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3.2">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3.2">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3.2">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3.2">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3.2">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3.2">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3.2">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3.2">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2">
    <mergeCell ref="B55:N57"/>
    <mergeCell ref="I6:J6"/>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Kevien Otieno</dc:creator>
  <cp:lastModifiedBy>Kevien Otieno</cp:lastModifiedBy>
  <dcterms:created xsi:type="dcterms:W3CDTF">2024-10-29T06:54:00Z</dcterms:created>
  <dcterms:modified xsi:type="dcterms:W3CDTF">2024-10-29T06:54:00Z</dcterms:modified>
</cp:coreProperties>
</file>