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pslo-my.sharepoint.com/personal/muldrow_calpoly_edu/Documents/Documents/1.0 FILES FOR COLLEGE/6.0 Winter 2024/ME-405 LAB/Term Project/"/>
    </mc:Choice>
  </mc:AlternateContent>
  <xr:revisionPtr revIDLastSave="0" documentId="8_{39F78E74-28BC-4D09-9F3A-4C0FC442C6C2}" xr6:coauthVersionLast="47" xr6:coauthVersionMax="47" xr10:uidLastSave="{00000000-0000-0000-0000-000000000000}"/>
  <bookViews>
    <workbookView xWindow="-108" yWindow="-108" windowWidth="23256" windowHeight="12456" xr2:uid="{E51D0BAD-58B1-4399-81A7-FDA2ECB91A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5" i="1"/>
  <c r="M7" i="1"/>
  <c r="M9" i="1"/>
  <c r="M11" i="1"/>
  <c r="M13" i="1"/>
  <c r="M5" i="1"/>
  <c r="K6" i="1"/>
  <c r="M6" i="1" s="1"/>
  <c r="K7" i="1"/>
  <c r="K8" i="1"/>
  <c r="M8" i="1" s="1"/>
  <c r="K9" i="1"/>
  <c r="K10" i="1"/>
  <c r="M10" i="1" s="1"/>
  <c r="K11" i="1"/>
  <c r="K12" i="1"/>
  <c r="M12" i="1" s="1"/>
  <c r="K13" i="1"/>
  <c r="K14" i="1"/>
  <c r="M14" i="1" s="1"/>
  <c r="K15" i="1"/>
  <c r="M15" i="1" s="1"/>
  <c r="K16" i="1"/>
  <c r="M16" i="1" s="1"/>
  <c r="K17" i="1"/>
  <c r="K18" i="1"/>
  <c r="M18" i="1" s="1"/>
  <c r="K5" i="1"/>
  <c r="D20" i="1"/>
  <c r="D15" i="1"/>
  <c r="D10" i="1"/>
  <c r="D6" i="1"/>
  <c r="D11" i="1" s="1"/>
  <c r="M17" i="1" l="1"/>
  <c r="D16" i="1"/>
  <c r="D17" i="1" s="1"/>
  <c r="D21" i="1"/>
  <c r="D22" i="1"/>
  <c r="D26" i="1" l="1"/>
  <c r="D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Abe Muldrow</author>
  </authors>
  <commentList>
    <comment ref="I4" authorId="0" shapeId="0" xr:uid="{36091BAB-D683-4864-9897-EE4D64E67D0C}">
      <text>
        <r>
          <rPr>
            <b/>
            <sz val="9"/>
            <color indexed="81"/>
            <rFont val="Tahoma"/>
            <charset val="1"/>
          </rPr>
          <t>Abe Muldrow:</t>
        </r>
        <r>
          <rPr>
            <sz val="9"/>
            <color indexed="81"/>
            <rFont val="Tahoma"/>
            <charset val="1"/>
          </rPr>
          <t xml:space="preserve">
to center of table to 
mid point of person
</t>
        </r>
      </text>
    </comment>
  </commentList>
</comments>
</file>

<file path=xl/sharedStrings.xml><?xml version="1.0" encoding="utf-8"?>
<sst xmlns="http://schemas.openxmlformats.org/spreadsheetml/2006/main" count="56" uniqueCount="46">
  <si>
    <t>Values</t>
  </si>
  <si>
    <t>Encoder Ticks</t>
  </si>
  <si>
    <t>Degrees</t>
  </si>
  <si>
    <t>Tuning</t>
  </si>
  <si>
    <t>degrees</t>
  </si>
  <si>
    <t>tics</t>
  </si>
  <si>
    <t>angle</t>
  </si>
  <si>
    <t>Camera</t>
  </si>
  <si>
    <t>degree</t>
  </si>
  <si>
    <t>POV</t>
  </si>
  <si>
    <t>columns</t>
  </si>
  <si>
    <t>Columns</t>
  </si>
  <si>
    <t>K_camera</t>
  </si>
  <si>
    <t>degree/column</t>
  </si>
  <si>
    <t>tic/degree</t>
  </si>
  <si>
    <t>K_degree</t>
  </si>
  <si>
    <t>K_enc</t>
  </si>
  <si>
    <t>tic/column</t>
  </si>
  <si>
    <t>Table</t>
  </si>
  <si>
    <t>width</t>
  </si>
  <si>
    <t>ft</t>
  </si>
  <si>
    <t>length (device to person)</t>
  </si>
  <si>
    <t>max angle</t>
  </si>
  <si>
    <t>max columns</t>
  </si>
  <si>
    <t>max tics</t>
  </si>
  <si>
    <t>Testing</t>
  </si>
  <si>
    <t>expected angle</t>
  </si>
  <si>
    <t>target location</t>
  </si>
  <si>
    <t>* off of center</t>
  </si>
  <si>
    <t>expected tics</t>
  </si>
  <si>
    <t>exp. Columns</t>
  </si>
  <si>
    <t>general est.</t>
  </si>
  <si>
    <t>neg. col.</t>
  </si>
  <si>
    <t>pos. col.</t>
  </si>
  <si>
    <t>trials</t>
  </si>
  <si>
    <t>target distance</t>
  </si>
  <si>
    <t>i_bar</t>
  </si>
  <si>
    <t>i_max</t>
  </si>
  <si>
    <t>i_tics</t>
  </si>
  <si>
    <t>Kp</t>
  </si>
  <si>
    <t>Kd</t>
  </si>
  <si>
    <t>actual tics</t>
  </si>
  <si>
    <t>actual angle</t>
  </si>
  <si>
    <t>expected columns</t>
  </si>
  <si>
    <t>angle diff</t>
  </si>
  <si>
    <t>tics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</si>
</sst>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0" fillId="3" borderId="1" xfId="0" applyFill="1" applyBorder="1" applyAlignment="1"/>
    <xf numFmtId="0" fontId="0" fillId="3" borderId="1" xfId="0" applyFill="1" applyBorder="1" applyAlignment="1">
      <alignment wrapText="1"/>
    </xf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3" xfId="0" applyBorder="1" applyAlignment="1"/>
    <xf numFmtId="0" fontId="0" fillId="0" borderId="1" xfId="0" applyBorder="1" applyAlignment="1">
      <alignment wrapText="1"/>
    </xf>
    <xf numFmtId="0" fontId="0" fillId="4" borderId="1" xfId="0" applyFill="1" applyBorder="1" applyAlignment="1"/>
    <xf numFmtId="0" fontId="0" fillId="5" borderId="1" xfId="0" applyFill="1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5" xfId="0" applyBorder="1" applyAlignment="1">
      <alignment wrapText="1"/>
    </xf>
    <xf numFmtId="0" fontId="0" fillId="6" borderId="7" xfId="0" applyFill="1" applyBorder="1" applyAlignment="1"/>
    <xf numFmtId="0" fontId="0" fillId="5" borderId="7" xfId="0" applyFill="1" applyBorder="1" applyAlignment="1"/>
    <xf numFmtId="0" fontId="0" fillId="3" borderId="7" xfId="0" applyFill="1" applyBorder="1" applyAlignment="1"/>
    <xf numFmtId="0" fontId="0" fillId="3" borderId="8" xfId="0" applyFill="1" applyBorder="1" applyAlignment="1"/>
    <xf numFmtId="0" fontId="0" fillId="3" borderId="2" xfId="0" applyFill="1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94B7-BBEC-48D8-9C60-CEBD98A19F56}">
  <dimension ref="B3:V26"/>
  <sheetViews>
    <sheetView tabSelected="1" topLeftCell="B8" workbookViewId="0">
      <selection activeCell="K24" sqref="K24"/>
    </sheetView>
  </sheetViews>
  <sheetFormatPr defaultColWidth="10.109375" defaultRowHeight="16.8" customHeight="1" x14ac:dyDescent="0.3"/>
  <cols>
    <col min="1" max="2" width="10.109375" style="1"/>
    <col min="3" max="3" width="12.21875" style="1" customWidth="1"/>
    <col min="4" max="8" width="10.109375" style="1"/>
    <col min="9" max="9" width="13.109375" style="1" customWidth="1"/>
    <col min="10" max="10" width="13.6640625" style="1" customWidth="1"/>
    <col min="11" max="11" width="13.88671875" style="1" customWidth="1"/>
    <col min="12" max="12" width="14.5546875" style="1" customWidth="1"/>
    <col min="13" max="13" width="12.33203125" style="1" customWidth="1"/>
    <col min="14" max="15" width="10.6640625" style="1" customWidth="1"/>
    <col min="16" max="16384" width="10.109375" style="1"/>
  </cols>
  <sheetData>
    <row r="3" spans="2:22" ht="15.6" customHeight="1" thickBot="1" x14ac:dyDescent="0.35">
      <c r="C3" s="2" t="s">
        <v>0</v>
      </c>
      <c r="I3" s="1" t="s">
        <v>25</v>
      </c>
    </row>
    <row r="4" spans="2:22" ht="28.8" customHeight="1" thickBot="1" x14ac:dyDescent="0.35">
      <c r="B4" s="6" t="s">
        <v>3</v>
      </c>
      <c r="C4" s="5" t="s">
        <v>1</v>
      </c>
      <c r="D4" s="5">
        <v>6600</v>
      </c>
      <c r="E4" s="1" t="s">
        <v>5</v>
      </c>
      <c r="I4" s="12" t="s">
        <v>35</v>
      </c>
      <c r="J4" s="13" t="s">
        <v>34</v>
      </c>
      <c r="K4" s="13" t="s">
        <v>26</v>
      </c>
      <c r="L4" s="13" t="s">
        <v>29</v>
      </c>
      <c r="M4" s="15" t="s">
        <v>43</v>
      </c>
      <c r="N4" s="13" t="s">
        <v>42</v>
      </c>
      <c r="O4" s="13" t="s">
        <v>44</v>
      </c>
      <c r="P4" s="13" t="s">
        <v>41</v>
      </c>
      <c r="Q4" s="13" t="s">
        <v>45</v>
      </c>
      <c r="R4" s="13" t="s">
        <v>36</v>
      </c>
      <c r="S4" s="13" t="s">
        <v>37</v>
      </c>
      <c r="T4" s="13" t="s">
        <v>38</v>
      </c>
      <c r="U4" s="13" t="s">
        <v>39</v>
      </c>
      <c r="V4" s="14" t="s">
        <v>40</v>
      </c>
    </row>
    <row r="5" spans="2:22" ht="16.8" customHeight="1" x14ac:dyDescent="0.3">
      <c r="C5" s="5" t="s">
        <v>2</v>
      </c>
      <c r="D5" s="5">
        <v>180</v>
      </c>
      <c r="E5" s="1" t="s">
        <v>6</v>
      </c>
      <c r="I5" s="21">
        <v>0.5</v>
      </c>
      <c r="J5" s="19">
        <v>1</v>
      </c>
      <c r="K5" s="16">
        <f>ATAN(I5/$D$14)*(180/PI())</f>
        <v>1.9091524329963763</v>
      </c>
      <c r="L5" s="16">
        <f>K5*$D$6</f>
        <v>70.002255876533795</v>
      </c>
      <c r="M5" s="16">
        <f>K5*(1/$D$10)</f>
        <v>1.1107795973797099</v>
      </c>
      <c r="N5" s="18"/>
      <c r="O5" s="17"/>
      <c r="P5" s="18"/>
      <c r="Q5" s="17"/>
      <c r="R5" s="18"/>
      <c r="S5" s="18"/>
      <c r="T5" s="18"/>
      <c r="U5" s="18"/>
      <c r="V5" s="18"/>
    </row>
    <row r="6" spans="2:22" ht="16.8" customHeight="1" x14ac:dyDescent="0.3">
      <c r="C6" s="5" t="s">
        <v>16</v>
      </c>
      <c r="D6" s="5">
        <f>6600/180</f>
        <v>36.666666666666664</v>
      </c>
      <c r="E6" s="1" t="s">
        <v>14</v>
      </c>
      <c r="I6" s="22">
        <v>0.5</v>
      </c>
      <c r="J6" s="20">
        <v>2</v>
      </c>
      <c r="K6" s="16">
        <f t="shared" ref="K6:K18" si="0">ATAN(I6/$D$14)*(180/PI())</f>
        <v>1.9091524329963763</v>
      </c>
      <c r="L6" s="16">
        <f t="shared" ref="L6:L18" si="1">K6*$D$6</f>
        <v>70.002255876533795</v>
      </c>
      <c r="M6" s="16">
        <f t="shared" ref="M6:M18" si="2">K6*(1/$D$10)</f>
        <v>1.1107795973797099</v>
      </c>
      <c r="N6" s="3"/>
      <c r="O6" s="11"/>
      <c r="P6" s="3"/>
      <c r="Q6" s="11"/>
      <c r="R6" s="3"/>
      <c r="S6" s="3"/>
      <c r="T6" s="3"/>
      <c r="U6" s="3"/>
      <c r="V6" s="3"/>
    </row>
    <row r="7" spans="2:22" ht="16.8" customHeight="1" x14ac:dyDescent="0.3">
      <c r="I7" s="22">
        <v>-0.5</v>
      </c>
      <c r="J7" s="20">
        <v>1</v>
      </c>
      <c r="K7" s="16">
        <f t="shared" si="0"/>
        <v>-1.9091524329963763</v>
      </c>
      <c r="L7" s="16">
        <f t="shared" si="1"/>
        <v>-70.002255876533795</v>
      </c>
      <c r="M7" s="16">
        <f t="shared" si="2"/>
        <v>-1.1107795973797099</v>
      </c>
      <c r="N7" s="3"/>
      <c r="O7" s="11"/>
      <c r="P7" s="3"/>
      <c r="Q7" s="11"/>
      <c r="R7" s="3"/>
      <c r="S7" s="3"/>
      <c r="T7" s="3"/>
      <c r="U7" s="3"/>
      <c r="V7" s="3"/>
    </row>
    <row r="8" spans="2:22" ht="16.8" customHeight="1" x14ac:dyDescent="0.3">
      <c r="B8" s="6" t="s">
        <v>7</v>
      </c>
      <c r="C8" s="5" t="s">
        <v>9</v>
      </c>
      <c r="D8" s="5">
        <v>55</v>
      </c>
      <c r="E8" s="1" t="s">
        <v>4</v>
      </c>
      <c r="I8" s="22">
        <v>-0.5</v>
      </c>
      <c r="J8" s="20">
        <v>2</v>
      </c>
      <c r="K8" s="16">
        <f t="shared" si="0"/>
        <v>-1.9091524329963763</v>
      </c>
      <c r="L8" s="16">
        <f t="shared" si="1"/>
        <v>-70.002255876533795</v>
      </c>
      <c r="M8" s="16">
        <f t="shared" si="2"/>
        <v>-1.1107795973797099</v>
      </c>
      <c r="N8" s="3"/>
      <c r="O8" s="11"/>
      <c r="P8" s="3"/>
      <c r="Q8" s="11"/>
      <c r="R8" s="3"/>
      <c r="S8" s="3"/>
      <c r="T8" s="3"/>
      <c r="U8" s="3"/>
      <c r="V8" s="3"/>
    </row>
    <row r="9" spans="2:22" ht="16.8" customHeight="1" x14ac:dyDescent="0.3">
      <c r="B9" s="7"/>
      <c r="C9" s="5" t="s">
        <v>11</v>
      </c>
      <c r="D9" s="5">
        <v>32</v>
      </c>
      <c r="E9" s="1" t="s">
        <v>10</v>
      </c>
      <c r="I9" s="22">
        <v>0</v>
      </c>
      <c r="J9" s="20">
        <v>1</v>
      </c>
      <c r="K9" s="16">
        <f t="shared" si="0"/>
        <v>0</v>
      </c>
      <c r="L9" s="16">
        <f t="shared" si="1"/>
        <v>0</v>
      </c>
      <c r="M9" s="16">
        <f t="shared" si="2"/>
        <v>0</v>
      </c>
      <c r="N9" s="3"/>
      <c r="O9" s="11"/>
      <c r="P9" s="3"/>
      <c r="Q9" s="11"/>
      <c r="R9" s="3"/>
      <c r="S9" s="3"/>
      <c r="T9" s="3"/>
      <c r="U9" s="3"/>
      <c r="V9" s="3"/>
    </row>
    <row r="10" spans="2:22" ht="16.8" customHeight="1" x14ac:dyDescent="0.3">
      <c r="C10" s="5" t="s">
        <v>12</v>
      </c>
      <c r="D10" s="5">
        <f>D8/D9</f>
        <v>1.71875</v>
      </c>
      <c r="E10" s="1" t="s">
        <v>13</v>
      </c>
      <c r="I10" s="22">
        <v>0</v>
      </c>
      <c r="J10" s="20">
        <v>2</v>
      </c>
      <c r="K10" s="16">
        <f t="shared" si="0"/>
        <v>0</v>
      </c>
      <c r="L10" s="16">
        <f t="shared" si="1"/>
        <v>0</v>
      </c>
      <c r="M10" s="16">
        <f t="shared" si="2"/>
        <v>0</v>
      </c>
      <c r="N10" s="3"/>
      <c r="O10" s="11"/>
      <c r="P10" s="3"/>
      <c r="Q10" s="11"/>
      <c r="R10" s="3"/>
      <c r="S10" s="3"/>
      <c r="T10" s="3"/>
      <c r="U10" s="3"/>
      <c r="V10" s="3"/>
    </row>
    <row r="11" spans="2:22" ht="16.8" customHeight="1" x14ac:dyDescent="0.3">
      <c r="C11" s="5" t="s">
        <v>15</v>
      </c>
      <c r="D11" s="5">
        <f>D6*D10</f>
        <v>63.020833333333329</v>
      </c>
      <c r="E11" s="1" t="s">
        <v>17</v>
      </c>
      <c r="I11" s="22">
        <v>1</v>
      </c>
      <c r="J11" s="20">
        <v>1</v>
      </c>
      <c r="K11" s="16">
        <f t="shared" si="0"/>
        <v>3.8140748342903543</v>
      </c>
      <c r="L11" s="16">
        <f t="shared" si="1"/>
        <v>139.84941059064633</v>
      </c>
      <c r="M11" s="16">
        <f t="shared" si="2"/>
        <v>2.2190980854052968</v>
      </c>
      <c r="N11" s="3"/>
      <c r="O11" s="11"/>
      <c r="P11" s="3"/>
      <c r="Q11" s="11"/>
      <c r="R11" s="3"/>
      <c r="S11" s="3"/>
      <c r="T11" s="3"/>
      <c r="U11" s="3"/>
      <c r="V11" s="3"/>
    </row>
    <row r="12" spans="2:22" ht="16.8" customHeight="1" x14ac:dyDescent="0.3">
      <c r="I12" s="22">
        <v>1</v>
      </c>
      <c r="J12" s="20">
        <v>2</v>
      </c>
      <c r="K12" s="16">
        <f t="shared" si="0"/>
        <v>3.8140748342903543</v>
      </c>
      <c r="L12" s="16">
        <f t="shared" si="1"/>
        <v>139.84941059064633</v>
      </c>
      <c r="M12" s="16">
        <f t="shared" si="2"/>
        <v>2.2190980854052968</v>
      </c>
      <c r="N12" s="3"/>
      <c r="O12" s="11"/>
      <c r="P12" s="3"/>
      <c r="Q12" s="11"/>
      <c r="R12" s="3"/>
      <c r="S12" s="3"/>
      <c r="T12" s="3"/>
      <c r="U12" s="3"/>
      <c r="V12" s="3"/>
    </row>
    <row r="13" spans="2:22" ht="16.8" customHeight="1" x14ac:dyDescent="0.3">
      <c r="B13" s="6" t="s">
        <v>18</v>
      </c>
      <c r="C13" s="3" t="s">
        <v>19</v>
      </c>
      <c r="D13" s="3">
        <v>5</v>
      </c>
      <c r="E13" s="1" t="s">
        <v>20</v>
      </c>
      <c r="I13" s="22">
        <v>-1</v>
      </c>
      <c r="J13" s="20">
        <v>1</v>
      </c>
      <c r="K13" s="16">
        <f t="shared" si="0"/>
        <v>-3.8140748342903543</v>
      </c>
      <c r="L13" s="16">
        <f t="shared" si="1"/>
        <v>-139.84941059064633</v>
      </c>
      <c r="M13" s="16">
        <f t="shared" si="2"/>
        <v>-2.2190980854052968</v>
      </c>
      <c r="N13" s="3"/>
      <c r="O13" s="11"/>
      <c r="P13" s="3"/>
      <c r="Q13" s="11"/>
      <c r="R13" s="3"/>
      <c r="S13" s="3"/>
      <c r="T13" s="3"/>
      <c r="U13" s="3"/>
      <c r="V13" s="3"/>
    </row>
    <row r="14" spans="2:22" ht="30.6" customHeight="1" x14ac:dyDescent="0.3">
      <c r="C14" s="4" t="s">
        <v>21</v>
      </c>
      <c r="D14" s="3">
        <v>15</v>
      </c>
      <c r="E14" s="1" t="s">
        <v>20</v>
      </c>
      <c r="I14" s="22">
        <v>-1</v>
      </c>
      <c r="J14" s="20">
        <v>2</v>
      </c>
      <c r="K14" s="16">
        <f t="shared" si="0"/>
        <v>-3.8140748342903543</v>
      </c>
      <c r="L14" s="16">
        <f t="shared" si="1"/>
        <v>-139.84941059064633</v>
      </c>
      <c r="M14" s="16">
        <f t="shared" si="2"/>
        <v>-2.2190980854052968</v>
      </c>
      <c r="N14" s="3"/>
      <c r="O14" s="11"/>
      <c r="P14" s="3"/>
      <c r="Q14" s="11"/>
      <c r="R14" s="3"/>
      <c r="S14" s="3"/>
      <c r="T14" s="3"/>
      <c r="U14" s="3"/>
      <c r="V14" s="3"/>
    </row>
    <row r="15" spans="2:22" ht="16.8" customHeight="1" x14ac:dyDescent="0.3">
      <c r="C15" s="3" t="s">
        <v>22</v>
      </c>
      <c r="D15" s="3">
        <f>ATAN((D13/2)/D14)*(180/PI())</f>
        <v>9.4623222080256166</v>
      </c>
      <c r="E15" s="1" t="s">
        <v>8</v>
      </c>
      <c r="I15" s="22">
        <v>2</v>
      </c>
      <c r="J15" s="20">
        <v>1</v>
      </c>
      <c r="K15" s="16">
        <f t="shared" si="0"/>
        <v>7.594643368591445</v>
      </c>
      <c r="L15" s="16">
        <f t="shared" si="1"/>
        <v>278.47025684835296</v>
      </c>
      <c r="M15" s="16">
        <f t="shared" si="2"/>
        <v>4.4187015962713856</v>
      </c>
      <c r="N15" s="3"/>
      <c r="O15" s="11"/>
      <c r="P15" s="3"/>
      <c r="Q15" s="11"/>
      <c r="R15" s="3"/>
      <c r="S15" s="3"/>
      <c r="T15" s="3"/>
      <c r="U15" s="3"/>
      <c r="V15" s="3"/>
    </row>
    <row r="16" spans="2:22" ht="16.8" customHeight="1" x14ac:dyDescent="0.3">
      <c r="C16" s="3" t="s">
        <v>23</v>
      </c>
      <c r="D16" s="3">
        <f>D15*(1/D10)</f>
        <v>5.5053511028512672</v>
      </c>
      <c r="E16" s="1" t="s">
        <v>10</v>
      </c>
      <c r="I16" s="22">
        <v>2</v>
      </c>
      <c r="J16" s="20">
        <v>2</v>
      </c>
      <c r="K16" s="16">
        <f t="shared" si="0"/>
        <v>7.594643368591445</v>
      </c>
      <c r="L16" s="16">
        <f t="shared" si="1"/>
        <v>278.47025684835296</v>
      </c>
      <c r="M16" s="16">
        <f t="shared" si="2"/>
        <v>4.4187015962713856</v>
      </c>
      <c r="N16" s="3"/>
      <c r="O16" s="11"/>
      <c r="P16" s="3"/>
      <c r="Q16" s="11"/>
      <c r="R16" s="3"/>
      <c r="S16" s="3"/>
      <c r="T16" s="3"/>
      <c r="U16" s="3"/>
      <c r="V16" s="3"/>
    </row>
    <row r="17" spans="2:22" ht="16.8" customHeight="1" x14ac:dyDescent="0.3">
      <c r="C17" s="3" t="s">
        <v>24</v>
      </c>
      <c r="D17" s="3">
        <f>D11*D16</f>
        <v>346.95181429427254</v>
      </c>
      <c r="E17" s="1" t="s">
        <v>5</v>
      </c>
      <c r="I17" s="22">
        <v>-2</v>
      </c>
      <c r="J17" s="20">
        <v>1</v>
      </c>
      <c r="K17" s="16">
        <f t="shared" si="0"/>
        <v>-7.594643368591445</v>
      </c>
      <c r="L17" s="16">
        <f t="shared" si="1"/>
        <v>-278.47025684835296</v>
      </c>
      <c r="M17" s="16">
        <f t="shared" si="2"/>
        <v>-4.4187015962713856</v>
      </c>
      <c r="N17" s="3"/>
      <c r="O17" s="11"/>
      <c r="P17" s="3"/>
      <c r="Q17" s="11"/>
      <c r="R17" s="3"/>
      <c r="S17" s="3"/>
      <c r="T17" s="3"/>
      <c r="U17" s="3"/>
      <c r="V17" s="3"/>
    </row>
    <row r="18" spans="2:22" ht="16.8" customHeight="1" thickBot="1" x14ac:dyDescent="0.35">
      <c r="I18" s="23">
        <v>2</v>
      </c>
      <c r="J18" s="20">
        <v>2</v>
      </c>
      <c r="K18" s="16">
        <f t="shared" si="0"/>
        <v>7.594643368591445</v>
      </c>
      <c r="L18" s="16">
        <f t="shared" si="1"/>
        <v>278.47025684835296</v>
      </c>
      <c r="M18" s="16">
        <f t="shared" si="2"/>
        <v>4.4187015962713856</v>
      </c>
      <c r="N18" s="3"/>
      <c r="O18" s="11"/>
      <c r="P18" s="3"/>
      <c r="Q18" s="11"/>
      <c r="R18" s="3"/>
      <c r="S18" s="3"/>
      <c r="T18" s="3"/>
      <c r="U18" s="3"/>
      <c r="V18" s="3"/>
    </row>
    <row r="19" spans="2:22" ht="28.8" customHeight="1" x14ac:dyDescent="0.3">
      <c r="B19" s="8" t="s">
        <v>25</v>
      </c>
      <c r="C19" s="6" t="s">
        <v>27</v>
      </c>
      <c r="D19" s="11">
        <v>1</v>
      </c>
      <c r="E19" s="1" t="s">
        <v>20</v>
      </c>
      <c r="F19" s="1" t="s">
        <v>28</v>
      </c>
    </row>
    <row r="20" spans="2:22" ht="28.8" customHeight="1" x14ac:dyDescent="0.3">
      <c r="C20" s="9" t="s">
        <v>26</v>
      </c>
      <c r="D20" s="10">
        <f>ATAN(D19/D14)*(180/PI())</f>
        <v>3.8140748342903543</v>
      </c>
      <c r="E20" s="1" t="s">
        <v>8</v>
      </c>
    </row>
    <row r="21" spans="2:22" ht="16.8" customHeight="1" x14ac:dyDescent="0.3">
      <c r="C21" s="6" t="s">
        <v>29</v>
      </c>
      <c r="D21" s="10">
        <f>D20*D6</f>
        <v>139.84941059064633</v>
      </c>
      <c r="E21" s="1" t="s">
        <v>5</v>
      </c>
    </row>
    <row r="22" spans="2:22" ht="16.8" customHeight="1" x14ac:dyDescent="0.3">
      <c r="C22" s="6" t="s">
        <v>30</v>
      </c>
      <c r="D22" s="10">
        <f>D20*(1/D10)</f>
        <v>2.2190980854052968</v>
      </c>
      <c r="E22" s="1" t="s">
        <v>10</v>
      </c>
    </row>
    <row r="23" spans="2:22" ht="16.8" customHeight="1" x14ac:dyDescent="0.3">
      <c r="C23" s="6"/>
      <c r="D23" s="6"/>
    </row>
    <row r="24" spans="2:22" ht="16.8" customHeight="1" x14ac:dyDescent="0.3">
      <c r="C24" s="6" t="s">
        <v>31</v>
      </c>
      <c r="D24" s="6"/>
    </row>
    <row r="25" spans="2:22" ht="16.8" customHeight="1" x14ac:dyDescent="0.3">
      <c r="C25" s="6" t="s">
        <v>32</v>
      </c>
      <c r="D25" s="10">
        <f>15.5-D22</f>
        <v>13.280901914594704</v>
      </c>
    </row>
    <row r="26" spans="2:22" ht="16.8" customHeight="1" x14ac:dyDescent="0.3">
      <c r="C26" s="6" t="s">
        <v>33</v>
      </c>
      <c r="D26" s="10">
        <f>15.5+D22</f>
        <v>17.719098085405296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Muldrow</dc:creator>
  <cp:lastModifiedBy>Abe Muldrow</cp:lastModifiedBy>
  <dcterms:created xsi:type="dcterms:W3CDTF">2024-03-11T02:21:09Z</dcterms:created>
  <dcterms:modified xsi:type="dcterms:W3CDTF">2024-03-11T04:18:01Z</dcterms:modified>
</cp:coreProperties>
</file>