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39226F8F-66C7-46D2-8894-B7AF7BD84C67}" xr6:coauthVersionLast="47" xr6:coauthVersionMax="47" xr10:uidLastSave="{00000000-0000-0000-0000-000000000000}"/>
  <bookViews>
    <workbookView xWindow="-120" yWindow="-120" windowWidth="20730" windowHeight="11040" activeTab="2" xr2:uid="{00000000-000D-0000-FFFF-FFFF00000000}"/>
  </bookViews>
  <sheets>
    <sheet name="CATEGORIAS" sheetId="2" r:id="rId1"/>
    <sheet name="SUBCATEGORIAS" sheetId="4" r:id="rId2"/>
    <sheet name="ARTICULOS" sheetId="3" r:id="rId3"/>
    <sheet name="IMAGENES" sheetId="5" r:id="rId4"/>
    <sheet name="revision" sheetId="6" r:id="rId5"/>
    <sheet name="calculo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6" i="5" l="1"/>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A101" i="5"/>
  <c r="A102" i="5" s="1"/>
  <c r="B101" i="5"/>
  <c r="B102" i="5"/>
  <c r="B104" i="5"/>
  <c r="B105" i="5"/>
  <c r="A107" i="5"/>
  <c r="B107" i="5"/>
  <c r="A108" i="5"/>
  <c r="B110" i="5"/>
  <c r="B111" i="5"/>
  <c r="A115" i="5"/>
  <c r="A116" i="5" s="1"/>
  <c r="B115" i="5"/>
  <c r="B116" i="5"/>
  <c r="B117" i="5"/>
  <c r="B118" i="5"/>
  <c r="B119" i="5"/>
  <c r="A120" i="5"/>
  <c r="A121" i="5" s="1"/>
  <c r="B120" i="5"/>
  <c r="B121" i="5"/>
  <c r="B122"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19" i="4"/>
  <c r="D21" i="4"/>
  <c r="E21" i="4" s="1"/>
  <c r="D22" i="4"/>
  <c r="E22" i="4" s="1"/>
  <c r="D23" i="4"/>
  <c r="D24" i="4"/>
  <c r="E24" i="4" s="1"/>
  <c r="D25" i="4"/>
  <c r="D26" i="4"/>
  <c r="E26" i="4" s="1"/>
  <c r="D27" i="4"/>
  <c r="E27" i="4" s="1"/>
  <c r="D28" i="4"/>
  <c r="D29" i="4"/>
  <c r="E29" i="4" s="1"/>
  <c r="D30" i="4"/>
  <c r="D31" i="4"/>
  <c r="E31" i="4" s="1"/>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E12" i="4" s="1"/>
  <c r="D13" i="4"/>
  <c r="E13" i="4" s="1"/>
  <c r="D14" i="4"/>
  <c r="E14" i="4" s="1"/>
  <c r="D15" i="4"/>
  <c r="E15" i="4" s="1"/>
  <c r="D16" i="4"/>
  <c r="E16" i="4" s="1"/>
  <c r="D2" i="4"/>
  <c r="E2" i="4" s="1"/>
  <c r="A3" i="4"/>
  <c r="A4" i="4" s="1"/>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3"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984" i="3"/>
  <c r="AA985" i="3"/>
  <c r="AA986" i="3"/>
  <c r="AA987" i="3"/>
  <c r="AA988" i="3"/>
  <c r="AA989" i="3"/>
  <c r="AA990" i="3"/>
  <c r="AA991" i="3"/>
  <c r="AA992" i="3"/>
  <c r="AA993" i="3"/>
  <c r="AA994" i="3"/>
  <c r="AA995" i="3"/>
  <c r="AA996" i="3"/>
  <c r="AA997" i="3"/>
  <c r="AA998" i="3"/>
  <c r="AA999" i="3"/>
  <c r="AA1000" i="3"/>
  <c r="AA1001" i="3"/>
  <c r="AA4" i="3"/>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38" i="3"/>
  <c r="B39"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90" i="3" s="1"/>
  <c r="B89" i="3"/>
  <c r="B103" i="5" s="1"/>
  <c r="B93" i="3"/>
  <c r="B94" i="3" s="1"/>
  <c r="B98" i="3"/>
  <c r="B99" i="3"/>
  <c r="B100" i="3"/>
  <c r="B101" i="3" s="1"/>
  <c r="B102" i="3" s="1"/>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61" i="3"/>
  <c r="A62" i="3"/>
  <c r="A63" i="3"/>
  <c r="A64" i="3"/>
  <c r="A65" i="3"/>
  <c r="A66" i="3"/>
  <c r="A67" i="3"/>
  <c r="A68" i="3"/>
  <c r="A69" i="3"/>
  <c r="A70" i="3"/>
  <c r="A71" i="3"/>
  <c r="AM71" i="3" s="1"/>
  <c r="A72" i="3"/>
  <c r="A73" i="3"/>
  <c r="A74" i="3"/>
  <c r="A75" i="3"/>
  <c r="A76" i="3"/>
  <c r="A77" i="3"/>
  <c r="A78" i="3"/>
  <c r="A79" i="3"/>
  <c r="A80" i="3"/>
  <c r="A81" i="3"/>
  <c r="A82" i="3"/>
  <c r="A83" i="3"/>
  <c r="A84" i="3"/>
  <c r="A85" i="3"/>
  <c r="A86" i="3"/>
  <c r="A87" i="3"/>
  <c r="A88" i="3"/>
  <c r="A89" i="3"/>
  <c r="A90" i="3"/>
  <c r="A93" i="3"/>
  <c r="A94" i="3" s="1"/>
  <c r="A95" i="3" s="1"/>
  <c r="AM95" i="3" s="1"/>
  <c r="A98" i="3"/>
  <c r="A99" i="3"/>
  <c r="A100" i="3" s="1"/>
  <c r="A104" i="3"/>
  <c r="A105" i="3"/>
  <c r="A106" i="3"/>
  <c r="A107" i="3"/>
  <c r="AM107" i="3" s="1"/>
  <c r="A109" i="3"/>
  <c r="A110" i="3"/>
  <c r="A111" i="3"/>
  <c r="A112" i="3"/>
  <c r="A113" i="3"/>
  <c r="A114" i="3" s="1"/>
  <c r="A115" i="3"/>
  <c r="A116" i="3"/>
  <c r="A117" i="3"/>
  <c r="AN117" i="3" s="1"/>
  <c r="A118" i="3"/>
  <c r="AN118" i="3" s="1"/>
  <c r="A119" i="3"/>
  <c r="AM119" i="3" s="1"/>
  <c r="A120" i="3"/>
  <c r="A121" i="3"/>
  <c r="A122" i="3"/>
  <c r="A123" i="3"/>
  <c r="A124" i="3"/>
  <c r="A125" i="3"/>
  <c r="A126" i="3"/>
  <c r="A127" i="3"/>
  <c r="A128" i="3"/>
  <c r="A129" i="3"/>
  <c r="AN129" i="3" s="1"/>
  <c r="A130" i="3"/>
  <c r="AN130" i="3" s="1"/>
  <c r="A131" i="3"/>
  <c r="AN131" i="3" s="1"/>
  <c r="A132" i="3"/>
  <c r="A133" i="3"/>
  <c r="A134" i="3"/>
  <c r="A135" i="3"/>
  <c r="A136" i="3"/>
  <c r="AN136" i="3" s="1"/>
  <c r="A137" i="3"/>
  <c r="A138" i="3"/>
  <c r="A139" i="3"/>
  <c r="AN139" i="3" s="1"/>
  <c r="A140" i="3"/>
  <c r="AM140" i="3" s="1"/>
  <c r="A141" i="3"/>
  <c r="AN141" i="3" s="1"/>
  <c r="A142" i="3"/>
  <c r="AN142" i="3" s="1"/>
  <c r="A143" i="3"/>
  <c r="AN143" i="3" s="1"/>
  <c r="A144" i="3"/>
  <c r="A145" i="3"/>
  <c r="A146"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H44" i="3"/>
  <c r="AL44" i="3" s="1"/>
  <c r="AG45" i="3"/>
  <c r="AK45" i="3" s="1"/>
  <c r="AH45" i="3"/>
  <c r="AL45" i="3" s="1"/>
  <c r="AG46" i="3"/>
  <c r="AK46" i="3" s="1"/>
  <c r="AH46" i="3"/>
  <c r="AL46" i="3" s="1"/>
  <c r="AG47" i="3"/>
  <c r="AK47" i="3" s="1"/>
  <c r="AH47" i="3"/>
  <c r="AL47" i="3" s="1"/>
  <c r="AG48" i="3"/>
  <c r="AK48" i="3" s="1"/>
  <c r="AH48" i="3"/>
  <c r="AL48" i="3" s="1"/>
  <c r="AG49" i="3"/>
  <c r="AK49" i="3" s="1"/>
  <c r="AH49" i="3"/>
  <c r="AL49" i="3" s="1"/>
  <c r="AG50" i="3"/>
  <c r="AK50" i="3" s="1"/>
  <c r="AH50" i="3"/>
  <c r="AL50" i="3" s="1"/>
  <c r="AG51" i="3"/>
  <c r="AK51" i="3" s="1"/>
  <c r="AH51" i="3"/>
  <c r="AL51" i="3" s="1"/>
  <c r="AG52" i="3"/>
  <c r="AK52" i="3" s="1"/>
  <c r="AH52" i="3"/>
  <c r="AL52" i="3" s="1"/>
  <c r="AG53" i="3"/>
  <c r="AK53" i="3" s="1"/>
  <c r="AH53" i="3"/>
  <c r="AL53" i="3" s="1"/>
  <c r="AG54" i="3"/>
  <c r="AK54" i="3" s="1"/>
  <c r="AH54" i="3"/>
  <c r="AL54" i="3" s="1"/>
  <c r="AG55" i="3"/>
  <c r="AK55" i="3" s="1"/>
  <c r="AH55" i="3"/>
  <c r="AL55" i="3" s="1"/>
  <c r="AG56" i="3"/>
  <c r="AK56" i="3" s="1"/>
  <c r="AH56" i="3"/>
  <c r="AL56" i="3" s="1"/>
  <c r="AG57" i="3"/>
  <c r="AK57" i="3" s="1"/>
  <c r="AH57" i="3"/>
  <c r="AL57" i="3" s="1"/>
  <c r="AG58" i="3"/>
  <c r="AK58" i="3" s="1"/>
  <c r="AH58" i="3"/>
  <c r="AL58" i="3" s="1"/>
  <c r="AG59" i="3"/>
  <c r="AK59" i="3" s="1"/>
  <c r="AH59" i="3"/>
  <c r="AL59" i="3" s="1"/>
  <c r="AG60" i="3"/>
  <c r="AK60" i="3" s="1"/>
  <c r="AH60" i="3"/>
  <c r="AL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3" i="3"/>
  <c r="AK83" i="3" s="1"/>
  <c r="AH83" i="3"/>
  <c r="AL83" i="3" s="1"/>
  <c r="AG84" i="3"/>
  <c r="AK84" i="3" s="1"/>
  <c r="AH84" i="3"/>
  <c r="AL84" i="3" s="1"/>
  <c r="AG85" i="3"/>
  <c r="AK85" i="3" s="1"/>
  <c r="AH85" i="3"/>
  <c r="AL85" i="3" s="1"/>
  <c r="AG86" i="3"/>
  <c r="AK86" i="3" s="1"/>
  <c r="AH86" i="3"/>
  <c r="AL86" i="3" s="1"/>
  <c r="AG87" i="3"/>
  <c r="AK87" i="3" s="1"/>
  <c r="AH87" i="3"/>
  <c r="AL87" i="3" s="1"/>
  <c r="AG88" i="3"/>
  <c r="AK88" i="3" s="1"/>
  <c r="AH88" i="3"/>
  <c r="AL88" i="3" s="1"/>
  <c r="AG89" i="3"/>
  <c r="AK89" i="3" s="1"/>
  <c r="AH89" i="3"/>
  <c r="AL89" i="3" s="1"/>
  <c r="AG90" i="3"/>
  <c r="AK90" i="3" s="1"/>
  <c r="AH90" i="3"/>
  <c r="AL90" i="3" s="1"/>
  <c r="AG91" i="3"/>
  <c r="AK91" i="3" s="1"/>
  <c r="AH91" i="3"/>
  <c r="AL91" i="3" s="1"/>
  <c r="AG92" i="3"/>
  <c r="AK92" i="3" s="1"/>
  <c r="AH92" i="3"/>
  <c r="AL92" i="3" s="1"/>
  <c r="AG93" i="3"/>
  <c r="AK93" i="3" s="1"/>
  <c r="AH93" i="3"/>
  <c r="AL93" i="3" s="1"/>
  <c r="AG94" i="3"/>
  <c r="AK94" i="3" s="1"/>
  <c r="AH94" i="3"/>
  <c r="AL94" i="3" s="1"/>
  <c r="AG95" i="3"/>
  <c r="AK95" i="3" s="1"/>
  <c r="AH95" i="3"/>
  <c r="AL95" i="3" s="1"/>
  <c r="AG96" i="3"/>
  <c r="AK96" i="3" s="1"/>
  <c r="AH96" i="3"/>
  <c r="AL96" i="3" s="1"/>
  <c r="AG97" i="3"/>
  <c r="AK97" i="3" s="1"/>
  <c r="AH97" i="3"/>
  <c r="AL97" i="3" s="1"/>
  <c r="AG98" i="3"/>
  <c r="AK98" i="3" s="1"/>
  <c r="AH98" i="3"/>
  <c r="AL98" i="3" s="1"/>
  <c r="AG99" i="3"/>
  <c r="AK99" i="3" s="1"/>
  <c r="AH99" i="3"/>
  <c r="AL99" i="3" s="1"/>
  <c r="AG100" i="3"/>
  <c r="AK100" i="3" s="1"/>
  <c r="AH100" i="3"/>
  <c r="AL100" i="3" s="1"/>
  <c r="AG101" i="3"/>
  <c r="AK101" i="3" s="1"/>
  <c r="AH101" i="3"/>
  <c r="AL101" i="3" s="1"/>
  <c r="AG102" i="3"/>
  <c r="AK102" i="3" s="1"/>
  <c r="AH102" i="3"/>
  <c r="AL102" i="3" s="1"/>
  <c r="AG103" i="3"/>
  <c r="AK103" i="3" s="1"/>
  <c r="AH103" i="3"/>
  <c r="AL103" i="3" s="1"/>
  <c r="AG104" i="3"/>
  <c r="AK104" i="3" s="1"/>
  <c r="AH104" i="3"/>
  <c r="AL104" i="3" s="1"/>
  <c r="AG105" i="3"/>
  <c r="AK105" i="3" s="1"/>
  <c r="AH105" i="3"/>
  <c r="AL105" i="3" s="1"/>
  <c r="AG106" i="3"/>
  <c r="AK106" i="3" s="1"/>
  <c r="AH106" i="3"/>
  <c r="AL106" i="3" s="1"/>
  <c r="AG107" i="3"/>
  <c r="AK107" i="3" s="1"/>
  <c r="AH107" i="3"/>
  <c r="AL107" i="3" s="1"/>
  <c r="AG108" i="3"/>
  <c r="AK108" i="3" s="1"/>
  <c r="AH108" i="3"/>
  <c r="AL108" i="3" s="1"/>
  <c r="AG109" i="3"/>
  <c r="AK109" i="3" s="1"/>
  <c r="AH109" i="3"/>
  <c r="AL109" i="3" s="1"/>
  <c r="AG110" i="3"/>
  <c r="AK110" i="3" s="1"/>
  <c r="AH110" i="3"/>
  <c r="AL110" i="3" s="1"/>
  <c r="AG111" i="3"/>
  <c r="AK111" i="3" s="1"/>
  <c r="AH111" i="3"/>
  <c r="AL111" i="3" s="1"/>
  <c r="AG112" i="3"/>
  <c r="AK112" i="3" s="1"/>
  <c r="AH112" i="3"/>
  <c r="AL112" i="3" s="1"/>
  <c r="AG113" i="3"/>
  <c r="AK113" i="3" s="1"/>
  <c r="AH113" i="3"/>
  <c r="AL113" i="3" s="1"/>
  <c r="AG114" i="3"/>
  <c r="AK114" i="3" s="1"/>
  <c r="AH114" i="3"/>
  <c r="AL114" i="3" s="1"/>
  <c r="AG115" i="3"/>
  <c r="AK115" i="3" s="1"/>
  <c r="AH115" i="3"/>
  <c r="AL115" i="3" s="1"/>
  <c r="AG116" i="3"/>
  <c r="AK116" i="3" s="1"/>
  <c r="AH116" i="3"/>
  <c r="AL116" i="3" s="1"/>
  <c r="AG117" i="3"/>
  <c r="AK117" i="3" s="1"/>
  <c r="AH117" i="3"/>
  <c r="AL117" i="3" s="1"/>
  <c r="AG118" i="3"/>
  <c r="AK118" i="3" s="1"/>
  <c r="AH118" i="3"/>
  <c r="AL118" i="3" s="1"/>
  <c r="AG119" i="3"/>
  <c r="AK119" i="3" s="1"/>
  <c r="AH119" i="3"/>
  <c r="AL119" i="3" s="1"/>
  <c r="AG120" i="3"/>
  <c r="AK120" i="3" s="1"/>
  <c r="AH120" i="3"/>
  <c r="AL120" i="3" s="1"/>
  <c r="AG121" i="3"/>
  <c r="AK121" i="3" s="1"/>
  <c r="AH121" i="3"/>
  <c r="AL121" i="3" s="1"/>
  <c r="AG122" i="3"/>
  <c r="AK122" i="3" s="1"/>
  <c r="AH122" i="3"/>
  <c r="AL122" i="3" s="1"/>
  <c r="AG123" i="3"/>
  <c r="AK123" i="3" s="1"/>
  <c r="AH123" i="3"/>
  <c r="AL123" i="3" s="1"/>
  <c r="AG124" i="3"/>
  <c r="AK124" i="3" s="1"/>
  <c r="AH124" i="3"/>
  <c r="AL124" i="3" s="1"/>
  <c r="AG125" i="3"/>
  <c r="AK125" i="3" s="1"/>
  <c r="AH125" i="3"/>
  <c r="AL125" i="3" s="1"/>
  <c r="AG126" i="3"/>
  <c r="AK126" i="3" s="1"/>
  <c r="AH126" i="3"/>
  <c r="AL126" i="3" s="1"/>
  <c r="AG127" i="3"/>
  <c r="AK127" i="3" s="1"/>
  <c r="AH127" i="3"/>
  <c r="AL127" i="3" s="1"/>
  <c r="AG128" i="3"/>
  <c r="AK128" i="3" s="1"/>
  <c r="AH128" i="3"/>
  <c r="AL128" i="3" s="1"/>
  <c r="AG129" i="3"/>
  <c r="AK129" i="3" s="1"/>
  <c r="AH129" i="3"/>
  <c r="AL129" i="3" s="1"/>
  <c r="AG130" i="3"/>
  <c r="AK130" i="3" s="1"/>
  <c r="AH130" i="3"/>
  <c r="AL130" i="3" s="1"/>
  <c r="AG131" i="3"/>
  <c r="AK131" i="3" s="1"/>
  <c r="AH131" i="3"/>
  <c r="AL131" i="3" s="1"/>
  <c r="AG132" i="3"/>
  <c r="AK132" i="3" s="1"/>
  <c r="AH132" i="3"/>
  <c r="AL132" i="3" s="1"/>
  <c r="AG133" i="3"/>
  <c r="AK133" i="3" s="1"/>
  <c r="AH133" i="3"/>
  <c r="AL133" i="3" s="1"/>
  <c r="AG134" i="3"/>
  <c r="AK134" i="3" s="1"/>
  <c r="AH134" i="3"/>
  <c r="AL134" i="3" s="1"/>
  <c r="AG135" i="3"/>
  <c r="AK135" i="3" s="1"/>
  <c r="AH135" i="3"/>
  <c r="AL135" i="3" s="1"/>
  <c r="AG136" i="3"/>
  <c r="AK136" i="3" s="1"/>
  <c r="AH136" i="3"/>
  <c r="AL136" i="3" s="1"/>
  <c r="AG137" i="3"/>
  <c r="AK137" i="3" s="1"/>
  <c r="AH137" i="3"/>
  <c r="AL137" i="3" s="1"/>
  <c r="AG138" i="3"/>
  <c r="AK138" i="3" s="1"/>
  <c r="AH138" i="3"/>
  <c r="AL138" i="3" s="1"/>
  <c r="AG139" i="3"/>
  <c r="AK139" i="3" s="1"/>
  <c r="AH139" i="3"/>
  <c r="AL139" i="3" s="1"/>
  <c r="AG140" i="3"/>
  <c r="AK140"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E30" i="4" l="1"/>
  <c r="A108" i="3"/>
  <c r="A122" i="5"/>
  <c r="A123" i="5" s="1"/>
  <c r="A101" i="3"/>
  <c r="A117" i="5"/>
  <c r="A118" i="5" s="1"/>
  <c r="A109" i="5"/>
  <c r="B109" i="5"/>
  <c r="B95" i="3"/>
  <c r="B108" i="5"/>
  <c r="A96" i="3"/>
  <c r="A97" i="3" s="1"/>
  <c r="E28" i="4"/>
  <c r="A91" i="3"/>
  <c r="A92" i="3" s="1"/>
  <c r="B91" i="3"/>
  <c r="B92" i="3" s="1"/>
  <c r="B106" i="5"/>
  <c r="A103" i="5"/>
  <c r="E25" i="4"/>
  <c r="E23" i="4"/>
  <c r="D2" i="2"/>
  <c r="A3" i="2"/>
  <c r="E19" i="4"/>
  <c r="E18" i="4"/>
  <c r="E17" i="4"/>
  <c r="AH11" i="3"/>
  <c r="AL11" i="3" s="1"/>
  <c r="A5" i="4"/>
  <c r="M3" i="3"/>
  <c r="O928" i="3"/>
  <c r="X928" i="3" s="1"/>
  <c r="M6" i="3"/>
  <c r="M17" i="3"/>
  <c r="M5" i="3"/>
  <c r="A4" i="5"/>
  <c r="A3" i="5"/>
  <c r="AM225" i="3"/>
  <c r="O976" i="3"/>
  <c r="X976" i="3" s="1"/>
  <c r="O880" i="3"/>
  <c r="X880" i="3" s="1"/>
  <c r="O117" i="3"/>
  <c r="X117" i="3" s="1"/>
  <c r="O496" i="3"/>
  <c r="X496" i="3" s="1"/>
  <c r="O448" i="3"/>
  <c r="X448" i="3" s="1"/>
  <c r="O352" i="3"/>
  <c r="X352" i="3" s="1"/>
  <c r="O304" i="3"/>
  <c r="X304" i="3" s="1"/>
  <c r="AM165" i="3"/>
  <c r="O400" i="3"/>
  <c r="X400" i="3" s="1"/>
  <c r="O256" i="3"/>
  <c r="X256" i="3" s="1"/>
  <c r="O784" i="3"/>
  <c r="X784" i="3" s="1"/>
  <c r="O208" i="3"/>
  <c r="X208" i="3" s="1"/>
  <c r="O832" i="3"/>
  <c r="X832" i="3" s="1"/>
  <c r="O164" i="3"/>
  <c r="X164" i="3" s="1"/>
  <c r="O116" i="3"/>
  <c r="X116" i="3" s="1"/>
  <c r="O736" i="3"/>
  <c r="X736" i="3" s="1"/>
  <c r="O160" i="3"/>
  <c r="X160" i="3" s="1"/>
  <c r="O688" i="3"/>
  <c r="X688" i="3" s="1"/>
  <c r="O112" i="3"/>
  <c r="X112"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100" i="3"/>
  <c r="X100" i="3" s="1"/>
  <c r="O779" i="3"/>
  <c r="X779" i="3" s="1"/>
  <c r="O443" i="3"/>
  <c r="X443" i="3" s="1"/>
  <c r="O107" i="3"/>
  <c r="X107"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AN135" i="3"/>
  <c r="O135" i="3"/>
  <c r="X135" i="3" s="1"/>
  <c r="AN123" i="3"/>
  <c r="O123" i="3"/>
  <c r="X123" i="3" s="1"/>
  <c r="O111" i="3"/>
  <c r="X111" i="3" s="1"/>
  <c r="O99" i="3"/>
  <c r="X99" i="3" s="1"/>
  <c r="AN87" i="3"/>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O141" i="3"/>
  <c r="X141"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113" i="3"/>
  <c r="O113" i="3"/>
  <c r="X113"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77" i="3"/>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140" i="3"/>
  <c r="X140"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39" i="3"/>
  <c r="X139"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136" i="3"/>
  <c r="X136"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O131" i="3"/>
  <c r="X131"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125" i="3"/>
  <c r="O125" i="3"/>
  <c r="X12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AN128" i="3"/>
  <c r="O128" i="3"/>
  <c r="X128" i="3" s="1"/>
  <c r="O104" i="3"/>
  <c r="X104"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137" i="3"/>
  <c r="O137" i="3"/>
  <c r="X137" i="3" s="1"/>
  <c r="AN532" i="3"/>
  <c r="O532" i="3"/>
  <c r="X532" i="3" s="1"/>
  <c r="AN388" i="3"/>
  <c r="O388" i="3"/>
  <c r="X388" i="3" s="1"/>
  <c r="AN316" i="3"/>
  <c r="O316" i="3"/>
  <c r="X316" i="3" s="1"/>
  <c r="AN244" i="3"/>
  <c r="O244" i="3"/>
  <c r="X244" i="3" s="1"/>
  <c r="AN124" i="3"/>
  <c r="O124" i="3"/>
  <c r="X12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AN127" i="3"/>
  <c r="O127" i="3"/>
  <c r="X127"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O101" i="3"/>
  <c r="X101"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O130" i="3"/>
  <c r="X130" i="3" s="1"/>
  <c r="O106" i="3"/>
  <c r="X106"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AN138" i="3"/>
  <c r="O138" i="3"/>
  <c r="X138" i="3" s="1"/>
  <c r="AN126" i="3"/>
  <c r="O126" i="3"/>
  <c r="X126" i="3" s="1"/>
  <c r="AN114" i="3"/>
  <c r="O114" i="3"/>
  <c r="X114" i="3" s="1"/>
  <c r="AN78" i="3"/>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O115" i="3"/>
  <c r="X115"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AN146" i="3"/>
  <c r="O146" i="3"/>
  <c r="X146" i="3" s="1"/>
  <c r="AN134" i="3"/>
  <c r="O134" i="3"/>
  <c r="X134" i="3" s="1"/>
  <c r="AN122" i="3"/>
  <c r="O122" i="3"/>
  <c r="X122" i="3" s="1"/>
  <c r="O110" i="3"/>
  <c r="X110" i="3" s="1"/>
  <c r="AI98" i="3"/>
  <c r="O98" i="3"/>
  <c r="X98" i="3" s="1"/>
  <c r="AI86" i="3"/>
  <c r="AI74" i="3"/>
  <c r="AI62" i="3"/>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O129" i="3"/>
  <c r="X129" i="3" s="1"/>
  <c r="O105" i="3"/>
  <c r="X105"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AN121" i="3"/>
  <c r="O121" i="3"/>
  <c r="X121"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I144" i="3"/>
  <c r="O144" i="3"/>
  <c r="X144" i="3" s="1"/>
  <c r="AI132" i="3"/>
  <c r="O132" i="3"/>
  <c r="X132" i="3" s="1"/>
  <c r="AI120" i="3"/>
  <c r="O120" i="3"/>
  <c r="X120" i="3" s="1"/>
  <c r="AI108" i="3"/>
  <c r="O108" i="3"/>
  <c r="X108" i="3" s="1"/>
  <c r="AI96" i="3"/>
  <c r="AI84" i="3"/>
  <c r="AI72" i="3"/>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AN133" i="3"/>
  <c r="O133" i="3"/>
  <c r="X133"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O143" i="3"/>
  <c r="X143" i="3" s="1"/>
  <c r="O119" i="3"/>
  <c r="X119"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AN145" i="3"/>
  <c r="O145" i="3"/>
  <c r="X145" i="3" s="1"/>
  <c r="O109" i="3"/>
  <c r="X10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O142" i="3"/>
  <c r="X142" i="3" s="1"/>
  <c r="O118" i="3"/>
  <c r="X118" i="3" s="1"/>
  <c r="AM68" i="3"/>
  <c r="AM393" i="3"/>
  <c r="AM105" i="3"/>
  <c r="AN105" i="3" s="1"/>
  <c r="AI417" i="3"/>
  <c r="AI153" i="3"/>
  <c r="A4" i="3"/>
  <c r="AM3" i="3"/>
  <c r="AN3" i="3" s="1"/>
  <c r="B7" i="3"/>
  <c r="AM849" i="3"/>
  <c r="AI873" i="3"/>
  <c r="AI465" i="3"/>
  <c r="AM897" i="3"/>
  <c r="AI645" i="3"/>
  <c r="AM801" i="3"/>
  <c r="AM466" i="3"/>
  <c r="AI286" i="3"/>
  <c r="AM337" i="3"/>
  <c r="AM94" i="3"/>
  <c r="AN94" i="3" s="1"/>
  <c r="AI874" i="3"/>
  <c r="AI171" i="3"/>
  <c r="AM99" i="3"/>
  <c r="AN99" i="3" s="1"/>
  <c r="AM735" i="3"/>
  <c r="AM326" i="3"/>
  <c r="AI399" i="3"/>
  <c r="AM699" i="3"/>
  <c r="AM315" i="3"/>
  <c r="AI387" i="3"/>
  <c r="AI123" i="3"/>
  <c r="AM627" i="3"/>
  <c r="AM243" i="3"/>
  <c r="AI351" i="3"/>
  <c r="AI87" i="3"/>
  <c r="AM614" i="3"/>
  <c r="AI795" i="3"/>
  <c r="AI327" i="3"/>
  <c r="AM591" i="3"/>
  <c r="AM219" i="3"/>
  <c r="AI675" i="3"/>
  <c r="AI315" i="3"/>
  <c r="AI159" i="3"/>
  <c r="AM579" i="3"/>
  <c r="AM207" i="3"/>
  <c r="AM543" i="3"/>
  <c r="AM171" i="3"/>
  <c r="AI639" i="3"/>
  <c r="AI279" i="3"/>
  <c r="AM471" i="3"/>
  <c r="AI591" i="3"/>
  <c r="AI243" i="3"/>
  <c r="AM135" i="3"/>
  <c r="AI543" i="3"/>
  <c r="AI207" i="3"/>
  <c r="AM879" i="3"/>
  <c r="AM435" i="3"/>
  <c r="AI471" i="3"/>
  <c r="AI195" i="3"/>
  <c r="AM64" i="3"/>
  <c r="AN64" i="3" s="1"/>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I77" i="3"/>
  <c r="AM700" i="3"/>
  <c r="AM869" i="3"/>
  <c r="AM485" i="3"/>
  <c r="AM305" i="3"/>
  <c r="AI592" i="3"/>
  <c r="AI388" i="3"/>
  <c r="AM665" i="3"/>
  <c r="AM245" i="3"/>
  <c r="AI196" i="3"/>
  <c r="AM664" i="3"/>
  <c r="AM244" i="3"/>
  <c r="AM101" i="3"/>
  <c r="AN101" i="3" s="1"/>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I67"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82" i="3"/>
  <c r="AI967" i="3"/>
  <c r="AI334" i="3"/>
  <c r="AM613" i="3"/>
  <c r="AM481" i="3"/>
  <c r="AI469" i="3"/>
  <c r="AM973" i="3"/>
  <c r="AI877" i="3"/>
  <c r="AI745" i="3"/>
  <c r="AI217" i="3"/>
  <c r="AI613" i="3"/>
  <c r="AI97" i="3"/>
  <c r="AM673" i="3"/>
  <c r="AI701" i="3"/>
  <c r="AM913" i="3"/>
  <c r="AI409" i="3"/>
  <c r="AI817" i="3"/>
  <c r="AI289" i="3"/>
  <c r="AI169" i="3"/>
  <c r="AM169" i="3"/>
  <c r="AI541" i="3"/>
  <c r="AM901" i="3"/>
  <c r="AM845" i="3"/>
  <c r="AM793" i="3"/>
  <c r="AM721" i="3"/>
  <c r="AM601" i="3"/>
  <c r="AM529" i="3"/>
  <c r="AM469" i="3"/>
  <c r="AM217" i="3"/>
  <c r="AM97" i="3"/>
  <c r="AI946" i="3"/>
  <c r="AI802" i="3"/>
  <c r="AI737" i="3"/>
  <c r="AI670" i="3"/>
  <c r="AI529" i="3"/>
  <c r="AI397" i="3"/>
  <c r="AI337" i="3"/>
  <c r="AI85" i="3"/>
  <c r="AM541" i="3"/>
  <c r="AM661" i="3"/>
  <c r="AI349" i="3"/>
  <c r="AI517" i="3"/>
  <c r="AI277" i="3"/>
  <c r="AI157" i="3"/>
  <c r="AM778" i="3"/>
  <c r="AM706" i="3"/>
  <c r="AM589" i="3"/>
  <c r="AM457" i="3"/>
  <c r="AM394" i="3"/>
  <c r="AM253" i="3"/>
  <c r="AM157" i="3"/>
  <c r="AM85" i="3"/>
  <c r="AN85" i="3" s="1"/>
  <c r="AI649" i="3"/>
  <c r="AI457" i="3"/>
  <c r="AI265" i="3"/>
  <c r="AI601" i="3"/>
  <c r="AM709" i="3"/>
  <c r="AM265" i="3"/>
  <c r="AI205" i="3"/>
  <c r="AM889" i="3"/>
  <c r="AM841" i="3"/>
  <c r="AM649" i="3"/>
  <c r="AM205" i="3"/>
  <c r="AM145" i="3"/>
  <c r="AM73" i="3"/>
  <c r="AN73" i="3" s="1"/>
  <c r="AI997" i="3"/>
  <c r="AI925" i="3"/>
  <c r="AI865" i="3"/>
  <c r="AI793" i="3"/>
  <c r="AI721" i="3"/>
  <c r="AI646" i="3"/>
  <c r="AI589" i="3"/>
  <c r="AI385" i="3"/>
  <c r="AI262" i="3"/>
  <c r="AI73" i="3"/>
  <c r="AM397" i="3"/>
  <c r="AI733" i="3"/>
  <c r="AM937" i="3"/>
  <c r="AM829" i="3"/>
  <c r="AM769" i="3"/>
  <c r="AM646" i="3"/>
  <c r="AM505" i="3"/>
  <c r="AM445" i="3"/>
  <c r="AM313" i="3"/>
  <c r="AM70" i="3"/>
  <c r="AN70" i="3" s="1"/>
  <c r="AI994" i="3"/>
  <c r="AI922" i="3"/>
  <c r="AI853" i="3"/>
  <c r="AI781" i="3"/>
  <c r="AI581" i="3"/>
  <c r="AI505" i="3"/>
  <c r="AI445" i="3"/>
  <c r="AI373" i="3"/>
  <c r="AI325" i="3"/>
  <c r="AI253" i="3"/>
  <c r="AI193" i="3"/>
  <c r="AI145" i="3"/>
  <c r="AM961" i="3"/>
  <c r="AM949" i="3"/>
  <c r="AM781" i="3"/>
  <c r="AM517" i="3"/>
  <c r="AM325" i="3"/>
  <c r="AI937" i="3"/>
  <c r="AI661" i="3"/>
  <c r="AM934" i="3"/>
  <c r="AM877" i="3"/>
  <c r="AM826" i="3"/>
  <c r="AM757" i="3"/>
  <c r="AM701" i="3"/>
  <c r="AM637" i="3"/>
  <c r="AM577" i="3"/>
  <c r="AM442" i="3"/>
  <c r="AM385" i="3"/>
  <c r="AM310" i="3"/>
  <c r="AM202" i="3"/>
  <c r="AM133" i="3"/>
  <c r="AI985" i="3"/>
  <c r="AI778" i="3"/>
  <c r="AI709" i="3"/>
  <c r="AI577" i="3"/>
  <c r="AI190" i="3"/>
  <c r="AI133" i="3"/>
  <c r="AI61" i="3"/>
  <c r="AI673" i="3"/>
  <c r="AM373" i="3"/>
  <c r="AI949" i="3"/>
  <c r="AM997" i="3"/>
  <c r="AM565" i="3"/>
  <c r="AM61" i="3"/>
  <c r="AN61" i="3" s="1"/>
  <c r="AI913" i="3"/>
  <c r="AI493" i="3"/>
  <c r="AI241" i="3"/>
  <c r="AM929" i="3"/>
  <c r="AM865" i="3"/>
  <c r="AM745" i="3"/>
  <c r="AM625" i="3"/>
  <c r="AM553" i="3"/>
  <c r="AM493" i="3"/>
  <c r="AM433" i="3"/>
  <c r="AM301" i="3"/>
  <c r="AM229" i="3"/>
  <c r="AM181" i="3"/>
  <c r="AM109" i="3"/>
  <c r="AN109" i="3" s="1"/>
  <c r="AI970" i="3"/>
  <c r="AI901" i="3"/>
  <c r="AI829" i="3"/>
  <c r="AI769" i="3"/>
  <c r="AI697" i="3"/>
  <c r="AI553" i="3"/>
  <c r="AI490" i="3"/>
  <c r="AI421" i="3"/>
  <c r="AI361" i="3"/>
  <c r="AI313" i="3"/>
  <c r="AI238" i="3"/>
  <c r="AI181" i="3"/>
  <c r="AI121" i="3"/>
  <c r="AM277" i="3"/>
  <c r="AM817" i="3"/>
  <c r="AM193" i="3"/>
  <c r="AM985" i="3"/>
  <c r="AM925" i="3"/>
  <c r="AM853" i="3"/>
  <c r="AM805" i="3"/>
  <c r="AM697" i="3"/>
  <c r="AM622" i="3"/>
  <c r="AM490" i="3"/>
  <c r="AM361" i="3"/>
  <c r="AM289" i="3"/>
  <c r="AM178" i="3"/>
  <c r="AI898" i="3"/>
  <c r="AI826" i="3"/>
  <c r="AI637" i="3"/>
  <c r="AI481" i="3"/>
  <c r="AI358" i="3"/>
  <c r="AI310" i="3"/>
  <c r="AI109" i="3"/>
  <c r="AM409" i="3"/>
  <c r="AI805" i="3"/>
  <c r="AM754" i="3"/>
  <c r="AM241" i="3"/>
  <c r="AM12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M136" i="3"/>
  <c r="AM100" i="3"/>
  <c r="AN100" i="3" s="1"/>
  <c r="AM63" i="3"/>
  <c r="AN63" i="3" s="1"/>
  <c r="AI964" i="3"/>
  <c r="AI880" i="3"/>
  <c r="AI843" i="3"/>
  <c r="AI760" i="3"/>
  <c r="AI711" i="3"/>
  <c r="AI640" i="3"/>
  <c r="AI507" i="3"/>
  <c r="AI435" i="3"/>
  <c r="AI280" i="3"/>
  <c r="AI124" i="3"/>
  <c r="AI832" i="3"/>
  <c r="AM903" i="3"/>
  <c r="AM867" i="3"/>
  <c r="AM760" i="3"/>
  <c r="AM724" i="3"/>
  <c r="AM652" i="3"/>
  <c r="AM615" i="3"/>
  <c r="AM532" i="3"/>
  <c r="AM351" i="3"/>
  <c r="AM279" i="3"/>
  <c r="AM124" i="3"/>
  <c r="AI952" i="3"/>
  <c r="AI916" i="3"/>
  <c r="AI700" i="3"/>
  <c r="AI663" i="3"/>
  <c r="AI628" i="3"/>
  <c r="AI496" i="3"/>
  <c r="AI423" i="3"/>
  <c r="AI268" i="3"/>
  <c r="AI232" i="3"/>
  <c r="AI112" i="3"/>
  <c r="AI76" i="3"/>
  <c r="AM868" i="3"/>
  <c r="AM280" i="3"/>
  <c r="AM832" i="3"/>
  <c r="AM759" i="3"/>
  <c r="AM723" i="3"/>
  <c r="AM688" i="3"/>
  <c r="AM651" i="3"/>
  <c r="AM568" i="3"/>
  <c r="AM531" i="3"/>
  <c r="AM496" i="3"/>
  <c r="AM460" i="3"/>
  <c r="AM424" i="3"/>
  <c r="AM232" i="3"/>
  <c r="AM123" i="3"/>
  <c r="AM88" i="3"/>
  <c r="AN88" i="3" s="1"/>
  <c r="AI988" i="3"/>
  <c r="AI951" i="3"/>
  <c r="AI915" i="3"/>
  <c r="AI784" i="3"/>
  <c r="AI699" i="3"/>
  <c r="AI627" i="3"/>
  <c r="AI532" i="3"/>
  <c r="AI495" i="3"/>
  <c r="AI460" i="3"/>
  <c r="AI376" i="3"/>
  <c r="AI340" i="3"/>
  <c r="AI267" i="3"/>
  <c r="AI231" i="3"/>
  <c r="AI111" i="3"/>
  <c r="AI75" i="3"/>
  <c r="AM975" i="3"/>
  <c r="AM856" i="3"/>
  <c r="AM831" i="3"/>
  <c r="AM796" i="3"/>
  <c r="AM687" i="3"/>
  <c r="AM567" i="3"/>
  <c r="AM495" i="3"/>
  <c r="AM459" i="3"/>
  <c r="AM423" i="3"/>
  <c r="AM388" i="3"/>
  <c r="AM340" i="3"/>
  <c r="AM231" i="3"/>
  <c r="AM87" i="3"/>
  <c r="AI987" i="3"/>
  <c r="AI783" i="3"/>
  <c r="AI652" i="3"/>
  <c r="AI579" i="3"/>
  <c r="AI531" i="3"/>
  <c r="AI459" i="3"/>
  <c r="AI375" i="3"/>
  <c r="AI339" i="3"/>
  <c r="AI304" i="3"/>
  <c r="AM904" i="3"/>
  <c r="AM855" i="3"/>
  <c r="AM795" i="3"/>
  <c r="AM712" i="3"/>
  <c r="AM520" i="3"/>
  <c r="AM387" i="3"/>
  <c r="AM339" i="3"/>
  <c r="AM304" i="3"/>
  <c r="AM268" i="3"/>
  <c r="AM196" i="3"/>
  <c r="AM160" i="3"/>
  <c r="AM112" i="3"/>
  <c r="AN112" i="3" s="1"/>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M111" i="3"/>
  <c r="AN111" i="3" s="1"/>
  <c r="AM76" i="3"/>
  <c r="AN76" i="3" s="1"/>
  <c r="AI976" i="3"/>
  <c r="AI940" i="3"/>
  <c r="AI903" i="3"/>
  <c r="AI867" i="3"/>
  <c r="AI819" i="3"/>
  <c r="AI688" i="3"/>
  <c r="AI615" i="3"/>
  <c r="AI568" i="3"/>
  <c r="AI520" i="3"/>
  <c r="AI484" i="3"/>
  <c r="AI412" i="3"/>
  <c r="AI256" i="3"/>
  <c r="AI219" i="3"/>
  <c r="AI183" i="3"/>
  <c r="AI147" i="3"/>
  <c r="AI100" i="3"/>
  <c r="AI64" i="3"/>
  <c r="AM616" i="3"/>
  <c r="AI424" i="3"/>
  <c r="AM963" i="3"/>
  <c r="AM927" i="3"/>
  <c r="AM891" i="3"/>
  <c r="AM820" i="3"/>
  <c r="AM784" i="3"/>
  <c r="AM747" i="3"/>
  <c r="AM675" i="3"/>
  <c r="AM639" i="3"/>
  <c r="AM603" i="3"/>
  <c r="AM555" i="3"/>
  <c r="AM448" i="3"/>
  <c r="AM412" i="3"/>
  <c r="AM376" i="3"/>
  <c r="AM75" i="3"/>
  <c r="AN75" i="3" s="1"/>
  <c r="AI975" i="3"/>
  <c r="AI939" i="3"/>
  <c r="AI687" i="3"/>
  <c r="AI519" i="3"/>
  <c r="AI483" i="3"/>
  <c r="AI448" i="3"/>
  <c r="AI411" i="3"/>
  <c r="AI330" i="3"/>
  <c r="AI292" i="3"/>
  <c r="AI255" i="3"/>
  <c r="AI99" i="3"/>
  <c r="AI63" i="3"/>
  <c r="AM819" i="3"/>
  <c r="AM783" i="3"/>
  <c r="AM510" i="3"/>
  <c r="AM484" i="3"/>
  <c r="AM447" i="3"/>
  <c r="AM411" i="3"/>
  <c r="AM375" i="3"/>
  <c r="AM328" i="3"/>
  <c r="AM292" i="3"/>
  <c r="AM256" i="3"/>
  <c r="AM184" i="3"/>
  <c r="AM148" i="3"/>
  <c r="AI855" i="3"/>
  <c r="AI808" i="3"/>
  <c r="AI772" i="3"/>
  <c r="AI724" i="3"/>
  <c r="AI604" i="3"/>
  <c r="AI556" i="3"/>
  <c r="AI447" i="3"/>
  <c r="AI364" i="3"/>
  <c r="AI291" i="3"/>
  <c r="AI136"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135" i="3"/>
  <c r="AI88" i="3"/>
  <c r="AI917" i="3"/>
  <c r="AI809" i="3"/>
  <c r="AI978" i="3"/>
  <c r="AM953" i="3"/>
  <c r="AM809" i="3"/>
  <c r="AM785" i="3"/>
  <c r="AM629" i="3"/>
  <c r="AM605" i="3"/>
  <c r="AM365" i="3"/>
  <c r="AM186" i="3"/>
  <c r="AM161" i="3"/>
  <c r="AM125" i="3"/>
  <c r="AM65" i="3"/>
  <c r="AN65" i="3" s="1"/>
  <c r="AI473" i="3"/>
  <c r="AI293" i="3"/>
  <c r="AI233" i="3"/>
  <c r="AM989" i="3"/>
  <c r="AM569" i="3"/>
  <c r="AM449" i="3"/>
  <c r="AM329" i="3"/>
  <c r="AM210" i="3"/>
  <c r="AM185" i="3"/>
  <c r="AI833" i="3"/>
  <c r="AI773" i="3"/>
  <c r="AI665" i="3"/>
  <c r="AI641" i="3"/>
  <c r="AI605" i="3"/>
  <c r="AI569" i="3"/>
  <c r="AI534" i="3"/>
  <c r="AI413" i="3"/>
  <c r="AI378" i="3"/>
  <c r="AI353" i="3"/>
  <c r="AI197" i="3"/>
  <c r="AI137" i="3"/>
  <c r="AM749" i="3"/>
  <c r="AM689" i="3"/>
  <c r="AM533" i="3"/>
  <c r="AM473" i="3"/>
  <c r="AM269" i="3"/>
  <c r="AM233" i="3"/>
  <c r="AM209" i="3"/>
  <c r="AI941" i="3"/>
  <c r="AI533" i="3"/>
  <c r="AI377" i="3"/>
  <c r="AI257" i="3"/>
  <c r="AI101" i="3"/>
  <c r="AM918" i="3"/>
  <c r="AM893" i="3"/>
  <c r="AM857" i="3"/>
  <c r="AM833" i="3"/>
  <c r="AM713" i="3"/>
  <c r="AM653" i="3"/>
  <c r="AM390" i="3"/>
  <c r="AM293" i="3"/>
  <c r="AM89" i="3"/>
  <c r="AN89" i="3" s="1"/>
  <c r="AI725" i="3"/>
  <c r="AI690" i="3"/>
  <c r="AI497" i="3"/>
  <c r="AI437" i="3"/>
  <c r="AI317" i="3"/>
  <c r="AI161" i="3"/>
  <c r="AM942" i="3"/>
  <c r="AM917" i="3"/>
  <c r="AM594" i="3"/>
  <c r="AM413" i="3"/>
  <c r="AM389" i="3"/>
  <c r="AM353" i="3"/>
  <c r="AM149" i="3"/>
  <c r="AM113" i="3"/>
  <c r="AI797" i="3"/>
  <c r="AI689" i="3"/>
  <c r="AI557" i="3"/>
  <c r="AI221" i="3"/>
  <c r="AI65" i="3"/>
  <c r="AM977" i="3"/>
  <c r="AM941" i="3"/>
  <c r="AM773" i="3"/>
  <c r="AM618" i="3"/>
  <c r="AM593" i="3"/>
  <c r="AM557" i="3"/>
  <c r="AM497" i="3"/>
  <c r="AI965" i="3"/>
  <c r="AI653" i="3"/>
  <c r="AI629" i="3"/>
  <c r="AI401" i="3"/>
  <c r="AI341" i="3"/>
  <c r="AI281" i="3"/>
  <c r="AI125" i="3"/>
  <c r="AM737" i="3"/>
  <c r="AM677" i="3"/>
  <c r="AM617" i="3"/>
  <c r="AM521" i="3"/>
  <c r="AM438" i="3"/>
  <c r="AM317" i="3"/>
  <c r="AM257" i="3"/>
  <c r="AM173" i="3"/>
  <c r="AI822" i="3"/>
  <c r="AI713" i="3"/>
  <c r="AI593" i="3"/>
  <c r="AI521" i="3"/>
  <c r="AI245" i="3"/>
  <c r="AI89" i="3"/>
  <c r="AM881" i="3"/>
  <c r="AM798" i="3"/>
  <c r="AM462" i="3"/>
  <c r="AM437" i="3"/>
  <c r="AM77" i="3"/>
  <c r="AI989" i="3"/>
  <c r="AI857" i="3"/>
  <c r="AI821" i="3"/>
  <c r="AI461" i="3"/>
  <c r="AI425" i="3"/>
  <c r="AI185" i="3"/>
  <c r="AM965" i="3"/>
  <c r="AM821" i="3"/>
  <c r="AM797" i="3"/>
  <c r="AM641" i="3"/>
  <c r="AM461" i="3"/>
  <c r="AM401" i="3"/>
  <c r="AM377" i="3"/>
  <c r="AM341" i="3"/>
  <c r="AM197" i="3"/>
  <c r="AM137" i="3"/>
  <c r="AI749" i="3"/>
  <c r="AI677" i="3"/>
  <c r="AI485" i="3"/>
  <c r="AI365" i="3"/>
  <c r="AI305" i="3"/>
  <c r="AM905" i="3"/>
  <c r="AM761" i="3"/>
  <c r="AM581" i="3"/>
  <c r="AM281" i="3"/>
  <c r="AM221" i="3"/>
  <c r="AI953" i="3"/>
  <c r="AI881" i="3"/>
  <c r="AI617" i="3"/>
  <c r="AI545" i="3"/>
  <c r="AI389" i="3"/>
  <c r="AI269" i="3"/>
  <c r="AI209" i="3"/>
  <c r="AI149" i="3"/>
  <c r="AI113"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M78" i="3"/>
  <c r="AI582" i="3"/>
  <c r="AI474" i="3"/>
  <c r="AI270" i="3"/>
  <c r="AI90" i="3"/>
  <c r="AI66" i="3"/>
  <c r="AM810" i="3"/>
  <c r="AM762" i="3"/>
  <c r="AM402" i="3"/>
  <c r="AM126" i="3"/>
  <c r="AI894" i="3"/>
  <c r="AI870" i="3"/>
  <c r="AI786" i="3"/>
  <c r="AI762" i="3"/>
  <c r="AI654" i="3"/>
  <c r="AI606" i="3"/>
  <c r="AI498" i="3"/>
  <c r="AI450" i="3"/>
  <c r="AI294" i="3"/>
  <c r="AI11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I138"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M114" i="3"/>
  <c r="AM66" i="3"/>
  <c r="AN66" i="3" s="1"/>
  <c r="AI858" i="3"/>
  <c r="AI750" i="3"/>
  <c r="AI438" i="3"/>
  <c r="AI414" i="3"/>
  <c r="AI258" i="3"/>
  <c r="AI234" i="3"/>
  <c r="AI78" i="3"/>
  <c r="AM702" i="3"/>
  <c r="AM570" i="3"/>
  <c r="AM366" i="3"/>
  <c r="AM90" i="3"/>
  <c r="AN90" i="3" s="1"/>
  <c r="AI930" i="3"/>
  <c r="AI906" i="3"/>
  <c r="AI594" i="3"/>
  <c r="AI510" i="3"/>
  <c r="AI486" i="3"/>
  <c r="AI282" i="3"/>
  <c r="AM546" i="3"/>
  <c r="AM750" i="3"/>
  <c r="AM976" i="3"/>
  <c r="AM870" i="3"/>
  <c r="AM822" i="3"/>
  <c r="AM774" i="3"/>
  <c r="AM414" i="3"/>
  <c r="AM234" i="3"/>
  <c r="AM138" i="3"/>
  <c r="AI954" i="3"/>
  <c r="AI929" i="3"/>
  <c r="AI905" i="3"/>
  <c r="AI856" i="3"/>
  <c r="AI798" i="3"/>
  <c r="AI774" i="3"/>
  <c r="AI748" i="3"/>
  <c r="AI723" i="3"/>
  <c r="AI666" i="3"/>
  <c r="AI618" i="3"/>
  <c r="AI567" i="3"/>
  <c r="AI462" i="3"/>
  <c r="AI306" i="3"/>
  <c r="AI12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M130" i="3"/>
  <c r="AM106" i="3"/>
  <c r="AN106" i="3" s="1"/>
  <c r="AI682" i="3"/>
  <c r="AI526" i="3"/>
  <c r="AI502" i="3"/>
  <c r="AI394" i="3"/>
  <c r="AI370" i="3"/>
  <c r="AI142" i="3"/>
  <c r="AI118" i="3"/>
  <c r="AM946" i="3"/>
  <c r="AM838" i="3"/>
  <c r="AM814" i="3"/>
  <c r="AM634" i="3"/>
  <c r="AI658" i="3"/>
  <c r="AI478" i="3"/>
  <c r="AI94" i="3"/>
  <c r="AI70" i="3"/>
  <c r="AM922" i="3"/>
  <c r="AM898" i="3"/>
  <c r="AM611" i="3"/>
  <c r="AM478" i="3"/>
  <c r="AM454" i="3"/>
  <c r="AM322" i="3"/>
  <c r="AM298" i="3"/>
  <c r="AM214" i="3"/>
  <c r="AM82" i="3"/>
  <c r="AN82" i="3" s="1"/>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M143" i="3"/>
  <c r="AI718" i="3"/>
  <c r="AI694" i="3"/>
  <c r="AI586" i="3"/>
  <c r="AI562" i="3"/>
  <c r="AM958" i="3"/>
  <c r="AM670" i="3"/>
  <c r="AM538" i="3"/>
  <c r="AM514" i="3"/>
  <c r="AM334" i="3"/>
  <c r="AM142" i="3"/>
  <c r="AM118" i="3"/>
  <c r="AI671" i="3"/>
  <c r="AI538" i="3"/>
  <c r="AI514" i="3"/>
  <c r="AI406" i="3"/>
  <c r="AI382" i="3"/>
  <c r="AI130" i="3"/>
  <c r="AI106" i="3"/>
  <c r="AM491" i="3"/>
  <c r="AM431" i="3"/>
  <c r="AM275" i="3"/>
  <c r="AM83" i="3"/>
  <c r="AN83" i="3" s="1"/>
  <c r="AI839" i="3"/>
  <c r="AI731" i="3"/>
  <c r="AI587" i="3"/>
  <c r="AI479" i="3"/>
  <c r="AI335" i="3"/>
  <c r="AI143"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M131" i="3"/>
  <c r="AI959" i="3"/>
  <c r="AI215" i="3"/>
  <c r="AM599" i="3"/>
  <c r="AM479" i="3"/>
  <c r="AM419" i="3"/>
  <c r="AM323" i="3"/>
  <c r="AI551" i="3"/>
  <c r="AI407" i="3"/>
  <c r="AI131" i="3"/>
  <c r="AM635" i="3"/>
  <c r="AM515" i="3"/>
  <c r="AM359" i="3"/>
  <c r="AM263" i="3"/>
  <c r="AI803" i="3"/>
  <c r="AI695" i="3"/>
  <c r="AI383" i="3"/>
  <c r="AI299" i="3"/>
  <c r="AM887" i="3"/>
  <c r="AM803" i="3"/>
  <c r="AM575" i="3"/>
  <c r="AM455" i="3"/>
  <c r="AM395" i="3"/>
  <c r="AM299" i="3"/>
  <c r="AI911" i="3"/>
  <c r="AI887" i="3"/>
  <c r="AI527" i="3"/>
  <c r="AI83" i="3"/>
  <c r="AM717" i="3"/>
  <c r="AM765" i="3"/>
  <c r="AI561" i="3"/>
  <c r="AI284" i="3"/>
  <c r="AM955" i="3"/>
  <c r="AM632" i="3"/>
  <c r="AM933" i="3"/>
  <c r="AM884" i="3"/>
  <c r="AM835" i="3"/>
  <c r="AM787" i="3"/>
  <c r="AM753" i="3"/>
  <c r="AM597" i="3"/>
  <c r="AM488" i="3"/>
  <c r="AM441" i="3"/>
  <c r="AM379" i="3"/>
  <c r="AM319" i="3"/>
  <c r="AM273" i="3"/>
  <c r="AM259" i="3"/>
  <c r="AM213" i="3"/>
  <c r="AM152" i="3"/>
  <c r="AM91" i="3"/>
  <c r="AN91" i="3" s="1"/>
  <c r="AI957" i="3"/>
  <c r="AI909" i="3"/>
  <c r="AI860" i="3"/>
  <c r="AI729" i="3"/>
  <c r="AI679" i="3"/>
  <c r="AI631" i="3"/>
  <c r="AI583" i="3"/>
  <c r="AI501" i="3"/>
  <c r="AI451" i="3"/>
  <c r="AI403" i="3"/>
  <c r="AI355" i="3"/>
  <c r="AI321" i="3"/>
  <c r="AI273" i="3"/>
  <c r="AI223" i="3"/>
  <c r="AI139"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I105" i="3"/>
  <c r="AM945" i="3"/>
  <c r="AM813" i="3"/>
  <c r="AM668" i="3"/>
  <c r="AM992" i="3"/>
  <c r="AM943" i="3"/>
  <c r="AM861" i="3"/>
  <c r="AM812" i="3"/>
  <c r="AM763" i="3"/>
  <c r="AM715" i="3"/>
  <c r="AM667" i="3"/>
  <c r="AM621" i="3"/>
  <c r="AM559" i="3"/>
  <c r="AM511" i="3"/>
  <c r="AM405" i="3"/>
  <c r="AM357" i="3"/>
  <c r="AM343" i="3"/>
  <c r="AM297" i="3"/>
  <c r="AM237" i="3"/>
  <c r="AM177" i="3"/>
  <c r="AM116" i="3"/>
  <c r="AN116" i="3" s="1"/>
  <c r="AI885" i="3"/>
  <c r="AI837" i="3"/>
  <c r="AI788" i="3"/>
  <c r="AI657" i="3"/>
  <c r="AI607" i="3"/>
  <c r="AI559" i="3"/>
  <c r="AI511" i="3"/>
  <c r="AI429" i="3"/>
  <c r="AI379" i="3"/>
  <c r="AI331" i="3"/>
  <c r="AI283" i="3"/>
  <c r="AI249" i="3"/>
  <c r="AI201" i="3"/>
  <c r="AI165" i="3"/>
  <c r="AI116" i="3"/>
  <c r="AM561" i="3"/>
  <c r="AM453" i="3"/>
  <c r="AI693" i="3"/>
  <c r="AM993" i="3"/>
  <c r="AM117" i="3"/>
  <c r="AM991" i="3"/>
  <c r="AM957" i="3"/>
  <c r="AM909" i="3"/>
  <c r="AM860" i="3"/>
  <c r="AM811" i="3"/>
  <c r="AM681" i="3"/>
  <c r="AM619" i="3"/>
  <c r="AM573" i="3"/>
  <c r="AM465" i="3"/>
  <c r="AM403" i="3"/>
  <c r="AM356" i="3"/>
  <c r="AM296" i="3"/>
  <c r="AM235" i="3"/>
  <c r="AM175" i="3"/>
  <c r="AM129" i="3"/>
  <c r="AM115" i="3"/>
  <c r="AN115" i="3" s="1"/>
  <c r="AM69" i="3"/>
  <c r="AN69" i="3" s="1"/>
  <c r="AI933" i="3"/>
  <c r="AI883" i="3"/>
  <c r="AI835" i="3"/>
  <c r="AI787" i="3"/>
  <c r="AI753" i="3"/>
  <c r="AI705" i="3"/>
  <c r="AI656" i="3"/>
  <c r="AI525" i="3"/>
  <c r="AI477" i="3"/>
  <c r="AI428" i="3"/>
  <c r="AI297" i="3"/>
  <c r="AI248" i="3"/>
  <c r="AI199" i="3"/>
  <c r="AI163" i="3"/>
  <c r="AI115" i="3"/>
  <c r="AI81" i="3"/>
  <c r="AI741" i="3"/>
  <c r="AM560" i="3"/>
  <c r="AM956" i="3"/>
  <c r="AM907" i="3"/>
  <c r="AM859" i="3"/>
  <c r="AM825" i="3"/>
  <c r="AM777" i="3"/>
  <c r="AM729" i="3"/>
  <c r="AM679" i="3"/>
  <c r="AM633" i="3"/>
  <c r="AM572" i="3"/>
  <c r="AM525" i="3"/>
  <c r="AM463" i="3"/>
  <c r="AM417" i="3"/>
  <c r="AM355" i="3"/>
  <c r="AM295" i="3"/>
  <c r="AM189" i="3"/>
  <c r="AM128" i="3"/>
  <c r="AM67" i="3"/>
  <c r="AN67" i="3" s="1"/>
  <c r="AI999" i="3"/>
  <c r="AI981" i="3"/>
  <c r="AI932" i="3"/>
  <c r="AI801" i="3"/>
  <c r="AI751" i="3"/>
  <c r="AI703" i="3"/>
  <c r="AI655" i="3"/>
  <c r="AI573" i="3"/>
  <c r="AI523" i="3"/>
  <c r="AI475" i="3"/>
  <c r="AI427" i="3"/>
  <c r="AI393" i="3"/>
  <c r="AI345" i="3"/>
  <c r="AI296" i="3"/>
  <c r="AI247" i="3"/>
  <c r="AI80" i="3"/>
  <c r="AM345" i="3"/>
  <c r="AM513" i="3"/>
  <c r="AM344" i="3"/>
  <c r="AI381" i="3"/>
  <c r="AM823" i="3"/>
  <c r="AM776" i="3"/>
  <c r="AM727" i="3"/>
  <c r="AM571" i="3"/>
  <c r="AM523" i="3"/>
  <c r="AM416" i="3"/>
  <c r="AM369" i="3"/>
  <c r="AM309" i="3"/>
  <c r="AM249" i="3"/>
  <c r="AM188" i="3"/>
  <c r="AM127" i="3"/>
  <c r="AM81" i="3"/>
  <c r="AN81" i="3" s="1"/>
  <c r="AI979" i="3"/>
  <c r="AI931" i="3"/>
  <c r="AI897" i="3"/>
  <c r="AI849" i="3"/>
  <c r="AI800" i="3"/>
  <c r="AI669" i="3"/>
  <c r="AI621" i="3"/>
  <c r="AI572" i="3"/>
  <c r="AI441" i="3"/>
  <c r="AI391" i="3"/>
  <c r="AI343" i="3"/>
  <c r="AI295" i="3"/>
  <c r="AI213" i="3"/>
  <c r="AI129" i="3"/>
  <c r="AI79" i="3"/>
  <c r="AI921" i="3"/>
  <c r="AI69" i="3"/>
  <c r="AI609" i="3"/>
  <c r="AI117" i="3"/>
  <c r="AM969" i="3"/>
  <c r="AM921" i="3"/>
  <c r="AM873" i="3"/>
  <c r="AM775" i="3"/>
  <c r="AM741" i="3"/>
  <c r="AM645" i="3"/>
  <c r="AM631" i="3"/>
  <c r="AM585" i="3"/>
  <c r="AM477" i="3"/>
  <c r="AM429" i="3"/>
  <c r="AM415" i="3"/>
  <c r="AM367" i="3"/>
  <c r="AM307" i="3"/>
  <c r="AM247" i="3"/>
  <c r="AM201" i="3"/>
  <c r="AM187" i="3"/>
  <c r="AM141" i="3"/>
  <c r="AM80" i="3"/>
  <c r="AN80" i="3" s="1"/>
  <c r="AI945" i="3"/>
  <c r="AI895" i="3"/>
  <c r="AI847" i="3"/>
  <c r="AI799" i="3"/>
  <c r="AI717" i="3"/>
  <c r="AI667" i="3"/>
  <c r="AI619" i="3"/>
  <c r="AI571" i="3"/>
  <c r="AI537" i="3"/>
  <c r="AI489" i="3"/>
  <c r="AI440" i="3"/>
  <c r="AI309" i="3"/>
  <c r="AI261" i="3"/>
  <c r="AI211" i="3"/>
  <c r="AI177" i="3"/>
  <c r="AI127" i="3"/>
  <c r="AI93" i="3"/>
  <c r="AM669" i="3"/>
  <c r="AM285" i="3"/>
  <c r="AI969" i="3"/>
  <c r="AI285" i="3"/>
  <c r="AM716" i="3"/>
  <c r="AI512" i="3"/>
  <c r="AI333" i="3"/>
  <c r="AM967" i="3"/>
  <c r="AM920" i="3"/>
  <c r="AM871" i="3"/>
  <c r="AM789" i="3"/>
  <c r="AM740" i="3"/>
  <c r="AM693" i="3"/>
  <c r="AM644" i="3"/>
  <c r="AM583" i="3"/>
  <c r="AM537" i="3"/>
  <c r="AM475" i="3"/>
  <c r="AM428" i="3"/>
  <c r="AM261" i="3"/>
  <c r="AM200" i="3"/>
  <c r="AM139" i="3"/>
  <c r="AM79" i="3"/>
  <c r="AN79" i="3" s="1"/>
  <c r="AI993" i="3"/>
  <c r="AI977" i="3"/>
  <c r="AI944" i="3"/>
  <c r="AI879" i="3"/>
  <c r="AI831" i="3"/>
  <c r="AI813" i="3"/>
  <c r="AI765" i="3"/>
  <c r="AI716" i="3"/>
  <c r="AI585" i="3"/>
  <c r="AI535" i="3"/>
  <c r="AI487" i="3"/>
  <c r="AI439" i="3"/>
  <c r="AI357" i="3"/>
  <c r="AI307" i="3"/>
  <c r="AI259" i="3"/>
  <c r="AI175" i="3"/>
  <c r="AI91" i="3"/>
  <c r="AM919" i="3"/>
  <c r="AM885" i="3"/>
  <c r="AM837" i="3"/>
  <c r="AM788" i="3"/>
  <c r="AM739" i="3"/>
  <c r="AM691" i="3"/>
  <c r="AM643" i="3"/>
  <c r="AM535" i="3"/>
  <c r="AM489" i="3"/>
  <c r="AM427" i="3"/>
  <c r="AM381" i="3"/>
  <c r="AM321" i="3"/>
  <c r="AM260" i="3"/>
  <c r="AM199" i="3"/>
  <c r="AM153" i="3"/>
  <c r="AM93" i="3"/>
  <c r="AN93" i="3" s="1"/>
  <c r="AI991" i="3"/>
  <c r="AI943" i="3"/>
  <c r="AI893" i="3"/>
  <c r="AI861" i="3"/>
  <c r="AI845" i="3"/>
  <c r="AI811" i="3"/>
  <c r="AI763" i="3"/>
  <c r="AI747" i="3"/>
  <c r="AI715" i="3"/>
  <c r="AI681" i="3"/>
  <c r="AI633" i="3"/>
  <c r="AI584" i="3"/>
  <c r="AI453" i="3"/>
  <c r="AI405" i="3"/>
  <c r="AI356" i="3"/>
  <c r="AI225" i="3"/>
  <c r="AI141"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I119" i="3"/>
  <c r="AN119" i="3"/>
  <c r="AN107" i="3"/>
  <c r="AI107" i="3"/>
  <c r="AI95" i="3"/>
  <c r="AN95" i="3"/>
  <c r="AI71" i="3"/>
  <c r="AN71" i="3"/>
  <c r="AM926" i="3"/>
  <c r="AN926" i="3"/>
  <c r="AI770" i="3"/>
  <c r="AN770" i="3"/>
  <c r="AM944" i="3"/>
  <c r="AM872" i="3"/>
  <c r="AM800" i="3"/>
  <c r="AM728" i="3"/>
  <c r="AM656" i="3"/>
  <c r="AM284" i="3"/>
  <c r="AI971" i="3"/>
  <c r="AI899" i="3"/>
  <c r="AI827" i="3"/>
  <c r="AI755" i="3"/>
  <c r="AI683" i="3"/>
  <c r="AI611" i="3"/>
  <c r="AI539" i="3"/>
  <c r="AI467" i="3"/>
  <c r="AI395" i="3"/>
  <c r="AI323" i="3"/>
  <c r="AI236" i="3"/>
  <c r="AI191" i="3"/>
  <c r="AI128"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140" i="3"/>
  <c r="AN140" i="3"/>
  <c r="AI10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I68" i="3"/>
  <c r="AN68"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M104" i="3"/>
  <c r="AN104" i="3" s="1"/>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144" i="3"/>
  <c r="AN132" i="3"/>
  <c r="AN120" i="3"/>
  <c r="AN72"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N62" i="3"/>
  <c r="AM470" i="3"/>
  <c r="AM182" i="3"/>
  <c r="AI974" i="3"/>
  <c r="AI830" i="3"/>
  <c r="AI686" i="3"/>
  <c r="AM206" i="3"/>
  <c r="AI542" i="3"/>
  <c r="AI398" i="3"/>
  <c r="AM62" i="3"/>
  <c r="AI254" i="3"/>
  <c r="AM902" i="3"/>
  <c r="AI110" i="3"/>
  <c r="AM758" i="3"/>
  <c r="AM914" i="3"/>
  <c r="AM770" i="3"/>
  <c r="AM626" i="3"/>
  <c r="AM482" i="3"/>
  <c r="AM338" i="3"/>
  <c r="AM194" i="3"/>
  <c r="AI986" i="3"/>
  <c r="AI842" i="3"/>
  <c r="AI698" i="3"/>
  <c r="AI554" i="3"/>
  <c r="AI410" i="3"/>
  <c r="AI266" i="3"/>
  <c r="AI122" i="3"/>
  <c r="AM350" i="3"/>
  <c r="AI854" i="3"/>
  <c r="AI710" i="3"/>
  <c r="AI566" i="3"/>
  <c r="AI422" i="3"/>
  <c r="AI278" i="3"/>
  <c r="AI134" i="3"/>
  <c r="AM938" i="3"/>
  <c r="AM794" i="3"/>
  <c r="AM650" i="3"/>
  <c r="AM506" i="3"/>
  <c r="AM362" i="3"/>
  <c r="AM218" i="3"/>
  <c r="AM74" i="3"/>
  <c r="AN74" i="3" s="1"/>
  <c r="AI866" i="3"/>
  <c r="AI722" i="3"/>
  <c r="AI578" i="3"/>
  <c r="AI434" i="3"/>
  <c r="AI290" i="3"/>
  <c r="AI146" i="3"/>
  <c r="AI998" i="3"/>
  <c r="AM950" i="3"/>
  <c r="AM806" i="3"/>
  <c r="AM662" i="3"/>
  <c r="AM518" i="3"/>
  <c r="AM374" i="3"/>
  <c r="AM230" i="3"/>
  <c r="AM86" i="3"/>
  <c r="AN86" i="3" s="1"/>
  <c r="AI878" i="3"/>
  <c r="AI734" i="3"/>
  <c r="AI590" i="3"/>
  <c r="AI446" i="3"/>
  <c r="AI302" i="3"/>
  <c r="AI158" i="3"/>
  <c r="AM782" i="3"/>
  <c r="AM962" i="3"/>
  <c r="AM818" i="3"/>
  <c r="AM674" i="3"/>
  <c r="AM530" i="3"/>
  <c r="AM386" i="3"/>
  <c r="AM242" i="3"/>
  <c r="AM98" i="3"/>
  <c r="AN98" i="3" s="1"/>
  <c r="AI890" i="3"/>
  <c r="AI746" i="3"/>
  <c r="AI602" i="3"/>
  <c r="AI458" i="3"/>
  <c r="AI314" i="3"/>
  <c r="AI170" i="3"/>
  <c r="AM638" i="3"/>
  <c r="AM974" i="3"/>
  <c r="AM830" i="3"/>
  <c r="AM686" i="3"/>
  <c r="AM542" i="3"/>
  <c r="AM398" i="3"/>
  <c r="AM254" i="3"/>
  <c r="AM110" i="3"/>
  <c r="AN110" i="3" s="1"/>
  <c r="AM986" i="3"/>
  <c r="AM842" i="3"/>
  <c r="AM698" i="3"/>
  <c r="AM554" i="3"/>
  <c r="AM410" i="3"/>
  <c r="AM266" i="3"/>
  <c r="AM122" i="3"/>
  <c r="AM998" i="3"/>
  <c r="AM854" i="3"/>
  <c r="AM710" i="3"/>
  <c r="AM566" i="3"/>
  <c r="AM422" i="3"/>
  <c r="AM278" i="3"/>
  <c r="AM134" i="3"/>
  <c r="AI926" i="3"/>
  <c r="AI494" i="3"/>
  <c r="AM866" i="3"/>
  <c r="AM722" i="3"/>
  <c r="AM578" i="3"/>
  <c r="AM434" i="3"/>
  <c r="AM290" i="3"/>
  <c r="AM146"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M144" i="3"/>
  <c r="AM132" i="3"/>
  <c r="AM120" i="3"/>
  <c r="AM108" i="3"/>
  <c r="AN108" i="3" s="1"/>
  <c r="AM96" i="3"/>
  <c r="AM84" i="3"/>
  <c r="AN84" i="3" s="1"/>
  <c r="AM72" i="3"/>
  <c r="A102" i="3" l="1"/>
  <c r="A103" i="3" s="1"/>
  <c r="A119" i="5"/>
  <c r="A110" i="5"/>
  <c r="B96" i="3"/>
  <c r="B112" i="5"/>
  <c r="AM92" i="3"/>
  <c r="AI92" i="3"/>
  <c r="AN92" i="3"/>
  <c r="A104" i="5"/>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O103" i="3" l="1"/>
  <c r="X103" i="3" s="1"/>
  <c r="AM103" i="3"/>
  <c r="AN103" i="3" s="1"/>
  <c r="AI103" i="3"/>
  <c r="AM102" i="3"/>
  <c r="AN102" i="3" s="1"/>
  <c r="O102" i="3"/>
  <c r="X102" i="3" s="1"/>
  <c r="AI102" i="3"/>
  <c r="A111" i="5"/>
  <c r="O61" i="3"/>
  <c r="B97" i="3"/>
  <c r="O63" i="3" s="1"/>
  <c r="B113" i="5"/>
  <c r="AN96" i="3"/>
  <c r="A105" i="5"/>
  <c r="A106" i="5" s="1"/>
  <c r="A5" i="2"/>
  <c r="A6" i="2"/>
  <c r="AH18" i="3"/>
  <c r="AL18" i="3" s="1"/>
  <c r="AH28" i="3"/>
  <c r="AL28" i="3" s="1"/>
  <c r="A7" i="4"/>
  <c r="AB5" i="3"/>
  <c r="A6" i="5"/>
  <c r="A7" i="5" s="1"/>
  <c r="AB32" i="3"/>
  <c r="AB24" i="3"/>
  <c r="AB23" i="3"/>
  <c r="P4" i="3"/>
  <c r="AB15" i="3" s="1"/>
  <c r="AB22" i="3"/>
  <c r="AB14" i="3"/>
  <c r="E4" i="5"/>
  <c r="F4" i="5" s="1"/>
  <c r="E3" i="5"/>
  <c r="F3" i="5" s="1"/>
  <c r="B15" i="3"/>
  <c r="B17" i="3" s="1"/>
  <c r="B18" i="3" s="1"/>
  <c r="AI5" i="3"/>
  <c r="AM5" i="3"/>
  <c r="AN5" i="3" s="1"/>
  <c r="A6" i="3"/>
  <c r="O6" i="3" s="1"/>
  <c r="E2" i="5"/>
  <c r="F2" i="5" s="1"/>
  <c r="T4" i="3"/>
  <c r="V4" i="3" s="1"/>
  <c r="AB19" i="3" s="1"/>
  <c r="W4" i="3"/>
  <c r="AB20" i="3" s="1"/>
  <c r="S4" i="3"/>
  <c r="U4" i="3" s="1"/>
  <c r="AB18" i="3" s="1"/>
  <c r="R4" i="3"/>
  <c r="AB17" i="3" s="1"/>
  <c r="Q4" i="3"/>
  <c r="AB16" i="3" s="1"/>
  <c r="A112" i="5" l="1"/>
  <c r="A114" i="5" s="1"/>
  <c r="A113" i="5"/>
  <c r="O70" i="3"/>
  <c r="O68" i="3"/>
  <c r="O91" i="3"/>
  <c r="X91" i="3" s="1"/>
  <c r="O69" i="3"/>
  <c r="B114" i="5"/>
  <c r="O84" i="3"/>
  <c r="X84" i="3" s="1"/>
  <c r="AN97" i="3"/>
  <c r="O72" i="3"/>
  <c r="O82" i="3"/>
  <c r="X82" i="3" s="1"/>
  <c r="O85" i="3"/>
  <c r="X85" i="3" s="1"/>
  <c r="O92" i="3"/>
  <c r="X92" i="3" s="1"/>
  <c r="O80" i="3"/>
  <c r="O87" i="3"/>
  <c r="X87" i="3" s="1"/>
  <c r="O64" i="3"/>
  <c r="O65" i="3"/>
  <c r="O90" i="3"/>
  <c r="X90" i="3" s="1"/>
  <c r="O97" i="3"/>
  <c r="X97" i="3" s="1"/>
  <c r="O78" i="3"/>
  <c r="O76" i="3"/>
  <c r="O95" i="3"/>
  <c r="X95" i="3" s="1"/>
  <c r="O86" i="3"/>
  <c r="X86" i="3" s="1"/>
  <c r="O74" i="3"/>
  <c r="O73" i="3"/>
  <c r="O94" i="3"/>
  <c r="X94" i="3" s="1"/>
  <c r="O75" i="3"/>
  <c r="O83" i="3"/>
  <c r="X83" i="3" s="1"/>
  <c r="O89" i="3"/>
  <c r="X89" i="3" s="1"/>
  <c r="O96" i="3"/>
  <c r="X96" i="3" s="1"/>
  <c r="O79" i="3"/>
  <c r="O62" i="3"/>
  <c r="O81" i="3"/>
  <c r="O71" i="3"/>
  <c r="O93" i="3"/>
  <c r="X93" i="3" s="1"/>
  <c r="O66" i="3"/>
  <c r="O67" i="3"/>
  <c r="O77" i="3"/>
  <c r="O88" i="3"/>
  <c r="X88" i="3" s="1"/>
  <c r="E69" i="5"/>
  <c r="E68" i="5"/>
  <c r="E72" i="5"/>
  <c r="E71" i="5"/>
  <c r="E67" i="5"/>
  <c r="E70" i="5"/>
  <c r="D11" i="4"/>
  <c r="E11" i="4" s="1"/>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AB43" i="3" s="1"/>
  <c r="B19" i="3"/>
  <c r="AM6" i="3"/>
  <c r="AN6" i="3" s="1"/>
  <c r="AI6" i="3"/>
  <c r="S5" i="3"/>
  <c r="U5" i="3" s="1"/>
  <c r="AB28" i="3" s="1"/>
  <c r="P5" i="3"/>
  <c r="R5" i="3"/>
  <c r="AB27" i="3" s="1"/>
  <c r="W5" i="3"/>
  <c r="AB30" i="3" s="1"/>
  <c r="T5" i="3"/>
  <c r="V5" i="3" s="1"/>
  <c r="AB29" i="3" s="1"/>
  <c r="Q5" i="3"/>
  <c r="AB26" i="3" s="1"/>
  <c r="D7" i="2" l="1"/>
  <c r="D20" i="4"/>
  <c r="E20" i="4" s="1"/>
  <c r="A8" i="2"/>
  <c r="D8" i="2" s="1"/>
  <c r="AH23" i="3"/>
  <c r="AL23" i="3" s="1"/>
  <c r="AH24" i="3"/>
  <c r="AL24" i="3" s="1"/>
  <c r="AH25" i="3"/>
  <c r="AL25" i="3" s="1"/>
  <c r="A9" i="4"/>
  <c r="AB25" i="3"/>
  <c r="A9" i="5"/>
  <c r="AB44" i="3"/>
  <c r="AB52" i="3"/>
  <c r="B20" i="3"/>
  <c r="B21" i="3" s="1"/>
  <c r="B22" i="3" s="1"/>
  <c r="E24" i="5"/>
  <c r="E23" i="5"/>
  <c r="AI7" i="3"/>
  <c r="AM7" i="3"/>
  <c r="AN7" i="3" s="1"/>
  <c r="A8" i="3"/>
  <c r="O8" i="3" s="1"/>
  <c r="W6" i="3"/>
  <c r="AB40" i="3" s="1"/>
  <c r="P6" i="3"/>
  <c r="R6" i="3"/>
  <c r="AB37" i="3" s="1"/>
  <c r="Q6" i="3"/>
  <c r="AB36" i="3" s="1"/>
  <c r="S6" i="3"/>
  <c r="U6" i="3" s="1"/>
  <c r="AB38" i="3" s="1"/>
  <c r="T6" i="3"/>
  <c r="V6" i="3" s="1"/>
  <c r="AB39" i="3" s="1"/>
  <c r="B9" i="5" l="1"/>
  <c r="B10" i="5"/>
  <c r="B11" i="5"/>
  <c r="B12" i="5"/>
  <c r="A10" i="4"/>
  <c r="A12" i="4"/>
  <c r="A11" i="4"/>
  <c r="AH26" i="3"/>
  <c r="AL26" i="3" s="1"/>
  <c r="AB35" i="3"/>
  <c r="A10" i="5"/>
  <c r="AB62" i="3"/>
  <c r="X8" i="3"/>
  <c r="AB61" i="3" s="1"/>
  <c r="AB53" i="3"/>
  <c r="AB54" i="3"/>
  <c r="AM8" i="3"/>
  <c r="AN8" i="3" s="1"/>
  <c r="A9" i="3"/>
  <c r="O9" i="3" s="1"/>
  <c r="AB64" i="3" s="1"/>
  <c r="AI8" i="3"/>
  <c r="B23" i="3"/>
  <c r="B24" i="3" s="1"/>
  <c r="B25" i="3" s="1"/>
  <c r="B26" i="3" l="1"/>
  <c r="B25" i="5"/>
  <c r="B26" i="5"/>
  <c r="B27" i="5"/>
  <c r="AH35" i="3"/>
  <c r="AL35" i="3" s="1"/>
  <c r="AH36" i="3"/>
  <c r="AL36" i="3" s="1"/>
  <c r="AH37" i="3"/>
  <c r="AL37" i="3" s="1"/>
  <c r="AH38" i="3"/>
  <c r="AL38" i="3" s="1"/>
  <c r="AH39" i="3"/>
  <c r="AL39" i="3" s="1"/>
  <c r="AH27" i="3"/>
  <c r="AL27" i="3" s="1"/>
  <c r="A13" i="4"/>
  <c r="A11" i="5"/>
  <c r="AB63" i="3"/>
  <c r="B27" i="3"/>
  <c r="B28" i="3" s="1"/>
  <c r="B29" i="3" s="1"/>
  <c r="B30" i="3" s="1"/>
  <c r="B31" i="3" s="1"/>
  <c r="AM9" i="3"/>
  <c r="AN9" i="3" s="1"/>
  <c r="A10" i="3"/>
  <c r="O10" i="3" s="1"/>
  <c r="AI9" i="3"/>
  <c r="B13" i="5" l="1"/>
  <c r="B14" i="5"/>
  <c r="B17" i="5"/>
  <c r="B18" i="5"/>
  <c r="B15" i="5"/>
  <c r="B16" i="5"/>
  <c r="AH40" i="3"/>
  <c r="AL40" i="3" s="1"/>
  <c r="A14" i="4"/>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M32" i="3" l="1"/>
  <c r="B34" i="3"/>
  <c r="B28" i="5"/>
  <c r="B29" i="5"/>
  <c r="M11" i="3"/>
  <c r="X5" i="3" s="1"/>
  <c r="AB31" i="3" s="1"/>
  <c r="AB112" i="3"/>
  <c r="AH42" i="3"/>
  <c r="AL42" i="3" s="1"/>
  <c r="AH43" i="3"/>
  <c r="AL43" i="3" s="1"/>
  <c r="A16" i="4"/>
  <c r="AB45" i="3"/>
  <c r="A14" i="5"/>
  <c r="AB103" i="3"/>
  <c r="AB102" i="3"/>
  <c r="AB93" i="3"/>
  <c r="AB104" i="3"/>
  <c r="AB94" i="3"/>
  <c r="AI13" i="3"/>
  <c r="AM13" i="3"/>
  <c r="AN13" i="3" s="1"/>
  <c r="A14" i="3"/>
  <c r="O14" i="3" s="1"/>
  <c r="P9" i="3"/>
  <c r="R9" i="3"/>
  <c r="AB67" i="3" s="1"/>
  <c r="S9" i="3"/>
  <c r="U9" i="3" s="1"/>
  <c r="AB68" i="3" s="1"/>
  <c r="T9" i="3"/>
  <c r="V9" i="3" s="1"/>
  <c r="W9" i="3"/>
  <c r="Q9" i="3"/>
  <c r="AB66" i="3" s="1"/>
  <c r="P10" i="3"/>
  <c r="M33" i="3" l="1"/>
  <c r="B35" i="3"/>
  <c r="B30" i="5"/>
  <c r="B31" i="5"/>
  <c r="A15" i="5"/>
  <c r="AB122" i="3"/>
  <c r="AB113" i="3"/>
  <c r="AB114" i="3"/>
  <c r="A15" i="3"/>
  <c r="O15" i="3" s="1"/>
  <c r="AM14" i="3"/>
  <c r="AN14" i="3" s="1"/>
  <c r="AI14" i="3"/>
  <c r="P11" i="3"/>
  <c r="AB85" i="3" s="1"/>
  <c r="T10" i="3"/>
  <c r="V10" i="3" s="1"/>
  <c r="AB79" i="3" s="1"/>
  <c r="W10" i="3"/>
  <c r="AB80" i="3" s="1"/>
  <c r="S10" i="3"/>
  <c r="U10" i="3" s="1"/>
  <c r="AB78" i="3" s="1"/>
  <c r="R10" i="3"/>
  <c r="AB77" i="3" s="1"/>
  <c r="Q10" i="3"/>
  <c r="AB76" i="3" s="1"/>
  <c r="A16" i="5" l="1"/>
  <c r="A17" i="5" s="1"/>
  <c r="A18" i="5" s="1"/>
  <c r="M34" i="3"/>
  <c r="B37" i="5"/>
  <c r="B36" i="3"/>
  <c r="AB132" i="3"/>
  <c r="AB124" i="3"/>
  <c r="AM15" i="3"/>
  <c r="AN15" i="3" s="1"/>
  <c r="A16" i="3"/>
  <c r="O16" i="3" s="1"/>
  <c r="AI15" i="3"/>
  <c r="T11" i="3"/>
  <c r="V11" i="3" s="1"/>
  <c r="AB89" i="3" s="1"/>
  <c r="W11" i="3"/>
  <c r="AB90" i="3" s="1"/>
  <c r="Q11" i="3"/>
  <c r="AB86" i="3" s="1"/>
  <c r="R11" i="3"/>
  <c r="AB87" i="3" s="1"/>
  <c r="S11" i="3"/>
  <c r="U11" i="3" s="1"/>
  <c r="AB88" i="3" s="1"/>
  <c r="P12" i="3"/>
  <c r="AB95" i="3" s="1"/>
  <c r="A19" i="5" l="1"/>
  <c r="A20" i="5" s="1"/>
  <c r="A21" i="5" s="1"/>
  <c r="B38" i="5"/>
  <c r="B37" i="3"/>
  <c r="B40" i="3" s="1"/>
  <c r="B62" i="5" s="1"/>
  <c r="AB134" i="3"/>
  <c r="AB133" i="3"/>
  <c r="AB142" i="3"/>
  <c r="AI16" i="3"/>
  <c r="AM16" i="3"/>
  <c r="AN16" i="3" s="1"/>
  <c r="A17" i="3"/>
  <c r="O17" i="3" s="1"/>
  <c r="S12" i="3"/>
  <c r="U12" i="3" s="1"/>
  <c r="AB98" i="3" s="1"/>
  <c r="R12" i="3"/>
  <c r="AB97" i="3" s="1"/>
  <c r="W12" i="3"/>
  <c r="AB100" i="3" s="1"/>
  <c r="T12" i="3"/>
  <c r="V12" i="3" s="1"/>
  <c r="AB99" i="3" s="1"/>
  <c r="Q12" i="3"/>
  <c r="AB96" i="3" s="1"/>
  <c r="P14" i="3"/>
  <c r="AB115" i="3" s="1"/>
  <c r="A22" i="5" l="1"/>
  <c r="B41" i="3"/>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2" i="3" l="1"/>
  <c r="B43" i="3" s="1"/>
  <c r="B35" i="5" s="1"/>
  <c r="B61" i="5"/>
  <c r="A23" i="5"/>
  <c r="F23" i="5" s="1"/>
  <c r="B34" i="5"/>
  <c r="B33" i="5"/>
  <c r="B32" i="5"/>
  <c r="A19" i="3"/>
  <c r="AI18" i="3"/>
  <c r="AM18" i="3"/>
  <c r="AN18" i="3" s="1"/>
  <c r="B36" i="5" l="1"/>
  <c r="M35" i="3" s="1"/>
  <c r="B44" i="3"/>
  <c r="A24" i="5"/>
  <c r="F24" i="5" s="1"/>
  <c r="O19" i="3"/>
  <c r="B39" i="5"/>
  <c r="B45" i="3"/>
  <c r="A20" i="3"/>
  <c r="O20" i="3" s="1"/>
  <c r="AM19" i="3"/>
  <c r="AN19" i="3" s="1"/>
  <c r="AI19" i="3"/>
  <c r="P15" i="3"/>
  <c r="AB125" i="3" s="1"/>
  <c r="M36" i="3" l="1"/>
  <c r="A25" i="5"/>
  <c r="A26" i="5" s="1"/>
  <c r="A27" i="5" s="1"/>
  <c r="A28" i="5" s="1"/>
  <c r="A29" i="5" s="1"/>
  <c r="A30" i="5" s="1"/>
  <c r="A31" i="5" s="1"/>
  <c r="A32" i="5" s="1"/>
  <c r="B40" i="5"/>
  <c r="M44" i="3" s="1"/>
  <c r="B46" i="3"/>
  <c r="A21" i="3"/>
  <c r="AI20" i="3"/>
  <c r="AM20" i="3"/>
  <c r="AN20" i="3" s="1"/>
  <c r="S15" i="3"/>
  <c r="U15" i="3" s="1"/>
  <c r="AB128" i="3" s="1"/>
  <c r="W15" i="3"/>
  <c r="AB130" i="3" s="1"/>
  <c r="T15" i="3"/>
  <c r="V15" i="3" s="1"/>
  <c r="AB129" i="3" s="1"/>
  <c r="Q15" i="3"/>
  <c r="AB126" i="3" s="1"/>
  <c r="R15" i="3"/>
  <c r="AB127" i="3" s="1"/>
  <c r="A33" i="5" l="1"/>
  <c r="A34" i="5" s="1"/>
  <c r="A35" i="5" s="1"/>
  <c r="B41" i="5"/>
  <c r="M45" i="3" s="1"/>
  <c r="B47" i="3"/>
  <c r="AI21" i="3"/>
  <c r="AM21" i="3"/>
  <c r="AN21" i="3" s="1"/>
  <c r="O21" i="3"/>
  <c r="A22" i="3"/>
  <c r="A23" i="3" s="1"/>
  <c r="A36" i="5" l="1"/>
  <c r="A37" i="5" s="1"/>
  <c r="A38" i="5" s="1"/>
  <c r="A39" i="5" s="1"/>
  <c r="A40" i="5" s="1"/>
  <c r="A41" i="5" s="1"/>
  <c r="A42" i="5" s="1"/>
  <c r="A43" i="5" s="1"/>
  <c r="A44" i="5" s="1"/>
  <c r="A45" i="5" s="1"/>
  <c r="A46"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A47" i="5" l="1"/>
  <c r="A48" i="5" s="1"/>
  <c r="A49" i="5" s="1"/>
  <c r="A50" i="5" s="1"/>
  <c r="A51" i="5" s="1"/>
  <c r="A52" i="5" s="1"/>
  <c r="A53" i="5" s="1"/>
  <c r="B42" i="5"/>
  <c r="M46" i="3" s="1"/>
  <c r="B49" i="3"/>
  <c r="AM24" i="3"/>
  <c r="AN24" i="3" s="1"/>
  <c r="A25" i="3"/>
  <c r="AI24" i="3"/>
  <c r="R17" i="3"/>
  <c r="S17" i="3"/>
  <c r="U17" i="3" s="1"/>
  <c r="T17" i="3"/>
  <c r="V17" i="3" s="1"/>
  <c r="Q17" i="3"/>
  <c r="AB146" i="3" s="1"/>
  <c r="W17" i="3"/>
  <c r="P18" i="3"/>
  <c r="P19" i="3"/>
  <c r="B46" i="5" l="1"/>
  <c r="A54" i="5"/>
  <c r="A55" i="5" s="1"/>
  <c r="O25" i="3"/>
  <c r="A26" i="3"/>
  <c r="O26" i="3" s="1"/>
  <c r="AI25" i="3"/>
  <c r="B50" i="3"/>
  <c r="AM25" i="3"/>
  <c r="AN25" i="3" s="1"/>
  <c r="A27" i="3"/>
  <c r="AI27" i="3" s="1"/>
  <c r="AI26" i="3"/>
  <c r="AM26" i="3"/>
  <c r="AN26" i="3" s="1"/>
  <c r="W19" i="3"/>
  <c r="T19" i="3"/>
  <c r="V19" i="3" s="1"/>
  <c r="Q19" i="3"/>
  <c r="R19" i="3"/>
  <c r="S19" i="3"/>
  <c r="U19" i="3" s="1"/>
  <c r="S18" i="3"/>
  <c r="U18" i="3" s="1"/>
  <c r="R18" i="3"/>
  <c r="W18" i="3"/>
  <c r="T18" i="3"/>
  <c r="V18" i="3" s="1"/>
  <c r="Q18" i="3"/>
  <c r="A56" i="5" l="1"/>
  <c r="A57" i="5" s="1"/>
  <c r="A28" i="3"/>
  <c r="O28" i="3" s="1"/>
  <c r="B45" i="5"/>
  <c r="B51" i="3"/>
  <c r="O27" i="3"/>
  <c r="AM27" i="3"/>
  <c r="AN27" i="3" s="1"/>
  <c r="AI28" i="3"/>
  <c r="AM28" i="3"/>
  <c r="AN28" i="3" s="1"/>
  <c r="A29" i="3"/>
  <c r="O29" i="3" s="1"/>
  <c r="P193" i="3"/>
  <c r="A58" i="5" l="1"/>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103" i="3"/>
  <c r="P984" i="3"/>
  <c r="P459" i="3"/>
  <c r="P166" i="3"/>
  <c r="P188" i="3"/>
  <c r="P76" i="3"/>
  <c r="P360" i="3"/>
  <c r="P261" i="3"/>
  <c r="P380" i="3"/>
  <c r="P435" i="3"/>
  <c r="P967" i="3"/>
  <c r="P691" i="3"/>
  <c r="P948" i="3"/>
  <c r="P859" i="3"/>
  <c r="P914" i="3"/>
  <c r="P850" i="3"/>
  <c r="P330" i="3"/>
  <c r="P340" i="3"/>
  <c r="P745" i="3"/>
  <c r="P337" i="3"/>
  <c r="P754" i="3"/>
  <c r="P212" i="3"/>
  <c r="P500" i="3"/>
  <c r="P362" i="3"/>
  <c r="P273" i="3"/>
  <c r="P286" i="3"/>
  <c r="P378" i="3"/>
  <c r="P912" i="3"/>
  <c r="P135" i="3"/>
  <c r="P408" i="3"/>
  <c r="P91" i="3"/>
  <c r="P699" i="3"/>
  <c r="P253" i="3"/>
  <c r="P991" i="3"/>
  <c r="P490" i="3"/>
  <c r="P587" i="3"/>
  <c r="P246" i="3"/>
  <c r="P503" i="3"/>
  <c r="P332" i="3"/>
  <c r="P229" i="3"/>
  <c r="P184" i="3"/>
  <c r="P213" i="3"/>
  <c r="P663" i="3"/>
  <c r="P662" i="3"/>
  <c r="P321" i="3"/>
  <c r="P351" i="3"/>
  <c r="P986" i="3"/>
  <c r="P568" i="3"/>
  <c r="P993" i="3"/>
  <c r="P627" i="3"/>
  <c r="P455" i="3"/>
  <c r="P90" i="3"/>
  <c r="P175" i="3"/>
  <c r="P466" i="3"/>
  <c r="P892" i="3"/>
  <c r="P284" i="3"/>
  <c r="P787" i="3"/>
  <c r="P596" i="3"/>
  <c r="P429" i="3"/>
  <c r="P857" i="3"/>
  <c r="P239" i="3"/>
  <c r="P343" i="3"/>
  <c r="P121" i="3"/>
  <c r="P940" i="3"/>
  <c r="P683" i="3"/>
  <c r="P134"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100" i="3"/>
  <c r="P388" i="3"/>
  <c r="P545" i="3"/>
  <c r="P406" i="3"/>
  <c r="P910" i="3"/>
  <c r="P844" i="3"/>
  <c r="P137" i="3"/>
  <c r="P782" i="3"/>
  <c r="P244" i="3"/>
  <c r="P738" i="3"/>
  <c r="P544" i="3"/>
  <c r="P190" i="3"/>
  <c r="P954" i="3"/>
  <c r="P106" i="3"/>
  <c r="P580" i="3"/>
  <c r="P216" i="3"/>
  <c r="P840" i="3"/>
  <c r="P302" i="3"/>
  <c r="P211" i="3"/>
  <c r="P812" i="3"/>
  <c r="P750" i="3"/>
  <c r="P259" i="3"/>
  <c r="P537" i="3"/>
  <c r="P550" i="3"/>
  <c r="P831" i="3"/>
  <c r="P444" i="3"/>
  <c r="P383" i="3"/>
  <c r="P204" i="3"/>
  <c r="P390" i="3"/>
  <c r="P120" i="3"/>
  <c r="P795" i="3"/>
  <c r="P801" i="3"/>
  <c r="P397" i="3"/>
  <c r="P147" i="3"/>
  <c r="P632" i="3"/>
  <c r="P901" i="3"/>
  <c r="P847" i="3"/>
  <c r="P970" i="3"/>
  <c r="P74" i="3"/>
  <c r="P908" i="3"/>
  <c r="P233" i="3"/>
  <c r="P618" i="3"/>
  <c r="P590" i="3"/>
  <c r="P102" i="3"/>
  <c r="P217" i="3"/>
  <c r="P570" i="3"/>
  <c r="P442" i="3"/>
  <c r="P78" i="3"/>
  <c r="P966" i="3"/>
  <c r="P141" i="3"/>
  <c r="P997" i="3"/>
  <c r="P843" i="3"/>
  <c r="P523" i="3"/>
  <c r="P377" i="3"/>
  <c r="P604" i="3"/>
  <c r="P420" i="3"/>
  <c r="P421" i="3"/>
  <c r="P709" i="3"/>
  <c r="P675" i="3"/>
  <c r="P739" i="3"/>
  <c r="P221" i="3"/>
  <c r="P612" i="3"/>
  <c r="P595" i="3"/>
  <c r="P142" i="3"/>
  <c r="P127" i="3"/>
  <c r="P316" i="3"/>
  <c r="P526" i="3"/>
  <c r="P255" i="3"/>
  <c r="P928" i="3"/>
  <c r="P524" i="3"/>
  <c r="P679" i="3"/>
  <c r="P962" i="3"/>
  <c r="P279" i="3"/>
  <c r="P806" i="3"/>
  <c r="P871" i="3"/>
  <c r="P119" i="3"/>
  <c r="P344" i="3"/>
  <c r="P882" i="3"/>
  <c r="P201" i="3"/>
  <c r="P174" i="3"/>
  <c r="P752" i="3"/>
  <c r="P151" i="3"/>
  <c r="P66" i="3"/>
  <c r="P224" i="3"/>
  <c r="P610" i="3"/>
  <c r="P482" i="3"/>
  <c r="P633" i="3"/>
  <c r="P63" i="3"/>
  <c r="P401" i="3"/>
  <c r="P905" i="3"/>
  <c r="P386" i="3"/>
  <c r="P131"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123" i="3"/>
  <c r="P999" i="3"/>
  <c r="P919" i="3"/>
  <c r="P209" i="3"/>
  <c r="P101" i="3"/>
  <c r="P367" i="3"/>
  <c r="P554" i="3"/>
  <c r="P381" i="3"/>
  <c r="P725" i="3"/>
  <c r="P14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124" i="3"/>
  <c r="P988" i="3"/>
  <c r="P483" i="3"/>
  <c r="P325" i="3"/>
  <c r="P310" i="3"/>
  <c r="P891" i="3"/>
  <c r="P314" i="3"/>
  <c r="P611" i="3"/>
  <c r="P87" i="3"/>
  <c r="P814" i="3"/>
  <c r="P411" i="3"/>
  <c r="P195" i="3"/>
  <c r="P72" i="3"/>
  <c r="P842" i="3"/>
  <c r="P179" i="3"/>
  <c r="P693" i="3"/>
  <c r="P104" i="3"/>
  <c r="P80" i="3"/>
  <c r="P297" i="3"/>
  <c r="P717" i="3"/>
  <c r="P167" i="3"/>
  <c r="P716" i="3"/>
  <c r="P793" i="3"/>
  <c r="P155" i="3"/>
  <c r="P109"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126" i="3"/>
  <c r="P616" i="3"/>
  <c r="P538" i="3"/>
  <c r="P868" i="3"/>
  <c r="P223" i="3"/>
  <c r="P460" i="3"/>
  <c r="P295" i="3"/>
  <c r="P894" i="3"/>
  <c r="P112" i="3"/>
  <c r="P742" i="3"/>
  <c r="P511" i="3"/>
  <c r="P666" i="3"/>
  <c r="P403" i="3"/>
  <c r="P143" i="3"/>
  <c r="P733" i="3"/>
  <c r="P443" i="3"/>
  <c r="P320" i="3"/>
  <c r="P254" i="3"/>
  <c r="P407" i="3"/>
  <c r="P268" i="3"/>
  <c r="P582" i="3"/>
  <c r="P298" i="3"/>
  <c r="P391" i="3"/>
  <c r="P373" i="3"/>
  <c r="P350" i="3"/>
  <c r="P670" i="3"/>
  <c r="P214" i="3"/>
  <c r="P846" i="3"/>
  <c r="P428" i="3"/>
  <c r="P784" i="3"/>
  <c r="P769" i="3"/>
  <c r="P405" i="3"/>
  <c r="P534" i="3"/>
  <c r="P987" i="3"/>
  <c r="P591" i="3"/>
  <c r="P563" i="3"/>
  <c r="P576" i="3"/>
  <c r="P70"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111" i="3"/>
  <c r="P730" i="3"/>
  <c r="P69" i="3"/>
  <c r="P331" i="3"/>
  <c r="P125" i="3"/>
  <c r="P318" i="3"/>
  <c r="P164" i="3"/>
  <c r="P366" i="3"/>
  <c r="P287" i="3"/>
  <c r="P492" i="3"/>
  <c r="P602" i="3"/>
  <c r="P498" i="3"/>
  <c r="P369" i="3"/>
  <c r="P200" i="3"/>
  <c r="P170" i="3"/>
  <c r="P199" i="3"/>
  <c r="P333" i="3"/>
  <c r="P488" i="3"/>
  <c r="P680" i="3"/>
  <c r="P560" i="3"/>
  <c r="P309" i="3"/>
  <c r="P876" i="3"/>
  <c r="P225" i="3"/>
  <c r="P265" i="3"/>
  <c r="P299" i="3"/>
  <c r="P720" i="3"/>
  <c r="P77" i="3"/>
  <c r="P854" i="3"/>
  <c r="P572" i="3"/>
  <c r="P474" i="3"/>
  <c r="P480" i="3"/>
  <c r="P317" i="3"/>
  <c r="P305" i="3"/>
  <c r="P242" i="3"/>
  <c r="P665" i="3"/>
  <c r="P61" i="3"/>
  <c r="P301" i="3"/>
  <c r="P385" i="3"/>
  <c r="P658" i="3"/>
  <c r="P82" i="3"/>
  <c r="P296" i="3"/>
  <c r="P707" i="3"/>
  <c r="P740" i="3"/>
  <c r="P888" i="3"/>
  <c r="P747" i="3"/>
  <c r="P178" i="3"/>
  <c r="P113" i="3"/>
  <c r="P964" i="3"/>
  <c r="P660" i="3"/>
  <c r="P607" i="3"/>
  <c r="P628" i="3"/>
  <c r="P400" i="3"/>
  <c r="P430" i="3"/>
  <c r="P863" i="3"/>
  <c r="P881" i="3"/>
  <c r="P821" i="3"/>
  <c r="P685" i="3"/>
  <c r="P930" i="3"/>
  <c r="P950" i="3"/>
  <c r="P282" i="3"/>
  <c r="P790" i="3"/>
  <c r="P944" i="3"/>
  <c r="P885" i="3"/>
  <c r="P758" i="3"/>
  <c r="P975" i="3"/>
  <c r="P737" i="3"/>
  <c r="P811" i="3"/>
  <c r="P667" i="3"/>
  <c r="P926" i="3"/>
  <c r="P110" i="3"/>
  <c r="P505" i="3"/>
  <c r="P671" i="3"/>
  <c r="P776" i="3"/>
  <c r="P334" i="3"/>
  <c r="P838" i="3"/>
  <c r="P453" i="3"/>
  <c r="P713" i="3"/>
  <c r="P895" i="3"/>
  <c r="P359" i="3"/>
  <c r="P567" i="3"/>
  <c r="P68" i="3"/>
  <c r="P735" i="3"/>
  <c r="P289" i="3"/>
  <c r="P961" i="3"/>
  <c r="P649" i="3"/>
  <c r="P172" i="3"/>
  <c r="P640" i="3"/>
  <c r="P617" i="3"/>
  <c r="P67" i="3"/>
  <c r="P783" i="3"/>
  <c r="P376" i="3"/>
  <c r="P92" i="3"/>
  <c r="P818" i="3"/>
  <c r="P791" i="3"/>
  <c r="P495" i="3"/>
  <c r="P943" i="3"/>
  <c r="P807" i="3"/>
  <c r="P323" i="3"/>
  <c r="P727" i="3"/>
  <c r="P384" i="3"/>
  <c r="P353" i="3"/>
  <c r="P107" i="3"/>
  <c r="P880" i="3"/>
  <c r="P210" i="3"/>
  <c r="P502" i="3"/>
  <c r="P917" i="3"/>
  <c r="P977" i="3"/>
  <c r="P132" i="3"/>
  <c r="P116" i="3"/>
  <c r="P957" i="3"/>
  <c r="P348" i="3"/>
  <c r="P743" i="3"/>
  <c r="P996" i="3"/>
  <c r="P836" i="3"/>
  <c r="P937" i="3"/>
  <c r="P208" i="3"/>
  <c r="P219" i="3"/>
  <c r="P813" i="3"/>
  <c r="P834" i="3"/>
  <c r="P841" i="3"/>
  <c r="P277" i="3"/>
  <c r="P566" i="3"/>
  <c r="P938" i="3"/>
  <c r="P533" i="3"/>
  <c r="P491" i="3"/>
  <c r="P379" i="3"/>
  <c r="P858" i="3"/>
  <c r="P507" i="3"/>
  <c r="P450" i="3"/>
  <c r="P293" i="3"/>
  <c r="P140" i="3"/>
  <c r="P163" i="3"/>
  <c r="P976" i="3"/>
  <c r="P326" i="3"/>
  <c r="P25" i="3"/>
  <c r="P347" i="3"/>
  <c r="P983" i="3"/>
  <c r="P84" i="3"/>
  <c r="P467" i="3"/>
  <c r="P79" i="3"/>
  <c r="P1000" i="3"/>
  <c r="P81" i="3"/>
  <c r="P781" i="3"/>
  <c r="P899" i="3"/>
  <c r="P540" i="3"/>
  <c r="P62" i="3"/>
  <c r="P746" i="3"/>
  <c r="P115" i="3"/>
  <c r="P476" i="3"/>
  <c r="P232" i="3"/>
  <c r="P865" i="3"/>
  <c r="P97" i="3"/>
  <c r="P256" i="3"/>
  <c r="P520" i="3"/>
  <c r="P661" i="3"/>
  <c r="P532" i="3"/>
  <c r="P759" i="3"/>
  <c r="P886" i="3"/>
  <c r="P231" i="3"/>
  <c r="P458" i="3"/>
  <c r="P583" i="3"/>
  <c r="P156" i="3"/>
  <c r="P202" i="3"/>
  <c r="P711" i="3"/>
  <c r="P409" i="3"/>
  <c r="P599" i="3"/>
  <c r="P446" i="3"/>
  <c r="P579" i="3"/>
  <c r="P548" i="3"/>
  <c r="P133" i="3"/>
  <c r="P291" i="3"/>
  <c r="P501" i="3"/>
  <c r="P715" i="3"/>
  <c r="P586" i="3"/>
  <c r="P561" i="3"/>
  <c r="P956" i="3"/>
  <c r="P767" i="3"/>
  <c r="P515" i="3"/>
  <c r="P833" i="3"/>
  <c r="P382" i="3"/>
  <c r="P648" i="3"/>
  <c r="P413" i="3"/>
  <c r="P94" i="3"/>
  <c r="P802" i="3"/>
  <c r="P71" i="3"/>
  <c r="P290" i="3"/>
  <c r="P803" i="3"/>
  <c r="P979" i="3"/>
  <c r="P243" i="3"/>
  <c r="P278" i="3"/>
  <c r="P180" i="3"/>
  <c r="P365" i="3"/>
  <c r="P941" i="3"/>
  <c r="P688" i="3"/>
  <c r="P535" i="3"/>
  <c r="P792" i="3"/>
  <c r="P457" i="3"/>
  <c r="P744" i="3"/>
  <c r="P73" i="3"/>
  <c r="P819" i="3"/>
  <c r="P852" i="3"/>
  <c r="P639" i="3"/>
  <c r="P438" i="3"/>
  <c r="P766" i="3"/>
  <c r="P907" i="3"/>
  <c r="P88" i="3"/>
  <c r="P571" i="3"/>
  <c r="P136"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39" i="3"/>
  <c r="P189" i="3"/>
  <c r="P89" i="3"/>
  <c r="P763" i="3"/>
  <c r="P992" i="3"/>
  <c r="P207" i="3"/>
  <c r="P522" i="3"/>
  <c r="P471" i="3"/>
  <c r="P154" i="3"/>
  <c r="P29" i="3"/>
  <c r="P162" i="3"/>
  <c r="P303" i="3"/>
  <c r="P694" i="3"/>
  <c r="P281" i="3"/>
  <c r="P870" i="3"/>
  <c r="P130" i="3"/>
  <c r="P700" i="3"/>
  <c r="P226" i="3"/>
  <c r="P160" i="3"/>
  <c r="P276" i="3"/>
  <c r="P963" i="3"/>
  <c r="P432" i="3"/>
  <c r="P206" i="3"/>
  <c r="P664" i="3"/>
  <c r="P541" i="3"/>
  <c r="P513" i="3"/>
  <c r="P631" i="3"/>
  <c r="P728" i="3"/>
  <c r="P718" i="3"/>
  <c r="P647" i="3"/>
  <c r="P862" i="3"/>
  <c r="P187" i="3"/>
  <c r="P689" i="3"/>
  <c r="P552" i="3"/>
  <c r="P637" i="3"/>
  <c r="P27" i="3"/>
  <c r="P824" i="3"/>
  <c r="P600" i="3"/>
  <c r="P99" i="3"/>
  <c r="P788" i="3"/>
  <c r="P477" i="3"/>
  <c r="P419" i="3"/>
  <c r="P161" i="3"/>
  <c r="P942" i="3"/>
  <c r="P26" i="3"/>
  <c r="P159" i="3"/>
  <c r="P619" i="3"/>
  <c r="P827" i="3"/>
  <c r="P829" i="3"/>
  <c r="P322" i="3"/>
  <c r="P152" i="3"/>
  <c r="P306" i="3"/>
  <c r="P338" i="3"/>
  <c r="P258" i="3"/>
  <c r="P497" i="3"/>
  <c r="P285" i="3"/>
  <c r="P817" i="3"/>
  <c r="P657" i="3"/>
  <c r="P771" i="3"/>
  <c r="P722" i="3"/>
  <c r="P518" i="3"/>
  <c r="P903" i="3"/>
  <c r="P774" i="3"/>
  <c r="P117" i="3"/>
  <c r="P826" i="3"/>
  <c r="P105" i="3"/>
  <c r="P146" i="3"/>
  <c r="P906" i="3"/>
  <c r="P625" i="3"/>
  <c r="P447" i="3"/>
  <c r="P726" i="3"/>
  <c r="P530" i="3"/>
  <c r="P364" i="3"/>
  <c r="P751" i="3"/>
  <c r="P761" i="3"/>
  <c r="P800" i="3"/>
  <c r="P601" i="3"/>
  <c r="P375" i="3"/>
  <c r="P719" i="3"/>
  <c r="P569" i="3"/>
  <c r="P271" i="3"/>
  <c r="P690" i="3"/>
  <c r="P294" i="3"/>
  <c r="P706" i="3"/>
  <c r="P283" i="3"/>
  <c r="P122" i="3"/>
  <c r="P445" i="3"/>
  <c r="P398" i="3"/>
  <c r="P263" i="3"/>
  <c r="P589" i="3"/>
  <c r="P439" i="3"/>
  <c r="P654" i="3"/>
  <c r="P108" i="3"/>
  <c r="P394" i="3"/>
  <c r="P982" i="3"/>
  <c r="P238" i="3"/>
  <c r="P551" i="3"/>
  <c r="P770" i="3"/>
  <c r="P672" i="3"/>
  <c r="P946" i="3"/>
  <c r="P887" i="3"/>
  <c r="P508" i="3"/>
  <c r="P86" i="3"/>
  <c r="P851" i="3"/>
  <c r="P825" i="3"/>
  <c r="P574" i="3"/>
  <c r="P676" i="3"/>
  <c r="P816" i="3"/>
  <c r="P922" i="3"/>
  <c r="P404" i="3"/>
  <c r="P708" i="3"/>
  <c r="P312" i="3"/>
  <c r="P516" i="3"/>
  <c r="P686" i="3"/>
  <c r="P341" i="3"/>
  <c r="P114" i="3"/>
  <c r="P65"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64" i="3"/>
  <c r="P138" i="3"/>
  <c r="P176" i="3"/>
  <c r="P479" i="3"/>
  <c r="P173" i="3"/>
  <c r="P753" i="3"/>
  <c r="P578" i="3"/>
  <c r="P651" i="3"/>
  <c r="P762" i="3"/>
  <c r="P185" i="3"/>
  <c r="P860" i="3"/>
  <c r="P456" i="3"/>
  <c r="P823" i="3"/>
  <c r="P75" i="3"/>
  <c r="P556" i="3"/>
  <c r="P923" i="3"/>
  <c r="P636" i="3"/>
  <c r="P249" i="3"/>
  <c r="P933" i="3"/>
  <c r="P786" i="3"/>
  <c r="P704" i="3"/>
  <c r="P288" i="3"/>
  <c r="P493" i="3"/>
  <c r="P687" i="3"/>
  <c r="P424" i="3"/>
  <c r="P609" i="3"/>
  <c r="P509" i="3"/>
  <c r="P517" i="3"/>
  <c r="P692" i="3"/>
  <c r="P960" i="3"/>
  <c r="P327" i="3"/>
  <c r="P594" i="3"/>
  <c r="P641" i="3"/>
  <c r="P959" i="3"/>
  <c r="P705" i="3"/>
  <c r="P897" i="3"/>
  <c r="P593" i="3"/>
  <c r="P514" i="3"/>
  <c r="P128" i="3"/>
  <c r="P920" i="3"/>
  <c r="P915" i="3"/>
  <c r="P805" i="3"/>
  <c r="P194" i="3"/>
  <c r="P866" i="3"/>
  <c r="P169" i="3"/>
  <c r="P703" i="3"/>
  <c r="P433" i="3"/>
  <c r="P96"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98" i="3"/>
  <c r="P393" i="3"/>
  <c r="P489" i="3"/>
  <c r="P900" i="3"/>
  <c r="P357" i="3"/>
  <c r="P732" i="3"/>
  <c r="P731" i="3"/>
  <c r="P973" i="3"/>
  <c r="P464" i="3"/>
  <c r="P528" i="3"/>
  <c r="P577" i="3"/>
  <c r="P884" i="3"/>
  <c r="P205" i="3"/>
  <c r="P183" i="3"/>
  <c r="P267" i="3"/>
  <c r="P83" i="3"/>
  <c r="P487" i="3"/>
  <c r="P370" i="3"/>
  <c r="P220" i="3"/>
  <c r="P354" i="3"/>
  <c r="P144" i="3"/>
  <c r="P924" i="3"/>
  <c r="P250" i="3"/>
  <c r="P695" i="3"/>
  <c r="P504" i="3"/>
  <c r="P904" i="3"/>
  <c r="P697" i="3"/>
  <c r="P712" i="3"/>
  <c r="P669" i="3"/>
  <c r="P85" i="3"/>
  <c r="P815" i="3"/>
  <c r="P531" i="3"/>
  <c r="P543" i="3"/>
  <c r="P643" i="3"/>
  <c r="P361" i="3"/>
  <c r="P371" i="3"/>
  <c r="P95"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93" i="3"/>
  <c r="P668" i="3"/>
  <c r="P512" i="3"/>
  <c r="P129" i="3"/>
  <c r="P153" i="3"/>
  <c r="P521" i="3"/>
  <c r="P118" i="3"/>
  <c r="P749" i="3"/>
  <c r="P603" i="3"/>
  <c r="P736" i="3"/>
  <c r="P346" i="3"/>
  <c r="P856" i="3"/>
  <c r="P650" i="3"/>
  <c r="A64" i="5" l="1"/>
  <c r="B49" i="5"/>
  <c r="M51" i="3" s="1"/>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T64" i="3"/>
  <c r="V64" i="3" s="1"/>
  <c r="W64" i="3"/>
  <c r="S64" i="3"/>
  <c r="U64" i="3" s="1"/>
  <c r="Q64" i="3"/>
  <c r="R64" i="3"/>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117" i="3"/>
  <c r="V117" i="3" s="1"/>
  <c r="W117" i="3"/>
  <c r="Q117" i="3"/>
  <c r="S117" i="3"/>
  <c r="U117" i="3" s="1"/>
  <c r="R117" i="3"/>
  <c r="T306" i="3"/>
  <c r="V306" i="3" s="1"/>
  <c r="W306" i="3"/>
  <c r="R306" i="3"/>
  <c r="S306" i="3"/>
  <c r="U306" i="3" s="1"/>
  <c r="Q306" i="3"/>
  <c r="S788" i="3"/>
  <c r="U788" i="3" s="1"/>
  <c r="R788" i="3"/>
  <c r="Q788" i="3"/>
  <c r="T788" i="3"/>
  <c r="V788" i="3" s="1"/>
  <c r="W788" i="3"/>
  <c r="W728" i="3"/>
  <c r="R728" i="3"/>
  <c r="S728" i="3"/>
  <c r="U728" i="3" s="1"/>
  <c r="Q728" i="3"/>
  <c r="T728" i="3"/>
  <c r="V728" i="3" s="1"/>
  <c r="W130" i="3"/>
  <c r="Q130" i="3"/>
  <c r="T130" i="3"/>
  <c r="V130" i="3" s="1"/>
  <c r="S130" i="3"/>
  <c r="U130" i="3" s="1"/>
  <c r="R130" i="3"/>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T62" i="3"/>
  <c r="V62" i="3" s="1"/>
  <c r="Q62" i="3"/>
  <c r="W62" i="3"/>
  <c r="R62" i="3"/>
  <c r="S62" i="3"/>
  <c r="U62" i="3" s="1"/>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T82" i="3"/>
  <c r="V82" i="3" s="1"/>
  <c r="R82" i="3"/>
  <c r="W82" i="3"/>
  <c r="S82" i="3"/>
  <c r="U82" i="3" s="1"/>
  <c r="Q82" i="3"/>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W101" i="3"/>
  <c r="R101" i="3"/>
  <c r="Q101" i="3"/>
  <c r="S101" i="3"/>
  <c r="U101" i="3" s="1"/>
  <c r="T101" i="3"/>
  <c r="V101" i="3" s="1"/>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S89" i="3"/>
  <c r="U89" i="3" s="1"/>
  <c r="R89" i="3"/>
  <c r="T89" i="3"/>
  <c r="V89" i="3" s="1"/>
  <c r="W89" i="3"/>
  <c r="Q89" i="3"/>
  <c r="R833" i="3"/>
  <c r="Q833" i="3"/>
  <c r="T833" i="3"/>
  <c r="V833" i="3" s="1"/>
  <c r="W833" i="3"/>
  <c r="S833" i="3"/>
  <c r="U833" i="3" s="1"/>
  <c r="S277" i="3"/>
  <c r="U277" i="3" s="1"/>
  <c r="T277" i="3"/>
  <c r="V277" i="3" s="1"/>
  <c r="W277" i="3"/>
  <c r="R277" i="3"/>
  <c r="Q277" i="3"/>
  <c r="R116" i="3"/>
  <c r="Q116" i="3"/>
  <c r="T116" i="3"/>
  <c r="V116" i="3" s="1"/>
  <c r="W116" i="3"/>
  <c r="S116" i="3"/>
  <c r="U116" i="3" s="1"/>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W125" i="3"/>
  <c r="T125" i="3"/>
  <c r="V125" i="3" s="1"/>
  <c r="S125" i="3"/>
  <c r="U125" i="3" s="1"/>
  <c r="R125" i="3"/>
  <c r="Q125"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T106" i="3"/>
  <c r="V106" i="3" s="1"/>
  <c r="S106" i="3"/>
  <c r="U106" i="3" s="1"/>
  <c r="Q106" i="3"/>
  <c r="R106" i="3"/>
  <c r="W106" i="3"/>
  <c r="W418" i="3"/>
  <c r="T418" i="3"/>
  <c r="V418" i="3" s="1"/>
  <c r="R418" i="3"/>
  <c r="S418" i="3"/>
  <c r="U418" i="3" s="1"/>
  <c r="Q418" i="3"/>
  <c r="W934" i="3"/>
  <c r="Q934" i="3"/>
  <c r="S934" i="3"/>
  <c r="U934" i="3" s="1"/>
  <c r="R934" i="3"/>
  <c r="T934" i="3"/>
  <c r="V934" i="3" s="1"/>
  <c r="W860" i="3"/>
  <c r="R860" i="3"/>
  <c r="Q860" i="3"/>
  <c r="T860" i="3"/>
  <c r="V860" i="3" s="1"/>
  <c r="S860" i="3"/>
  <c r="U860" i="3" s="1"/>
  <c r="W99" i="3"/>
  <c r="R99" i="3"/>
  <c r="Q99" i="3"/>
  <c r="S99" i="3"/>
  <c r="U99" i="3" s="1"/>
  <c r="T99" i="3"/>
  <c r="V99"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T112" i="3"/>
  <c r="V112" i="3" s="1"/>
  <c r="S112" i="3"/>
  <c r="U112" i="3" s="1"/>
  <c r="R112" i="3"/>
  <c r="W112" i="3"/>
  <c r="Q11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S87" i="3"/>
  <c r="U87" i="3" s="1"/>
  <c r="W87" i="3"/>
  <c r="T87" i="3"/>
  <c r="V87" i="3" s="1"/>
  <c r="Q87" i="3"/>
  <c r="R8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31" i="3"/>
  <c r="V131" i="3" s="1"/>
  <c r="W131" i="3"/>
  <c r="Q131" i="3"/>
  <c r="S131" i="3"/>
  <c r="U131" i="3" s="1"/>
  <c r="R131"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85" i="3"/>
  <c r="V85" i="3" s="1"/>
  <c r="Q85" i="3"/>
  <c r="R85" i="3"/>
  <c r="W85" i="3"/>
  <c r="S85" i="3"/>
  <c r="U85" i="3" s="1"/>
  <c r="T902" i="3"/>
  <c r="V902" i="3" s="1"/>
  <c r="W902" i="3"/>
  <c r="R902" i="3"/>
  <c r="Q902" i="3"/>
  <c r="S902" i="3"/>
  <c r="U902" i="3" s="1"/>
  <c r="W694" i="3"/>
  <c r="S694" i="3"/>
  <c r="U694" i="3" s="1"/>
  <c r="Q694" i="3"/>
  <c r="T694" i="3"/>
  <c r="V694" i="3" s="1"/>
  <c r="R694" i="3"/>
  <c r="S781" i="3"/>
  <c r="U781" i="3" s="1"/>
  <c r="T781" i="3"/>
  <c r="V781" i="3" s="1"/>
  <c r="W781" i="3"/>
  <c r="R781" i="3"/>
  <c r="Q781" i="3"/>
  <c r="R77" i="3"/>
  <c r="S77" i="3"/>
  <c r="U77" i="3" s="1"/>
  <c r="T77" i="3"/>
  <c r="V77" i="3" s="1"/>
  <c r="W77" i="3"/>
  <c r="Q77" i="3"/>
  <c r="S129" i="3"/>
  <c r="U129" i="3" s="1"/>
  <c r="Q129" i="3"/>
  <c r="R129" i="3"/>
  <c r="W129" i="3"/>
  <c r="T129" i="3"/>
  <c r="V129" i="3" s="1"/>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T123" i="3"/>
  <c r="V123" i="3" s="1"/>
  <c r="S123" i="3"/>
  <c r="U123" i="3" s="1"/>
  <c r="R123" i="3"/>
  <c r="W123" i="3"/>
  <c r="Q123"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T97" i="3"/>
  <c r="V97" i="3" s="1"/>
  <c r="W97" i="3"/>
  <c r="R97" i="3"/>
  <c r="Q97" i="3"/>
  <c r="S97" i="3"/>
  <c r="U97"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R98" i="3"/>
  <c r="Q98" i="3"/>
  <c r="S98" i="3"/>
  <c r="U98" i="3" s="1"/>
  <c r="T98" i="3"/>
  <c r="V98" i="3" s="1"/>
  <c r="W98" i="3"/>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81" i="3"/>
  <c r="V81" i="3" s="1"/>
  <c r="W81" i="3"/>
  <c r="R81" i="3"/>
  <c r="Q81" i="3"/>
  <c r="S81" i="3"/>
  <c r="U81" i="3" s="1"/>
  <c r="T110" i="3"/>
  <c r="V110" i="3" s="1"/>
  <c r="W110" i="3"/>
  <c r="S110" i="3"/>
  <c r="U110" i="3" s="1"/>
  <c r="R110" i="3"/>
  <c r="Q110" i="3"/>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S73" i="3"/>
  <c r="U73" i="3" s="1"/>
  <c r="R73" i="3"/>
  <c r="Q73" i="3"/>
  <c r="W73" i="3"/>
  <c r="T73" i="3"/>
  <c r="V73" i="3" s="1"/>
  <c r="R711" i="3"/>
  <c r="T711" i="3"/>
  <c r="V711" i="3" s="1"/>
  <c r="W711" i="3"/>
  <c r="S711" i="3"/>
  <c r="U711" i="3" s="1"/>
  <c r="Q711" i="3"/>
  <c r="R219" i="3"/>
  <c r="S219" i="3"/>
  <c r="U219" i="3" s="1"/>
  <c r="Q219" i="3"/>
  <c r="T219" i="3"/>
  <c r="V219" i="3" s="1"/>
  <c r="W219" i="3"/>
  <c r="T113" i="3"/>
  <c r="V113" i="3" s="1"/>
  <c r="W113" i="3"/>
  <c r="S113" i="3"/>
  <c r="U113" i="3" s="1"/>
  <c r="R113" i="3"/>
  <c r="Q113"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T132" i="3"/>
  <c r="V132" i="3" s="1"/>
  <c r="W132" i="3"/>
  <c r="S132" i="3"/>
  <c r="U132" i="3" s="1"/>
  <c r="R132" i="3"/>
  <c r="Q132"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W61" i="3"/>
  <c r="S61" i="3"/>
  <c r="U61" i="3" s="1"/>
  <c r="R61" i="3"/>
  <c r="T61" i="3"/>
  <c r="V61" i="3" s="1"/>
  <c r="Q61"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40" i="3"/>
  <c r="V140" i="3" s="1"/>
  <c r="R140" i="3"/>
  <c r="W140" i="3"/>
  <c r="Q140" i="3"/>
  <c r="S140" i="3"/>
  <c r="U14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R118" i="3"/>
  <c r="S118" i="3"/>
  <c r="U118" i="3" s="1"/>
  <c r="Q118" i="3"/>
  <c r="T118" i="3"/>
  <c r="V118" i="3" s="1"/>
  <c r="W118"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W69" i="3"/>
  <c r="S69" i="3"/>
  <c r="U69" i="3" s="1"/>
  <c r="Q69" i="3"/>
  <c r="R69" i="3"/>
  <c r="T69" i="3"/>
  <c r="V69"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S68" i="3"/>
  <c r="U68" i="3" s="1"/>
  <c r="T68" i="3"/>
  <c r="V68" i="3" s="1"/>
  <c r="W68" i="3"/>
  <c r="Q68" i="3"/>
  <c r="R68" i="3"/>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T122" i="3"/>
  <c r="V122" i="3" s="1"/>
  <c r="W122" i="3"/>
  <c r="S122" i="3"/>
  <c r="U122" i="3" s="1"/>
  <c r="R122" i="3"/>
  <c r="Q122"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139" i="3"/>
  <c r="V139" i="3" s="1"/>
  <c r="R139" i="3"/>
  <c r="W139" i="3"/>
  <c r="Q139" i="3"/>
  <c r="S139" i="3"/>
  <c r="U139" i="3" s="1"/>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S78" i="3"/>
  <c r="U78" i="3" s="1"/>
  <c r="Q78" i="3"/>
  <c r="T78" i="3"/>
  <c r="V78" i="3" s="1"/>
  <c r="W78" i="3"/>
  <c r="R78"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Q100" i="3"/>
  <c r="T100" i="3"/>
  <c r="V100" i="3" s="1"/>
  <c r="W100" i="3"/>
  <c r="S100" i="3"/>
  <c r="U100" i="3" s="1"/>
  <c r="R100"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Q103" i="3"/>
  <c r="S103" i="3"/>
  <c r="U103" i="3" s="1"/>
  <c r="T103" i="3"/>
  <c r="V103" i="3" s="1"/>
  <c r="W103" i="3"/>
  <c r="R103"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Q134" i="3"/>
  <c r="T134" i="3"/>
  <c r="V134" i="3" s="1"/>
  <c r="S134" i="3"/>
  <c r="U134" i="3" s="1"/>
  <c r="W134" i="3"/>
  <c r="R134"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W76" i="3"/>
  <c r="S76" i="3"/>
  <c r="U76" i="3" s="1"/>
  <c r="Q76" i="3"/>
  <c r="T76" i="3"/>
  <c r="V76" i="3" s="1"/>
  <c r="R76" i="3"/>
  <c r="T111" i="3"/>
  <c r="V111" i="3" s="1"/>
  <c r="W111" i="3"/>
  <c r="S111" i="3"/>
  <c r="U111" i="3" s="1"/>
  <c r="R111" i="3"/>
  <c r="Q111"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T80" i="3"/>
  <c r="V80" i="3" s="1"/>
  <c r="S80" i="3"/>
  <c r="U80" i="3" s="1"/>
  <c r="Q80" i="3"/>
  <c r="R80" i="3"/>
  <c r="W80"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127" i="3"/>
  <c r="U127" i="3" s="1"/>
  <c r="R127" i="3"/>
  <c r="W127" i="3"/>
  <c r="Q127" i="3"/>
  <c r="T127" i="3"/>
  <c r="V127" i="3" s="1"/>
  <c r="S377" i="3"/>
  <c r="U377" i="3" s="1"/>
  <c r="W377" i="3"/>
  <c r="Q377" i="3"/>
  <c r="R377" i="3"/>
  <c r="T377" i="3"/>
  <c r="V377" i="3" s="1"/>
  <c r="T102" i="3"/>
  <c r="V102" i="3" s="1"/>
  <c r="W102" i="3"/>
  <c r="R102" i="3"/>
  <c r="S102" i="3"/>
  <c r="U102" i="3" s="1"/>
  <c r="Q102" i="3"/>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S144" i="3"/>
  <c r="U144" i="3" s="1"/>
  <c r="R144" i="3"/>
  <c r="Q144" i="3"/>
  <c r="T144" i="3"/>
  <c r="V144" i="3" s="1"/>
  <c r="W144" i="3"/>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Q79" i="3"/>
  <c r="T79" i="3"/>
  <c r="V79" i="3" s="1"/>
  <c r="W79" i="3"/>
  <c r="S79" i="3"/>
  <c r="U79" i="3" s="1"/>
  <c r="R79" i="3"/>
  <c r="T507" i="3"/>
  <c r="V507" i="3" s="1"/>
  <c r="W507" i="3"/>
  <c r="R507" i="3"/>
  <c r="S507" i="3"/>
  <c r="U507" i="3" s="1"/>
  <c r="Q507" i="3"/>
  <c r="T208" i="3"/>
  <c r="V208" i="3" s="1"/>
  <c r="W208" i="3"/>
  <c r="Q208" i="3"/>
  <c r="S208" i="3"/>
  <c r="U208" i="3" s="1"/>
  <c r="R208" i="3"/>
  <c r="S210" i="3"/>
  <c r="U210" i="3" s="1"/>
  <c r="T210" i="3"/>
  <c r="V210" i="3" s="1"/>
  <c r="W210" i="3"/>
  <c r="R210" i="3"/>
  <c r="Q210" i="3"/>
  <c r="T92" i="3"/>
  <c r="V92" i="3" s="1"/>
  <c r="S92" i="3"/>
  <c r="U92" i="3" s="1"/>
  <c r="Q92" i="3"/>
  <c r="R92" i="3"/>
  <c r="W92"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T104" i="3"/>
  <c r="V104" i="3" s="1"/>
  <c r="W104" i="3"/>
  <c r="S104" i="3"/>
  <c r="U104" i="3" s="1"/>
  <c r="R104" i="3"/>
  <c r="Q104"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R63" i="3"/>
  <c r="T63" i="3"/>
  <c r="V63" i="3" s="1"/>
  <c r="W63" i="3"/>
  <c r="S63" i="3"/>
  <c r="U63" i="3" s="1"/>
  <c r="Q63" i="3"/>
  <c r="T119" i="3"/>
  <c r="V119" i="3" s="1"/>
  <c r="S119" i="3"/>
  <c r="U119" i="3" s="1"/>
  <c r="R119" i="3"/>
  <c r="W119" i="3"/>
  <c r="Q119" i="3"/>
  <c r="R142" i="3"/>
  <c r="T142" i="3"/>
  <c r="V142" i="3" s="1"/>
  <c r="S142" i="3"/>
  <c r="U142" i="3" s="1"/>
  <c r="W142" i="3"/>
  <c r="Q142" i="3"/>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T93" i="3"/>
  <c r="V93" i="3" s="1"/>
  <c r="W93" i="3"/>
  <c r="S93" i="3"/>
  <c r="U93" i="3" s="1"/>
  <c r="Q93" i="3"/>
  <c r="R93"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W128" i="3"/>
  <c r="Q128" i="3"/>
  <c r="S128" i="3"/>
  <c r="U128" i="3" s="1"/>
  <c r="T128" i="3"/>
  <c r="V128" i="3" s="1"/>
  <c r="R128"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Q65" i="3"/>
  <c r="W65" i="3"/>
  <c r="S65" i="3"/>
  <c r="U65" i="3" s="1"/>
  <c r="T65" i="3"/>
  <c r="V65" i="3" s="1"/>
  <c r="R65" i="3"/>
  <c r="T825" i="3"/>
  <c r="V825" i="3" s="1"/>
  <c r="Q825" i="3"/>
  <c r="W825" i="3"/>
  <c r="S825" i="3"/>
  <c r="U825" i="3" s="1"/>
  <c r="R825" i="3"/>
  <c r="R108" i="3"/>
  <c r="Q108" i="3"/>
  <c r="T108" i="3"/>
  <c r="V108" i="3" s="1"/>
  <c r="W108" i="3"/>
  <c r="S108" i="3"/>
  <c r="U108" i="3" s="1"/>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T71" i="3"/>
  <c r="V71" i="3" s="1"/>
  <c r="W71" i="3"/>
  <c r="R71" i="3"/>
  <c r="Q71" i="3"/>
  <c r="S71" i="3"/>
  <c r="U71" i="3" s="1"/>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T145" i="3"/>
  <c r="V145" i="3" s="1"/>
  <c r="S145" i="3"/>
  <c r="U145" i="3" s="1"/>
  <c r="Q145" i="3"/>
  <c r="W145" i="3"/>
  <c r="R145"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S95" i="3"/>
  <c r="U95" i="3" s="1"/>
  <c r="T95" i="3"/>
  <c r="V95" i="3" s="1"/>
  <c r="W95" i="3"/>
  <c r="Q95" i="3"/>
  <c r="R95"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114" i="3"/>
  <c r="V114" i="3" s="1"/>
  <c r="W114" i="3"/>
  <c r="R114" i="3"/>
  <c r="Q114" i="3"/>
  <c r="S114" i="3"/>
  <c r="U114" i="3" s="1"/>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W136" i="3"/>
  <c r="T136" i="3"/>
  <c r="V136" i="3" s="1"/>
  <c r="R136" i="3"/>
  <c r="Q136" i="3"/>
  <c r="S136" i="3"/>
  <c r="U136" i="3" s="1"/>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W84" i="3"/>
  <c r="R84" i="3"/>
  <c r="T84" i="3"/>
  <c r="V84" i="3" s="1"/>
  <c r="Q84" i="3"/>
  <c r="S84" i="3"/>
  <c r="U84" i="3" s="1"/>
  <c r="T379" i="3"/>
  <c r="V379" i="3" s="1"/>
  <c r="W379" i="3"/>
  <c r="S379" i="3"/>
  <c r="U379" i="3" s="1"/>
  <c r="R379" i="3"/>
  <c r="Q379" i="3"/>
  <c r="S836" i="3"/>
  <c r="U836" i="3" s="1"/>
  <c r="W836" i="3"/>
  <c r="R836" i="3"/>
  <c r="Q836" i="3"/>
  <c r="T836" i="3"/>
  <c r="V836" i="3" s="1"/>
  <c r="R107" i="3"/>
  <c r="Q107" i="3"/>
  <c r="W107" i="3"/>
  <c r="T107" i="3"/>
  <c r="V107" i="3" s="1"/>
  <c r="S107" i="3"/>
  <c r="U107"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70" i="3"/>
  <c r="V70" i="3" s="1"/>
  <c r="W70" i="3"/>
  <c r="Q70" i="3"/>
  <c r="R70" i="3"/>
  <c r="S70" i="3"/>
  <c r="U70" i="3" s="1"/>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S120" i="3"/>
  <c r="U120" i="3" s="1"/>
  <c r="T120" i="3"/>
  <c r="V120" i="3" s="1"/>
  <c r="W120" i="3"/>
  <c r="R120" i="3"/>
  <c r="Q120" i="3"/>
  <c r="T211" i="3"/>
  <c r="V211" i="3" s="1"/>
  <c r="W211" i="3"/>
  <c r="R211" i="3"/>
  <c r="S211" i="3"/>
  <c r="U211" i="3" s="1"/>
  <c r="Q211" i="3"/>
  <c r="T137" i="3"/>
  <c r="V137" i="3" s="1"/>
  <c r="R137" i="3"/>
  <c r="Q137" i="3"/>
  <c r="S137" i="3"/>
  <c r="U137" i="3" s="1"/>
  <c r="W137"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91" i="3"/>
  <c r="S91" i="3"/>
  <c r="U91" i="3" s="1"/>
  <c r="R91" i="3"/>
  <c r="T91" i="3"/>
  <c r="V91" i="3" s="1"/>
  <c r="W91"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T86" i="3"/>
  <c r="V86" i="3" s="1"/>
  <c r="W86" i="3"/>
  <c r="R86" i="3"/>
  <c r="Q86" i="3"/>
  <c r="S86" i="3"/>
  <c r="U86" i="3" s="1"/>
  <c r="Q439" i="3"/>
  <c r="S439" i="3"/>
  <c r="U439" i="3" s="1"/>
  <c r="R439" i="3"/>
  <c r="T439" i="3"/>
  <c r="V439" i="3" s="1"/>
  <c r="W439" i="3"/>
  <c r="W719" i="3"/>
  <c r="T719" i="3"/>
  <c r="V719" i="3" s="1"/>
  <c r="S719" i="3"/>
  <c r="U719" i="3" s="1"/>
  <c r="R719" i="3"/>
  <c r="Q719" i="3"/>
  <c r="W146" i="3"/>
  <c r="T146" i="3"/>
  <c r="V146" i="3" s="1"/>
  <c r="R146" i="3"/>
  <c r="Q146" i="3"/>
  <c r="S146" i="3"/>
  <c r="U146" i="3" s="1"/>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94" i="3"/>
  <c r="V94" i="3" s="1"/>
  <c r="W94" i="3"/>
  <c r="S94" i="3"/>
  <c r="U94" i="3" s="1"/>
  <c r="R94" i="3"/>
  <c r="Q94"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Q67" i="3"/>
  <c r="R67" i="3"/>
  <c r="T67" i="3"/>
  <c r="V67" i="3" s="1"/>
  <c r="S67" i="3"/>
  <c r="U67" i="3" s="1"/>
  <c r="W67" i="3"/>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S143" i="3"/>
  <c r="U143" i="3" s="1"/>
  <c r="T143" i="3"/>
  <c r="V143" i="3" s="1"/>
  <c r="W143" i="3"/>
  <c r="Q143" i="3"/>
  <c r="R143"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96" i="3"/>
  <c r="R96" i="3"/>
  <c r="Q96" i="3"/>
  <c r="S96" i="3"/>
  <c r="U96" i="3" s="1"/>
  <c r="T96" i="3"/>
  <c r="V96" i="3" s="1"/>
  <c r="W897" i="3"/>
  <c r="T897" i="3"/>
  <c r="V897" i="3" s="1"/>
  <c r="R897" i="3"/>
  <c r="S897" i="3"/>
  <c r="U897" i="3" s="1"/>
  <c r="Q897" i="3"/>
  <c r="T75" i="3"/>
  <c r="V75" i="3" s="1"/>
  <c r="R75" i="3"/>
  <c r="Q75" i="3"/>
  <c r="W75" i="3"/>
  <c r="S75" i="3"/>
  <c r="U75" i="3" s="1"/>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T105" i="3"/>
  <c r="V105" i="3" s="1"/>
  <c r="S105" i="3"/>
  <c r="U105" i="3" s="1"/>
  <c r="R105" i="3"/>
  <c r="Q105" i="3"/>
  <c r="W105" i="3"/>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W88" i="3"/>
  <c r="S88" i="3"/>
  <c r="U88" i="3" s="1"/>
  <c r="T88" i="3"/>
  <c r="V88" i="3" s="1"/>
  <c r="R88" i="3"/>
  <c r="Q88"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115" i="3"/>
  <c r="S115" i="3"/>
  <c r="U115" i="3" s="1"/>
  <c r="Q115" i="3"/>
  <c r="T115" i="3"/>
  <c r="V115" i="3" s="1"/>
  <c r="W115" i="3"/>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Q126" i="3"/>
  <c r="R126" i="3"/>
  <c r="T126" i="3"/>
  <c r="V126" i="3" s="1"/>
  <c r="W126" i="3"/>
  <c r="S126" i="3"/>
  <c r="U126" i="3" s="1"/>
  <c r="T898" i="3"/>
  <c r="V898" i="3" s="1"/>
  <c r="Q898" i="3"/>
  <c r="R898" i="3"/>
  <c r="S898" i="3"/>
  <c r="U898" i="3" s="1"/>
  <c r="W898" i="3"/>
  <c r="T702" i="3"/>
  <c r="V702" i="3" s="1"/>
  <c r="W702" i="3"/>
  <c r="S702" i="3"/>
  <c r="U702" i="3" s="1"/>
  <c r="Q702" i="3"/>
  <c r="R702" i="3"/>
  <c r="S109" i="3"/>
  <c r="U109" i="3" s="1"/>
  <c r="W109" i="3"/>
  <c r="T109" i="3"/>
  <c r="V109" i="3" s="1"/>
  <c r="R109" i="3"/>
  <c r="Q109" i="3"/>
  <c r="S72" i="3"/>
  <c r="U72" i="3" s="1"/>
  <c r="Q72" i="3"/>
  <c r="W72" i="3"/>
  <c r="T72" i="3"/>
  <c r="V72" i="3" s="1"/>
  <c r="R72" i="3"/>
  <c r="Q124" i="3"/>
  <c r="S124" i="3"/>
  <c r="U124" i="3" s="1"/>
  <c r="T124" i="3"/>
  <c r="V124" i="3" s="1"/>
  <c r="R124" i="3"/>
  <c r="W124"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T141" i="3"/>
  <c r="V141" i="3" s="1"/>
  <c r="W141" i="3"/>
  <c r="Q141" i="3"/>
  <c r="S141" i="3"/>
  <c r="U141" i="3" s="1"/>
  <c r="R141" i="3"/>
  <c r="T74" i="3"/>
  <c r="V74" i="3" s="1"/>
  <c r="W74" i="3"/>
  <c r="S74" i="3"/>
  <c r="U74" i="3" s="1"/>
  <c r="R74" i="3"/>
  <c r="Q74" i="3"/>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90" i="3"/>
  <c r="R90" i="3"/>
  <c r="S90" i="3"/>
  <c r="U90" i="3" s="1"/>
  <c r="Q90" i="3"/>
  <c r="T90" i="3"/>
  <c r="V90" i="3" s="1"/>
  <c r="W184" i="3"/>
  <c r="R184" i="3"/>
  <c r="S184" i="3"/>
  <c r="U184" i="3" s="1"/>
  <c r="Q184" i="3"/>
  <c r="T184" i="3"/>
  <c r="V184" i="3" s="1"/>
  <c r="T135" i="3"/>
  <c r="V135" i="3" s="1"/>
  <c r="R135" i="3"/>
  <c r="W135" i="3"/>
  <c r="Q135" i="3"/>
  <c r="S135" i="3"/>
  <c r="U135"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Q83" i="3"/>
  <c r="T83" i="3"/>
  <c r="V83" i="3" s="1"/>
  <c r="S83" i="3"/>
  <c r="U83" i="3" s="1"/>
  <c r="R83" i="3"/>
  <c r="W83" i="3"/>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138" i="3"/>
  <c r="V138" i="3" s="1"/>
  <c r="W138" i="3"/>
  <c r="S138" i="3"/>
  <c r="U138" i="3" s="1"/>
  <c r="R138" i="3"/>
  <c r="Q138"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133" i="3"/>
  <c r="V133" i="3" s="1"/>
  <c r="Q133" i="3"/>
  <c r="S133" i="3"/>
  <c r="U133" i="3" s="1"/>
  <c r="R133" i="3"/>
  <c r="W133" i="3"/>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T66" i="3"/>
  <c r="V66" i="3" s="1"/>
  <c r="R66" i="3"/>
  <c r="W66" i="3"/>
  <c r="S66" i="3"/>
  <c r="U66" i="3" s="1"/>
  <c r="Q66"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R121" i="3"/>
  <c r="Q121" i="3"/>
  <c r="W121" i="3"/>
  <c r="S121" i="3"/>
  <c r="U121" i="3" s="1"/>
  <c r="T121" i="3"/>
  <c r="V121" i="3" s="1"/>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65" i="5" l="1"/>
  <c r="B52" i="5"/>
  <c r="B51" i="5"/>
  <c r="M52" i="3" s="1"/>
  <c r="B54" i="3"/>
  <c r="E38" i="5"/>
  <c r="F38" i="5" s="1"/>
  <c r="E37" i="5"/>
  <c r="F37" i="5" s="1"/>
  <c r="AB69" i="3"/>
  <c r="AB139" i="3"/>
  <c r="AB65" i="3"/>
  <c r="AB75" i="3"/>
  <c r="AB70" i="3"/>
  <c r="AB150" i="3"/>
  <c r="AB57" i="3"/>
  <c r="AB147" i="3"/>
  <c r="AB157" i="3"/>
  <c r="AB138" i="3"/>
  <c r="AB148" i="3"/>
  <c r="AI31" i="3"/>
  <c r="AM31" i="3"/>
  <c r="AN31" i="3" s="1"/>
  <c r="A32" i="3"/>
  <c r="O32" i="3" s="1"/>
  <c r="E29" i="5"/>
  <c r="F29" i="5" s="1"/>
  <c r="E19" i="5"/>
  <c r="F19" i="5" s="1"/>
  <c r="E20" i="5"/>
  <c r="F20" i="5" s="1"/>
  <c r="E28" i="5"/>
  <c r="F28" i="5" s="1"/>
  <c r="E21" i="5"/>
  <c r="F21" i="5" s="1"/>
  <c r="A66" i="5" l="1"/>
  <c r="B54" i="5"/>
  <c r="B55" i="3"/>
  <c r="B53" i="5"/>
  <c r="M53" i="3" s="1"/>
  <c r="A33" i="3"/>
  <c r="O33" i="3" s="1"/>
  <c r="AI32" i="3"/>
  <c r="AM32" i="3"/>
  <c r="AN32" i="3" s="1"/>
  <c r="P31" i="3"/>
  <c r="R31" i="3"/>
  <c r="S31" i="3"/>
  <c r="U31" i="3" s="1"/>
  <c r="Q31" i="3"/>
  <c r="W31" i="3"/>
  <c r="T31" i="3"/>
  <c r="V31" i="3" s="1"/>
  <c r="A67" i="5" l="1"/>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F67" i="5" l="1"/>
  <c r="A68" i="5"/>
  <c r="A35" i="3"/>
  <c r="O35" i="3" s="1"/>
  <c r="X20" i="3"/>
  <c r="AB181" i="3" s="1"/>
  <c r="B57" i="3"/>
  <c r="B58" i="3" s="1"/>
  <c r="B56" i="5"/>
  <c r="M55" i="3" s="1"/>
  <c r="X22" i="3"/>
  <c r="AB201" i="3" s="1"/>
  <c r="O34" i="3"/>
  <c r="X34" i="3" s="1"/>
  <c r="X33" i="3"/>
  <c r="X12" i="3"/>
  <c r="AB101" i="3" s="1"/>
  <c r="AM34" i="3"/>
  <c r="AN34" i="3" s="1"/>
  <c r="X31" i="3"/>
  <c r="X32" i="3"/>
  <c r="X24" i="3"/>
  <c r="X23" i="3"/>
  <c r="AB211" i="3" s="1"/>
  <c r="X13" i="3"/>
  <c r="AB111" i="3" s="1"/>
  <c r="P33" i="3"/>
  <c r="E39" i="5" s="1"/>
  <c r="F39" i="5" s="1"/>
  <c r="R33" i="3"/>
  <c r="Q33" i="3"/>
  <c r="T33" i="3"/>
  <c r="V33" i="3" s="1"/>
  <c r="W33" i="3"/>
  <c r="S33" i="3"/>
  <c r="U33" i="3" s="1"/>
  <c r="A36" i="3"/>
  <c r="AM35" i="3"/>
  <c r="AN35" i="3" s="1"/>
  <c r="AI35" i="3"/>
  <c r="B59" i="3" l="1"/>
  <c r="B60" i="3" s="1"/>
  <c r="F68" i="5"/>
  <c r="A69" i="5"/>
  <c r="B58" i="5"/>
  <c r="B57" i="5"/>
  <c r="M21" i="3"/>
  <c r="M22" i="3"/>
  <c r="M20" i="3"/>
  <c r="X11" i="3" s="1"/>
  <c r="AB91" i="3" s="1"/>
  <c r="M19" i="3"/>
  <c r="X10" i="3" s="1"/>
  <c r="AB81" i="3" s="1"/>
  <c r="T34" i="3"/>
  <c r="V34" i="3" s="1"/>
  <c r="W34" i="3"/>
  <c r="Q34" i="3"/>
  <c r="S34" i="3"/>
  <c r="U34" i="3" s="1"/>
  <c r="R34" i="3"/>
  <c r="P34" i="3"/>
  <c r="E40" i="5" s="1"/>
  <c r="F40" i="5" s="1"/>
  <c r="O36" i="3"/>
  <c r="AM36" i="3"/>
  <c r="AN36" i="3" s="1"/>
  <c r="AI36" i="3"/>
  <c r="A37" i="3"/>
  <c r="O37" i="3" s="1"/>
  <c r="P35" i="3"/>
  <c r="W35" i="3"/>
  <c r="T35" i="3"/>
  <c r="V35" i="3" s="1"/>
  <c r="R35" i="3"/>
  <c r="Q35" i="3"/>
  <c r="S35" i="3"/>
  <c r="U35" i="3" s="1"/>
  <c r="B64" i="5" l="1"/>
  <c r="B65" i="5"/>
  <c r="B59" i="5"/>
  <c r="O1001" i="3"/>
  <c r="T1001" i="3" s="1"/>
  <c r="V1001" i="3" s="1"/>
  <c r="B60" i="5"/>
  <c r="F69" i="5"/>
  <c r="A70" i="5"/>
  <c r="X36" i="3"/>
  <c r="X37" i="3"/>
  <c r="X18" i="3"/>
  <c r="AB161" i="3" s="1"/>
  <c r="X17" i="3"/>
  <c r="AB151" i="3" s="1"/>
  <c r="X28" i="3"/>
  <c r="E41" i="5"/>
  <c r="F41" i="5" s="1"/>
  <c r="A38" i="3"/>
  <c r="O38" i="3" s="1"/>
  <c r="AM37" i="3"/>
  <c r="AN37" i="3" s="1"/>
  <c r="AI37" i="3"/>
  <c r="T36" i="3"/>
  <c r="V36" i="3" s="1"/>
  <c r="S36" i="3"/>
  <c r="U36" i="3" s="1"/>
  <c r="Q36" i="3"/>
  <c r="P36" i="3"/>
  <c r="W36" i="3"/>
  <c r="R36" i="3"/>
  <c r="M116" i="3" l="1"/>
  <c r="X81" i="3" s="1"/>
  <c r="M115" i="3"/>
  <c r="X80" i="3" s="1"/>
  <c r="M113" i="3"/>
  <c r="X78" i="3" s="1"/>
  <c r="M114" i="3"/>
  <c r="X79" i="3" s="1"/>
  <c r="M112" i="3"/>
  <c r="X77" i="3" s="1"/>
  <c r="M110" i="3"/>
  <c r="X75" i="3" s="1"/>
  <c r="M111" i="3"/>
  <c r="X76" i="3" s="1"/>
  <c r="M109" i="3"/>
  <c r="X74" i="3" s="1"/>
  <c r="M107" i="3"/>
  <c r="X72" i="3" s="1"/>
  <c r="M108" i="3"/>
  <c r="X73" i="3" s="1"/>
  <c r="M105" i="3"/>
  <c r="X70" i="3" s="1"/>
  <c r="M106" i="3"/>
  <c r="X71" i="3" s="1"/>
  <c r="M104" i="3"/>
  <c r="X69" i="3" s="1"/>
  <c r="M103" i="3"/>
  <c r="X68" i="3" s="1"/>
  <c r="M102" i="3"/>
  <c r="X67" i="3" s="1"/>
  <c r="M100" i="3"/>
  <c r="X65" i="3" s="1"/>
  <c r="M101" i="3"/>
  <c r="X66" i="3" s="1"/>
  <c r="M98" i="3"/>
  <c r="X63" i="3" s="1"/>
  <c r="M99" i="3"/>
  <c r="X64" i="3" s="1"/>
  <c r="M96" i="3"/>
  <c r="X61" i="3" s="1"/>
  <c r="M97" i="3"/>
  <c r="X62" i="3" s="1"/>
  <c r="M95" i="3"/>
  <c r="M93" i="3"/>
  <c r="M94" i="3"/>
  <c r="M92" i="3"/>
  <c r="M90" i="3"/>
  <c r="M91" i="3"/>
  <c r="M88" i="3"/>
  <c r="M89" i="3"/>
  <c r="M86" i="3"/>
  <c r="M87" i="3"/>
  <c r="M84" i="3"/>
  <c r="M85" i="3"/>
  <c r="M83" i="3"/>
  <c r="M81" i="3"/>
  <c r="M82" i="3"/>
  <c r="M80" i="3"/>
  <c r="M79" i="3"/>
  <c r="M78" i="3"/>
  <c r="M76" i="3"/>
  <c r="M77" i="3"/>
  <c r="M75" i="3"/>
  <c r="M73" i="3"/>
  <c r="M74" i="3"/>
  <c r="M72" i="3"/>
  <c r="M70" i="3"/>
  <c r="M71" i="3"/>
  <c r="M69" i="3"/>
  <c r="M67" i="3"/>
  <c r="M68" i="3"/>
  <c r="M65" i="3"/>
  <c r="M66" i="3"/>
  <c r="M63" i="3"/>
  <c r="M64" i="3"/>
  <c r="M62" i="3"/>
  <c r="M61" i="3"/>
  <c r="M7" i="3"/>
  <c r="X4" i="3" s="1"/>
  <c r="AB21" i="3" s="1"/>
  <c r="M59" i="3"/>
  <c r="M10" i="3"/>
  <c r="M38" i="3"/>
  <c r="M41" i="3"/>
  <c r="M57" i="3"/>
  <c r="M50" i="3"/>
  <c r="P1001" i="3"/>
  <c r="M49" i="3"/>
  <c r="X35" i="3" s="1"/>
  <c r="M15" i="3"/>
  <c r="X7" i="3" s="1"/>
  <c r="AB51" i="3" s="1"/>
  <c r="M12" i="3"/>
  <c r="X6" i="3" s="1"/>
  <c r="AB41" i="3" s="1"/>
  <c r="S1001" i="3"/>
  <c r="U1001" i="3" s="1"/>
  <c r="X1001" i="3"/>
  <c r="M16" i="3"/>
  <c r="M28" i="3"/>
  <c r="M27" i="3"/>
  <c r="X15" i="3" s="1"/>
  <c r="AB131" i="3" s="1"/>
  <c r="W1001" i="3"/>
  <c r="R1001" i="3"/>
  <c r="M37" i="3"/>
  <c r="X25" i="3" s="1"/>
  <c r="M40" i="3"/>
  <c r="M56" i="3"/>
  <c r="M9" i="3"/>
  <c r="M18" i="3"/>
  <c r="X9" i="3" s="1"/>
  <c r="AB71" i="3" s="1"/>
  <c r="M8" i="3"/>
  <c r="M39" i="3"/>
  <c r="M58" i="3"/>
  <c r="M60" i="3"/>
  <c r="Q1001" i="3"/>
  <c r="AB156" i="3" s="1"/>
  <c r="M14" i="3"/>
  <c r="M26" i="3"/>
  <c r="X14" i="3" s="1"/>
  <c r="AB121" i="3" s="1"/>
  <c r="M13" i="3"/>
  <c r="E66" i="5"/>
  <c r="F66" i="5" s="1"/>
  <c r="E63" i="5"/>
  <c r="F63" i="5" s="1"/>
  <c r="E22" i="5"/>
  <c r="F22" i="5" s="1"/>
  <c r="F70" i="5"/>
  <c r="A71" i="5"/>
  <c r="E62" i="5"/>
  <c r="F62" i="5" s="1"/>
  <c r="E61" i="5"/>
  <c r="F61" i="5" s="1"/>
  <c r="T38" i="3"/>
  <c r="V38" i="3" s="1"/>
  <c r="X38" i="3"/>
  <c r="R38" i="3"/>
  <c r="W38" i="3"/>
  <c r="P38" i="3"/>
  <c r="AI38" i="3"/>
  <c r="A39" i="3"/>
  <c r="O39" i="3" s="1"/>
  <c r="Q38" i="3"/>
  <c r="S38" i="3"/>
  <c r="U38" i="3" s="1"/>
  <c r="AM38" i="3"/>
  <c r="AN38" i="3" s="1"/>
  <c r="T37" i="3"/>
  <c r="V37" i="3" s="1"/>
  <c r="R37" i="3"/>
  <c r="P37" i="3"/>
  <c r="Q37" i="3"/>
  <c r="W37" i="3"/>
  <c r="S37" i="3"/>
  <c r="U37" i="3" s="1"/>
  <c r="E127" i="5" l="1"/>
  <c r="F127" i="5" s="1"/>
  <c r="E111" i="5"/>
  <c r="F111" i="5" s="1"/>
  <c r="E110" i="5"/>
  <c r="F110" i="5" s="1"/>
  <c r="E95" i="5"/>
  <c r="F95" i="5" s="1"/>
  <c r="X29" i="3"/>
  <c r="X26" i="3"/>
  <c r="X30" i="3"/>
  <c r="X27" i="3"/>
  <c r="X19" i="3"/>
  <c r="AB171" i="3" s="1"/>
  <c r="X16" i="3"/>
  <c r="AB141" i="3" s="1"/>
  <c r="F71" i="5"/>
  <c r="A72" i="5"/>
  <c r="F72" i="5" s="1"/>
  <c r="AM39" i="3"/>
  <c r="AN39" i="3" s="1"/>
  <c r="A40" i="3"/>
  <c r="O40" i="3" s="1"/>
  <c r="X40" i="3" s="1"/>
  <c r="AI39" i="3"/>
  <c r="S39" i="3"/>
  <c r="U39" i="3" s="1"/>
  <c r="X39" i="3"/>
  <c r="W39" i="3"/>
  <c r="P39" i="3"/>
  <c r="Q39" i="3"/>
  <c r="R39" i="3"/>
  <c r="T39" i="3"/>
  <c r="V39" i="3" s="1"/>
  <c r="AM40" i="3" l="1"/>
  <c r="AN40" i="3" s="1"/>
  <c r="A41" i="3"/>
  <c r="AM41" i="3" s="1"/>
  <c r="AN41" i="3" s="1"/>
  <c r="AI40" i="3"/>
  <c r="W40" i="3"/>
  <c r="R40" i="3"/>
  <c r="Q40" i="3"/>
  <c r="S40" i="3"/>
  <c r="U40" i="3" s="1"/>
  <c r="T40" i="3"/>
  <c r="V40" i="3" s="1"/>
  <c r="P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221"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A42" i="3" l="1"/>
  <c r="AI42" i="3" s="1"/>
  <c r="O41" i="3"/>
  <c r="X41" i="3" s="1"/>
  <c r="AI41" i="3"/>
  <c r="E31" i="5"/>
  <c r="F31" i="5" s="1"/>
  <c r="E5" i="5"/>
  <c r="F5" i="5" s="1"/>
  <c r="E7" i="5"/>
  <c r="F7" i="5" s="1"/>
  <c r="E30" i="5"/>
  <c r="F30" i="5" s="1"/>
  <c r="E8" i="5"/>
  <c r="F8" i="5" s="1"/>
  <c r="E6" i="5"/>
  <c r="F6" i="5" s="1"/>
  <c r="O42" i="3" l="1"/>
  <c r="X42" i="3" s="1"/>
  <c r="A43" i="3"/>
  <c r="A44" i="3" s="1"/>
  <c r="A45" i="3" s="1"/>
  <c r="AM42" i="3"/>
  <c r="AN42" i="3" s="1"/>
  <c r="T41" i="3"/>
  <c r="V41" i="3" s="1"/>
  <c r="R41" i="3"/>
  <c r="W41" i="3"/>
  <c r="S41" i="3"/>
  <c r="U41" i="3" s="1"/>
  <c r="P41" i="3"/>
  <c r="Q41" i="3"/>
  <c r="AI44" i="3"/>
  <c r="AM44" i="3"/>
  <c r="AN44" i="3" s="1"/>
  <c r="O44" i="3"/>
  <c r="AM43" i="3"/>
  <c r="AN43" i="3" s="1"/>
  <c r="AI43" i="3"/>
  <c r="W42" i="3"/>
  <c r="Q42"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231"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R42" i="3" l="1"/>
  <c r="S42" i="3"/>
  <c r="U42" i="3" s="1"/>
  <c r="T42" i="3"/>
  <c r="V42" i="3" s="1"/>
  <c r="P42" i="3"/>
  <c r="O43" i="3"/>
  <c r="S43" i="3" s="1"/>
  <c r="U43" i="3" s="1"/>
  <c r="AI45" i="3"/>
  <c r="AM45" i="3"/>
  <c r="AN45" i="3" s="1"/>
  <c r="O45" i="3"/>
  <c r="A46" i="3"/>
  <c r="X44" i="3"/>
  <c r="P44" i="3"/>
  <c r="R44" i="3"/>
  <c r="Q44" i="3"/>
  <c r="T44" i="3"/>
  <c r="V44" i="3" s="1"/>
  <c r="W44" i="3"/>
  <c r="S44" i="3"/>
  <c r="U44" i="3" s="1"/>
  <c r="E51" i="5"/>
  <c r="F51" i="5" s="1"/>
  <c r="E49" i="5"/>
  <c r="F49" i="5" s="1"/>
  <c r="P43" i="3" l="1"/>
  <c r="Q43" i="3"/>
  <c r="W43" i="3"/>
  <c r="T43" i="3"/>
  <c r="V43" i="3" s="1"/>
  <c r="R43" i="3"/>
  <c r="X43" i="3"/>
  <c r="AI46" i="3"/>
  <c r="AM46" i="3"/>
  <c r="AN46" i="3" s="1"/>
  <c r="O46" i="3"/>
  <c r="A47" i="3"/>
  <c r="X45" i="3"/>
  <c r="P45" i="3"/>
  <c r="W45" i="3"/>
  <c r="S45" i="3"/>
  <c r="U45" i="3" s="1"/>
  <c r="R45" i="3"/>
  <c r="Q45" i="3"/>
  <c r="T45" i="3"/>
  <c r="V45" i="3" s="1"/>
  <c r="E53" i="5"/>
  <c r="F53" i="5" s="1"/>
  <c r="E52" i="5"/>
  <c r="F52" i="5" s="1"/>
  <c r="E50" i="5"/>
  <c r="F50" i="5" s="1"/>
  <c r="E85" i="5" l="1"/>
  <c r="F85" i="5" s="1"/>
  <c r="E79" i="5"/>
  <c r="F79" i="5" s="1"/>
  <c r="E76" i="5"/>
  <c r="F76" i="5" s="1"/>
  <c r="E78" i="5"/>
  <c r="F78" i="5" s="1"/>
  <c r="E80" i="5"/>
  <c r="F80" i="5" s="1"/>
  <c r="E82" i="5"/>
  <c r="F82" i="5" s="1"/>
  <c r="E75" i="5"/>
  <c r="F75" i="5" s="1"/>
  <c r="E74" i="5"/>
  <c r="F74" i="5" s="1"/>
  <c r="E73" i="5"/>
  <c r="F73" i="5" s="1"/>
  <c r="E77" i="5"/>
  <c r="F77" i="5" s="1"/>
  <c r="E84" i="5"/>
  <c r="F84" i="5" s="1"/>
  <c r="E86" i="5"/>
  <c r="F86" i="5" s="1"/>
  <c r="AM47" i="3"/>
  <c r="AN47" i="3" s="1"/>
  <c r="AI47" i="3"/>
  <c r="O47" i="3"/>
  <c r="A48" i="3"/>
  <c r="X46" i="3"/>
  <c r="P46" i="3"/>
  <c r="E87" i="5" s="1"/>
  <c r="F87" i="5" s="1"/>
  <c r="Q46" i="3"/>
  <c r="R46" i="3"/>
  <c r="W46" i="3"/>
  <c r="T46" i="3"/>
  <c r="V46" i="3" s="1"/>
  <c r="S46" i="3"/>
  <c r="U46" i="3" s="1"/>
  <c r="E90" i="5" l="1"/>
  <c r="F90" i="5" s="1"/>
  <c r="E88" i="5"/>
  <c r="F88" i="5" s="1"/>
  <c r="AI48" i="3"/>
  <c r="AM48" i="3"/>
  <c r="AN48" i="3" s="1"/>
  <c r="O48" i="3"/>
  <c r="A49" i="3"/>
  <c r="X47" i="3"/>
  <c r="P47" i="3"/>
  <c r="Q47" i="3"/>
  <c r="T47" i="3"/>
  <c r="V47" i="3" s="1"/>
  <c r="W47" i="3"/>
  <c r="S47" i="3"/>
  <c r="U47" i="3" s="1"/>
  <c r="R47" i="3"/>
  <c r="A50" i="3" l="1"/>
  <c r="AM49" i="3"/>
  <c r="AN49" i="3" s="1"/>
  <c r="AI49" i="3"/>
  <c r="O49" i="3"/>
  <c r="X48" i="3"/>
  <c r="P48" i="3"/>
  <c r="W48" i="3"/>
  <c r="T48" i="3"/>
  <c r="V48" i="3" s="1"/>
  <c r="R48" i="3"/>
  <c r="S48" i="3"/>
  <c r="U48" i="3" s="1"/>
  <c r="Q48" i="3"/>
  <c r="AM50" i="3" l="1"/>
  <c r="AN50" i="3" s="1"/>
  <c r="AI50" i="3"/>
  <c r="O50" i="3"/>
  <c r="A51" i="3"/>
  <c r="X49" i="3"/>
  <c r="P49" i="3"/>
  <c r="W49" i="3"/>
  <c r="T49" i="3"/>
  <c r="V49" i="3" s="1"/>
  <c r="R49" i="3"/>
  <c r="Q49" i="3"/>
  <c r="S49" i="3"/>
  <c r="U49" i="3" s="1"/>
  <c r="AM51" i="3" l="1"/>
  <c r="AN51" i="3" s="1"/>
  <c r="AI51" i="3"/>
  <c r="A52" i="3"/>
  <c r="O51" i="3"/>
  <c r="X50" i="3"/>
  <c r="P50" i="3"/>
  <c r="Q50" i="3"/>
  <c r="S50" i="3"/>
  <c r="U50" i="3" s="1"/>
  <c r="T50" i="3"/>
  <c r="V50" i="3" s="1"/>
  <c r="W50" i="3"/>
  <c r="R50" i="3"/>
  <c r="X51" i="3" l="1"/>
  <c r="P51" i="3"/>
  <c r="Q51" i="3"/>
  <c r="W51" i="3"/>
  <c r="R51" i="3"/>
  <c r="S51" i="3"/>
  <c r="U51" i="3" s="1"/>
  <c r="T51" i="3"/>
  <c r="V51" i="3" s="1"/>
  <c r="A53" i="3"/>
  <c r="AM52" i="3"/>
  <c r="AN52" i="3" s="1"/>
  <c r="O52" i="3"/>
  <c r="AI52" i="3"/>
  <c r="X52" i="3" l="1"/>
  <c r="P52" i="3"/>
  <c r="S52" i="3"/>
  <c r="U52" i="3" s="1"/>
  <c r="T52" i="3"/>
  <c r="V52" i="3" s="1"/>
  <c r="R52" i="3"/>
  <c r="W52" i="3"/>
  <c r="Q52" i="3"/>
  <c r="O53" i="3"/>
  <c r="AM53" i="3"/>
  <c r="AN53" i="3" s="1"/>
  <c r="AI53" i="3"/>
  <c r="A54" i="3"/>
  <c r="A55" i="3" s="1"/>
  <c r="AI55" i="3" l="1"/>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A57" i="3" l="1"/>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X56" i="3" l="1"/>
  <c r="P56" i="3"/>
  <c r="R56" i="3"/>
  <c r="T56" i="3"/>
  <c r="V56" i="3" s="1"/>
  <c r="Q56" i="3"/>
  <c r="S56" i="3"/>
  <c r="U56" i="3" s="1"/>
  <c r="W56" i="3"/>
  <c r="A58" i="3"/>
  <c r="AM57" i="3"/>
  <c r="AN57" i="3" s="1"/>
  <c r="AI57" i="3"/>
  <c r="O57" i="3"/>
  <c r="E54" i="5"/>
  <c r="F54" i="5" s="1"/>
  <c r="E55" i="5"/>
  <c r="F55" i="5" s="1"/>
  <c r="E44" i="5"/>
  <c r="F44" i="5" s="1"/>
  <c r="E43" i="5"/>
  <c r="F43" i="5" s="1"/>
  <c r="E42" i="5"/>
  <c r="F42" i="5" s="1"/>
  <c r="E33" i="5"/>
  <c r="F33" i="5" s="1"/>
  <c r="E32" i="5"/>
  <c r="F32" i="5" s="1"/>
  <c r="E35" i="5"/>
  <c r="F35" i="5" s="1"/>
  <c r="E36" i="5"/>
  <c r="F36" i="5" s="1"/>
  <c r="E34" i="5"/>
  <c r="F34" i="5" s="1"/>
  <c r="E18" i="5"/>
  <c r="F18" i="5" s="1"/>
  <c r="E14" i="5"/>
  <c r="F14" i="5" s="1"/>
  <c r="E17" i="5"/>
  <c r="F17" i="5" s="1"/>
  <c r="E16" i="5"/>
  <c r="F16" i="5" s="1"/>
  <c r="E15" i="5"/>
  <c r="F15" i="5" s="1"/>
  <c r="E13" i="5"/>
  <c r="F13" i="5" s="1"/>
  <c r="E26" i="5"/>
  <c r="F26" i="5" s="1"/>
  <c r="E27" i="5"/>
  <c r="F27" i="5" s="1"/>
  <c r="E25" i="5"/>
  <c r="F25" i="5" s="1"/>
  <c r="E45" i="5"/>
  <c r="F45" i="5" s="1"/>
  <c r="X57" i="3" l="1"/>
  <c r="P57" i="3"/>
  <c r="Q57" i="3"/>
  <c r="S57" i="3"/>
  <c r="U57" i="3" s="1"/>
  <c r="R57" i="3"/>
  <c r="W57" i="3"/>
  <c r="T57" i="3"/>
  <c r="V57" i="3" s="1"/>
  <c r="AM58" i="3"/>
  <c r="AN58" i="3" s="1"/>
  <c r="O58" i="3"/>
  <c r="AI58" i="3"/>
  <c r="A59" i="3"/>
  <c r="A60" i="3" s="1"/>
  <c r="AI60" i="3" l="1"/>
  <c r="AM60" i="3"/>
  <c r="AN60" i="3" s="1"/>
  <c r="O60" i="3"/>
  <c r="O59" i="3"/>
  <c r="AM59" i="3"/>
  <c r="AN59" i="3" s="1"/>
  <c r="AI59" i="3"/>
  <c r="X58" i="3"/>
  <c r="P58" i="3"/>
  <c r="W58" i="3"/>
  <c r="S58" i="3"/>
  <c r="U58" i="3" s="1"/>
  <c r="R58" i="3"/>
  <c r="T58" i="3"/>
  <c r="V58" i="3" s="1"/>
  <c r="Q58" i="3"/>
  <c r="AB421" i="3" l="1"/>
  <c r="X60" i="3"/>
  <c r="AB581" i="3" s="1"/>
  <c r="P60" i="3"/>
  <c r="W60" i="3"/>
  <c r="AB580" i="3" s="1"/>
  <c r="Q60" i="3"/>
  <c r="AB576" i="3" s="1"/>
  <c r="T60" i="3"/>
  <c r="V60"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723" i="3"/>
  <c r="AB428" i="3"/>
  <c r="AB425" i="3"/>
  <c r="AB424" i="3"/>
  <c r="AB426" i="3"/>
  <c r="AB431" i="3"/>
  <c r="AB429" i="3"/>
  <c r="AB489" i="3"/>
  <c r="AB891" i="3"/>
  <c r="AB434" i="3"/>
  <c r="AB904" i="3"/>
  <c r="AB953" i="3"/>
  <c r="AB876" i="3"/>
  <c r="AB483" i="3"/>
  <c r="AB853" i="3"/>
  <c r="AB929" i="3"/>
  <c r="AB456" i="3"/>
  <c r="AB655" i="3"/>
  <c r="AB940" i="3"/>
  <c r="AB481" i="3"/>
  <c r="AB658" i="3"/>
  <c r="AB664" i="3"/>
  <c r="AB620" i="3"/>
  <c r="AB436" i="3"/>
  <c r="AB961" i="3"/>
  <c r="AB711" i="3"/>
  <c r="AB628" i="3"/>
  <c r="AB768" i="3"/>
  <c r="AB914" i="3"/>
  <c r="AB517" i="3"/>
  <c r="AB507" i="3"/>
  <c r="AB992" i="3"/>
  <c r="AB503" i="3"/>
  <c r="AB654" i="3"/>
  <c r="AB734" i="3"/>
  <c r="AB629" i="3"/>
  <c r="AB980" i="3"/>
  <c r="AB660" i="3"/>
  <c r="AB963" i="3"/>
  <c r="AB598" i="3"/>
  <c r="AB919" i="3"/>
  <c r="AB608" i="3"/>
  <c r="AB860" i="3"/>
  <c r="AB983" i="3"/>
  <c r="AB733" i="3"/>
  <c r="AB794" i="3"/>
  <c r="AB512" i="3"/>
  <c r="AB468" i="3"/>
  <c r="AB791" i="3"/>
  <c r="AB737" i="3"/>
  <c r="AB592" i="3"/>
  <c r="AB786" i="3"/>
  <c r="AB950" i="3"/>
  <c r="AB625" i="3"/>
  <c r="AB488" i="3"/>
  <c r="AB804" i="3"/>
  <c r="AB750" i="3"/>
  <c r="AB588" i="3"/>
  <c r="AB505" i="3"/>
  <c r="AB485" i="3"/>
  <c r="AB822" i="3"/>
  <c r="AB825" i="3"/>
  <c r="AB766" i="3"/>
  <c r="AB450" i="3"/>
  <c r="AB554" i="3"/>
  <c r="AB990" i="3"/>
  <c r="AB684" i="3"/>
  <c r="AB537" i="3"/>
  <c r="AB908" i="3"/>
  <c r="AB944" i="3"/>
  <c r="AB585" i="3"/>
  <c r="AB764" i="3"/>
  <c r="AB831" i="3"/>
  <c r="AB991" i="3"/>
  <c r="AB717" i="3"/>
  <c r="AB972" i="3"/>
  <c r="AB800" i="3"/>
  <c r="AB866" i="3"/>
  <c r="AB999" i="3"/>
  <c r="AB802" i="3"/>
  <c r="AB976" i="3"/>
  <c r="AB662" i="3"/>
  <c r="AB949" i="3"/>
  <c r="AB493" i="3"/>
  <c r="AB708" i="3"/>
  <c r="AB473" i="3"/>
  <c r="AB753" i="3"/>
  <c r="AB801" i="3"/>
  <c r="AB863" i="3"/>
  <c r="AB563" i="3"/>
  <c r="AB817" i="3"/>
  <c r="AB892" i="3"/>
  <c r="AB925" i="3"/>
  <c r="AB784" i="3"/>
  <c r="AB610" i="3"/>
  <c r="AB586" i="3"/>
  <c r="AB821" i="3"/>
  <c r="AB699" i="3"/>
  <c r="AB912" i="3"/>
  <c r="AB968" i="3"/>
  <c r="AB872" i="3"/>
  <c r="AB551" i="3"/>
  <c r="AB678" i="3"/>
  <c r="AB672" i="3"/>
  <c r="AB923" i="3"/>
  <c r="AB969" i="3"/>
  <c r="AB451" i="3"/>
  <c r="AB760" i="3"/>
  <c r="AB442" i="3"/>
  <c r="AB648" i="3"/>
  <c r="AB661" i="3"/>
  <c r="AB683" i="3"/>
  <c r="AB613" i="3"/>
  <c r="AB757" i="3"/>
  <c r="AB951" i="3"/>
  <c r="AB716" i="3"/>
  <c r="AB497" i="3"/>
  <c r="AB542" i="3"/>
  <c r="AB437" i="3"/>
  <c r="AB830" i="3"/>
  <c r="AB494" i="3"/>
  <c r="AB441" i="3"/>
  <c r="AB587" i="3"/>
  <c r="AB835" i="3"/>
  <c r="AB621" i="3"/>
  <c r="AB741" i="3"/>
  <c r="AB970" i="3"/>
  <c r="AB722" i="3"/>
  <c r="AB743" i="3"/>
  <c r="AB816" i="3"/>
  <c r="AB444" i="3"/>
  <c r="AB562" i="3"/>
  <c r="AB719" i="3"/>
  <c r="AB647" i="3"/>
  <c r="AB439" i="3"/>
  <c r="AB947" i="3"/>
  <c r="AB713" i="3"/>
  <c r="AB553" i="3"/>
  <c r="AB955" i="3"/>
  <c r="AB751" i="3"/>
  <c r="AB593" i="3"/>
  <c r="AB934" i="3"/>
  <c r="AB882" i="3"/>
  <c r="AB834" i="3"/>
  <c r="AB975" i="3"/>
  <c r="AB752" i="3"/>
  <c r="AB998" i="3"/>
  <c r="AB756" i="3"/>
  <c r="AB519" i="3"/>
  <c r="AB974" i="3"/>
  <c r="AB846" i="3"/>
  <c r="AB813" i="3"/>
  <c r="AB814" i="3"/>
  <c r="AB700" i="3"/>
  <c r="AB546" i="3"/>
  <c r="AB924" i="3"/>
  <c r="AB894" i="3"/>
  <c r="AB500" i="3"/>
  <c r="AB959" i="3"/>
  <c r="AB676" i="3"/>
  <c r="AB829" i="3"/>
  <c r="AB677" i="3"/>
  <c r="AB472" i="3"/>
  <c r="AB502" i="3"/>
  <c r="AB501" i="3"/>
  <c r="AB788" i="3"/>
  <c r="AB707" i="3"/>
  <c r="AB762" i="3"/>
  <c r="AB763" i="3"/>
  <c r="AB901" i="3"/>
  <c r="AB828" i="3"/>
  <c r="AB899" i="3"/>
  <c r="AB462" i="3"/>
  <c r="AB533" i="3"/>
  <c r="AB984" i="3"/>
  <c r="AB745" i="3"/>
  <c r="AB827" i="3"/>
  <c r="AB810" i="3"/>
  <c r="AB650" i="3"/>
  <c r="AB782" i="3"/>
  <c r="AB793" i="3"/>
  <c r="AB928" i="3"/>
  <c r="AB986" i="3"/>
  <c r="AB880" i="3"/>
  <c r="AB453" i="3"/>
  <c r="AB482" i="3"/>
  <c r="AB524" i="3"/>
  <c r="AB785" i="3"/>
  <c r="AB690" i="3"/>
  <c r="AB674" i="3"/>
  <c r="AB845" i="3"/>
  <c r="AB971" i="3"/>
  <c r="AB913" i="3"/>
  <c r="AB511" i="3"/>
  <c r="AB933" i="3"/>
  <c r="AB977" i="3"/>
  <c r="AB729" i="3"/>
  <c r="AB982" i="3"/>
  <c r="AB679" i="3"/>
  <c r="AB544" i="3"/>
  <c r="AB893" i="3"/>
  <c r="AB864" i="3"/>
  <c r="AB516" i="3"/>
  <c r="AB548" i="3"/>
  <c r="AB545" i="3"/>
  <c r="AB709" i="3"/>
  <c r="AB847" i="3"/>
  <c r="AB670" i="3"/>
  <c r="AB534" i="3"/>
  <c r="AB910" i="3"/>
  <c r="AB590" i="3"/>
  <c r="AB630" i="3"/>
  <c r="AB917" i="3"/>
  <c r="AB706" i="3"/>
  <c r="AB759" i="3"/>
  <c r="AB526" i="3"/>
  <c r="AB730" i="3"/>
  <c r="AB724" i="3"/>
  <c r="AB443" i="3"/>
  <c r="AB965" i="3"/>
  <c r="AB550" i="3"/>
  <c r="AB564" i="3"/>
  <c r="AB496" i="3"/>
  <c r="AB705" i="3"/>
  <c r="AB852" i="3"/>
  <c r="AB721" i="3"/>
  <c r="AB633" i="3"/>
  <c r="AB694" i="3"/>
  <c r="AB915" i="3"/>
  <c r="AB775" i="3"/>
  <c r="AB475" i="3"/>
  <c r="AB732" i="3"/>
  <c r="AB895" i="3"/>
  <c r="AB981" i="3"/>
  <c r="AB572" i="3"/>
  <c r="AB997" i="3"/>
  <c r="AB797" i="3"/>
  <c r="AB865" i="3"/>
  <c r="AB993" i="3"/>
  <c r="AB795" i="3"/>
  <c r="AB985" i="3"/>
  <c r="AB573" i="3"/>
  <c r="AB927" i="3"/>
  <c r="AB607" i="3"/>
  <c r="AB504" i="3"/>
  <c r="AB877" i="3"/>
  <c r="AB457" i="3"/>
  <c r="AB725" i="3"/>
  <c r="AB858" i="3"/>
  <c r="AB903" i="3"/>
  <c r="AB736" i="3"/>
  <c r="AB838" i="3"/>
  <c r="AB906" i="3"/>
  <c r="AB484" i="3"/>
  <c r="AB854" i="3"/>
  <c r="AB842" i="3"/>
  <c r="AB458" i="3"/>
  <c r="AB675" i="3"/>
  <c r="AB487" i="3"/>
  <c r="AB687" i="3"/>
  <c r="AB780" i="3"/>
  <c r="AB777" i="3"/>
  <c r="AB515" i="3"/>
  <c r="AB890" i="3"/>
  <c r="AB798" i="3"/>
  <c r="AB805" i="3"/>
  <c r="AB514" i="3"/>
  <c r="AB461" i="3"/>
  <c r="AB527" i="3"/>
  <c r="AB862" i="3"/>
  <c r="AB952" i="3"/>
  <c r="AB646" i="3"/>
  <c r="AB452" i="3"/>
  <c r="AB932" i="3"/>
  <c r="AB869" i="3"/>
  <c r="AB651" i="3"/>
  <c r="AB840" i="3"/>
  <c r="AB920" i="3"/>
  <c r="AB574" i="3"/>
  <c r="AB995" i="3"/>
  <c r="AB477" i="3"/>
  <c r="AB495" i="3"/>
  <c r="AB811" i="3"/>
  <c r="AB645" i="3"/>
  <c r="AB639" i="3"/>
  <c r="AB855" i="3"/>
  <c r="AB875" i="3"/>
  <c r="AB656" i="3"/>
  <c r="AB941" i="3"/>
  <c r="AB851" i="3"/>
  <c r="AB987" i="3"/>
  <c r="AB531" i="3"/>
  <c r="AB486" i="3"/>
  <c r="AB685" i="3"/>
  <c r="AB772" i="3"/>
  <c r="AB508" i="3"/>
  <c r="AB712" i="3"/>
  <c r="AB673" i="3"/>
  <c r="AB808" i="3"/>
  <c r="AB561" i="3"/>
  <c r="AB769" i="3"/>
  <c r="AB962" i="3"/>
  <c r="AB649" i="3"/>
  <c r="AB902" i="3"/>
  <c r="AB543" i="3"/>
  <c r="AB859" i="3"/>
  <c r="AB926" i="3"/>
  <c r="AB809" i="3"/>
  <c r="AB522" i="3"/>
  <c r="AB735" i="3"/>
  <c r="AB491" i="3"/>
  <c r="AB440" i="3"/>
  <c r="AB631" i="3"/>
  <c r="AB478" i="3"/>
  <c r="AB448" i="3"/>
  <c r="AB438" i="3"/>
  <c r="AB861" i="3"/>
  <c r="AB680" i="3"/>
  <c r="AB499" i="3"/>
  <c r="AB848" i="3"/>
  <c r="AB874" i="3"/>
  <c r="AB778" i="3"/>
  <c r="AB693" i="3"/>
  <c r="AB701" i="3"/>
  <c r="AB806" i="3"/>
  <c r="AB513" i="3"/>
  <c r="AB715" i="3"/>
  <c r="AB506" i="3"/>
  <c r="AB819" i="3"/>
  <c r="AB755" i="3"/>
  <c r="AB714" i="3"/>
  <c r="AB692" i="3"/>
  <c r="AB765" i="3"/>
  <c r="AB879" i="3"/>
  <c r="AB600" i="3"/>
  <c r="AB779" i="3"/>
  <c r="AB749" i="3"/>
  <c r="AB642" i="3"/>
  <c r="AB682" i="3"/>
  <c r="AB922" i="3"/>
  <c r="AB767" i="3"/>
  <c r="AB449" i="3"/>
  <c r="AB668" i="3"/>
  <c r="AB886" i="3"/>
  <c r="AB667" i="3"/>
  <c r="AB665" i="3"/>
  <c r="AB885" i="3"/>
  <c r="AB771" i="3"/>
  <c r="AB746" i="3"/>
  <c r="AB464" i="3"/>
  <c r="AB754" i="3"/>
  <c r="AB841" i="3"/>
  <c r="AB789" i="3"/>
  <c r="AB611" i="3"/>
  <c r="AB710" i="3"/>
  <c r="AB744" i="3"/>
  <c r="AB541" i="3"/>
  <c r="AB881" i="3"/>
  <c r="AB857" i="3"/>
  <c r="AB824" i="3"/>
  <c r="AB492" i="3"/>
  <c r="AB614" i="3"/>
  <c r="AB644" i="3"/>
  <c r="AB594" i="3"/>
  <c r="AB604" i="3"/>
  <c r="AB836" i="3"/>
  <c r="AB761" i="3"/>
  <c r="AB704" i="3"/>
  <c r="AB918" i="3"/>
  <c r="AB796" i="3"/>
  <c r="AB466" i="3"/>
  <c r="AB803" i="3"/>
  <c r="AB435" i="3"/>
  <c r="AB978" i="3"/>
  <c r="AB1000" i="3"/>
  <c r="AB916" i="3"/>
  <c r="AB498" i="3"/>
  <c r="AB634" i="3"/>
  <c r="AB843" i="3"/>
  <c r="AB589" i="3"/>
  <c r="AB905" i="3"/>
  <c r="AB606" i="3"/>
  <c r="AB873" i="3"/>
  <c r="AB718" i="3"/>
  <c r="AB884" i="3"/>
  <c r="AB833" i="3"/>
  <c r="AB552" i="3"/>
  <c r="AB897" i="3"/>
  <c r="AB433" i="3"/>
  <c r="AB619" i="3"/>
  <c r="AB909" i="3"/>
  <c r="AB807" i="3"/>
  <c r="AB957" i="3"/>
  <c r="AB937" i="3"/>
  <c r="AB637" i="3"/>
  <c r="AB455" i="3"/>
  <c r="AB956" i="3"/>
  <c r="AB695" i="3"/>
  <c r="AB525" i="3"/>
  <c r="AB727" i="3"/>
  <c r="AB617" i="3"/>
  <c r="AB964" i="3"/>
  <c r="AB666" i="3"/>
  <c r="AB1001" i="3"/>
  <c r="AB609" i="3"/>
  <c r="AB532" i="3"/>
  <c r="AB686" i="3"/>
  <c r="AB557" i="3"/>
  <c r="AB898" i="3"/>
  <c r="AB921" i="3"/>
  <c r="AB627" i="3"/>
  <c r="AB720" i="3"/>
  <c r="AB549" i="3"/>
  <c r="AB844" i="3"/>
  <c r="AB681" i="3"/>
  <c r="AB469" i="3"/>
  <c r="AB529" i="3"/>
  <c r="AB556" i="3"/>
  <c r="AB480" i="3"/>
  <c r="AB996" i="3"/>
  <c r="AB467" i="3"/>
  <c r="AB773" i="3"/>
  <c r="AB479" i="3"/>
  <c r="AB1002" i="3"/>
  <c r="AB446" i="3"/>
  <c r="AB896" i="3"/>
  <c r="AB626" i="3"/>
  <c r="AB988" i="3"/>
  <c r="AB640" i="3"/>
  <c r="AB596" i="3"/>
  <c r="AB839" i="3"/>
  <c r="AB697" i="3"/>
  <c r="AB726" i="3"/>
  <c r="AB889" i="3"/>
  <c r="AB535" i="3"/>
  <c r="AB663" i="3"/>
  <c r="AB907" i="3"/>
  <c r="AB870" i="3"/>
  <c r="AB883" i="3"/>
  <c r="AB583" i="3"/>
  <c r="AB958" i="3"/>
  <c r="AB669" i="3"/>
  <c r="AB702" i="3"/>
  <c r="AB942" i="3"/>
  <c r="AB539" i="3"/>
  <c r="AB966" i="3"/>
  <c r="AB657" i="3"/>
  <c r="AB454" i="3"/>
  <c r="AB823" i="3"/>
  <c r="AB871" i="3"/>
  <c r="AB558" i="3"/>
  <c r="AB555" i="3"/>
  <c r="AB641" i="3"/>
  <c r="AB994" i="3"/>
  <c r="AB615" i="3"/>
  <c r="AB728" i="3"/>
  <c r="AB887" i="3"/>
  <c r="AB739" i="3"/>
  <c r="AB943" i="3"/>
  <c r="AB528" i="3"/>
  <c r="AB447" i="3"/>
  <c r="AB867" i="3"/>
  <c r="AB470" i="3"/>
  <c r="AB584" i="3"/>
  <c r="AB636" i="3"/>
  <c r="AB703" i="3"/>
  <c r="AB601" i="3"/>
  <c r="AB696" i="3"/>
  <c r="AB812" i="3"/>
  <c r="AB935" i="3"/>
  <c r="AB748" i="3"/>
  <c r="AB460" i="3"/>
  <c r="AB868" i="3"/>
  <c r="AB900" i="3"/>
  <c r="AB770" i="3"/>
  <c r="AB471" i="3"/>
  <c r="AB818" i="3"/>
  <c r="AB603" i="3"/>
  <c r="AB738" i="3"/>
  <c r="AB774" i="3"/>
  <c r="AB742" i="3"/>
  <c r="AB930" i="3"/>
  <c r="AB979" i="3"/>
  <c r="AB659" i="3"/>
  <c r="AB973" i="3"/>
  <c r="AB476" i="3"/>
  <c r="AB936" i="3"/>
  <c r="AB856" i="3"/>
  <c r="AB671" i="3"/>
  <c r="AB790" i="3"/>
  <c r="AB653" i="3"/>
  <c r="AB540" i="3"/>
  <c r="AB815" i="3"/>
  <c r="AB691" i="3"/>
  <c r="AB623" i="3"/>
  <c r="AB518" i="3"/>
  <c r="AB776" i="3"/>
  <c r="AB954" i="3"/>
  <c r="AB575" i="3"/>
  <c r="AB783" i="3"/>
  <c r="AB490" i="3"/>
  <c r="AB582" i="3"/>
  <c r="AB624" i="3"/>
  <c r="AB510" i="3"/>
  <c r="AB547" i="3"/>
  <c r="AB826" i="3"/>
  <c r="AB787" i="3"/>
  <c r="AB945" i="3"/>
  <c r="AB616" i="3"/>
  <c r="AB474" i="3"/>
  <c r="AB820" i="3"/>
  <c r="AB602" i="3"/>
  <c r="AB688" i="3"/>
  <c r="AB579" i="3"/>
  <c r="AB559" i="3"/>
  <c r="AB849" i="3"/>
  <c r="AB948" i="3"/>
  <c r="AB939" i="3"/>
  <c r="AB911" i="3"/>
  <c r="X59" i="3"/>
  <c r="AB571" i="3" s="1"/>
  <c r="P59" i="3"/>
  <c r="AB565" i="3" s="1"/>
  <c r="T59" i="3"/>
  <c r="V59" i="3" s="1"/>
  <c r="AB569" i="3" s="1"/>
  <c r="S59" i="3"/>
  <c r="U59" i="3" s="1"/>
  <c r="AB568" i="3" s="1"/>
  <c r="R59" i="3"/>
  <c r="AB567" i="3" s="1"/>
  <c r="W59" i="3"/>
  <c r="AB570" i="3" s="1"/>
  <c r="Q59" i="3"/>
  <c r="AB566" i="3" s="1"/>
  <c r="AB989" i="3"/>
  <c r="AB698" i="3"/>
  <c r="AB599" i="3"/>
  <c r="AB520" i="3"/>
  <c r="AB521" i="3"/>
  <c r="AB523" i="3"/>
  <c r="AB946" i="3"/>
  <c r="AB967" i="3"/>
  <c r="AB595" i="3"/>
  <c r="AB938" i="3"/>
  <c r="AB597" i="3"/>
  <c r="AB832" i="3"/>
  <c r="AB747" i="3"/>
  <c r="AB560" i="3"/>
  <c r="AB459" i="3"/>
  <c r="AB960" i="3"/>
  <c r="AB931" i="3"/>
  <c r="AB509" i="3"/>
  <c r="AB740" i="3"/>
  <c r="AB618" i="3"/>
  <c r="AB632" i="3"/>
  <c r="AB792" i="3"/>
  <c r="AB591" i="3"/>
  <c r="AB643" i="3"/>
  <c r="AB652" i="3"/>
  <c r="AB605" i="3"/>
  <c r="AB530" i="3"/>
  <c r="AB536" i="3"/>
  <c r="AB638" i="3"/>
  <c r="AB622" i="3"/>
  <c r="AB463" i="3"/>
  <c r="AB888" i="3"/>
  <c r="AB635" i="3"/>
  <c r="AB850" i="3"/>
  <c r="AB612" i="3"/>
  <c r="AB758" i="3"/>
  <c r="AB878" i="3"/>
  <c r="AB781" i="3"/>
  <c r="AB689" i="3"/>
  <c r="AB799" i="3"/>
  <c r="AB445" i="3"/>
  <c r="AB465" i="3"/>
  <c r="AB538" i="3"/>
  <c r="AB731" i="3"/>
  <c r="AB837" i="3"/>
  <c r="E145" i="5" l="1"/>
  <c r="F145" i="5" s="1"/>
  <c r="E143" i="5"/>
  <c r="F143" i="5" s="1"/>
  <c r="E138" i="5"/>
  <c r="F138" i="5" s="1"/>
  <c r="E144" i="5"/>
  <c r="F144" i="5" s="1"/>
  <c r="E142" i="5"/>
  <c r="F142" i="5" s="1"/>
  <c r="E140" i="5"/>
  <c r="F140" i="5" s="1"/>
  <c r="E139" i="5"/>
  <c r="F139" i="5" s="1"/>
  <c r="E141" i="5"/>
  <c r="F141" i="5" s="1"/>
  <c r="E128" i="5"/>
  <c r="F128" i="5" s="1"/>
  <c r="E134" i="5"/>
  <c r="F134" i="5" s="1"/>
  <c r="E137" i="5"/>
  <c r="F137" i="5" s="1"/>
  <c r="E131" i="5"/>
  <c r="F131" i="5" s="1"/>
  <c r="E135" i="5"/>
  <c r="F135" i="5" s="1"/>
  <c r="E132" i="5"/>
  <c r="F132" i="5" s="1"/>
  <c r="E130" i="5"/>
  <c r="F130" i="5" s="1"/>
  <c r="E129" i="5"/>
  <c r="F129" i="5" s="1"/>
  <c r="E133" i="5"/>
  <c r="F133" i="5" s="1"/>
  <c r="E136" i="5"/>
  <c r="F136" i="5" s="1"/>
  <c r="E126" i="5"/>
  <c r="F126" i="5" s="1"/>
  <c r="E125" i="5"/>
  <c r="F125" i="5" s="1"/>
  <c r="E124" i="5"/>
  <c r="F124" i="5" s="1"/>
  <c r="E122" i="5"/>
  <c r="F122" i="5" s="1"/>
  <c r="E123" i="5"/>
  <c r="F123" i="5" s="1"/>
  <c r="E120" i="5"/>
  <c r="F120" i="5" s="1"/>
  <c r="E121" i="5"/>
  <c r="F121" i="5" s="1"/>
  <c r="E119" i="5"/>
  <c r="F119" i="5" s="1"/>
  <c r="E118" i="5"/>
  <c r="F118" i="5" s="1"/>
  <c r="E117" i="5"/>
  <c r="F117" i="5" s="1"/>
  <c r="E115" i="5"/>
  <c r="F115" i="5" s="1"/>
  <c r="E116" i="5"/>
  <c r="F116" i="5" s="1"/>
  <c r="E114" i="5"/>
  <c r="F114" i="5" s="1"/>
  <c r="E112" i="5"/>
  <c r="F112" i="5" s="1"/>
  <c r="E113" i="5"/>
  <c r="F113" i="5" s="1"/>
  <c r="E107" i="5"/>
  <c r="F107" i="5" s="1"/>
  <c r="E109" i="5"/>
  <c r="F109" i="5" s="1"/>
  <c r="E108" i="5"/>
  <c r="F108" i="5" s="1"/>
  <c r="E103" i="5"/>
  <c r="F103" i="5" s="1"/>
  <c r="E104" i="5"/>
  <c r="F104" i="5" s="1"/>
  <c r="E97" i="5"/>
  <c r="F97" i="5" s="1"/>
  <c r="E99" i="5"/>
  <c r="F99" i="5" s="1"/>
  <c r="E101" i="5"/>
  <c r="F101" i="5" s="1"/>
  <c r="E98" i="5"/>
  <c r="F98" i="5" s="1"/>
  <c r="E100" i="5"/>
  <c r="F100" i="5" s="1"/>
  <c r="E96" i="5"/>
  <c r="F96" i="5" s="1"/>
  <c r="E102" i="5"/>
  <c r="F102" i="5" s="1"/>
  <c r="E105" i="5"/>
  <c r="F105" i="5" s="1"/>
  <c r="E106" i="5"/>
  <c r="F106" i="5" s="1"/>
  <c r="E83" i="5"/>
  <c r="F83" i="5" s="1"/>
  <c r="E81" i="5"/>
  <c r="F81" i="5" s="1"/>
  <c r="E89" i="5"/>
  <c r="F89" i="5" s="1"/>
  <c r="E94" i="5"/>
  <c r="F94" i="5" s="1"/>
  <c r="E93" i="5"/>
  <c r="F93" i="5" s="1"/>
  <c r="E91" i="5"/>
  <c r="F91" i="5" s="1"/>
  <c r="E92" i="5"/>
  <c r="F92" i="5" s="1"/>
  <c r="E60" i="5"/>
  <c r="F60" i="5" s="1"/>
  <c r="E48" i="5"/>
  <c r="F48" i="5" s="1"/>
  <c r="E64" i="5"/>
  <c r="F64" i="5" s="1"/>
  <c r="E65" i="5"/>
  <c r="F65" i="5" s="1"/>
  <c r="E12" i="5"/>
  <c r="F12" i="5" s="1"/>
  <c r="E56" i="5"/>
  <c r="F56" i="5" s="1"/>
  <c r="E10" i="5"/>
  <c r="F10" i="5" s="1"/>
  <c r="E11" i="5"/>
  <c r="F11" i="5" s="1"/>
  <c r="E47" i="5"/>
  <c r="F47" i="5" s="1"/>
  <c r="E9" i="5"/>
  <c r="F9" i="5" s="1"/>
  <c r="E59" i="5"/>
  <c r="F59" i="5" s="1"/>
  <c r="E58" i="5"/>
  <c r="F58" i="5" s="1"/>
  <c r="E57" i="5"/>
  <c r="F57" i="5" s="1"/>
  <c r="E46" i="5"/>
  <c r="F46" i="5" s="1"/>
</calcChain>
</file>

<file path=xl/sharedStrings.xml><?xml version="1.0" encoding="utf-8"?>
<sst xmlns="http://schemas.openxmlformats.org/spreadsheetml/2006/main" count="1076" uniqueCount="471">
  <si>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</si>
  <si>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</si>
  <si>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</si>
  <si>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</si>
  <si>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</si>
  <si>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</si>
  <si>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</si>
  <si>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</si>
  <si>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</si>
  <si>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</si>
  <si>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</si>
  <si>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</si>
  <si>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</si>
  <si>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</si>
  <si>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</si>
  <si>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</si>
  <si>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</si>
  <si>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</si>
  <si>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</si>
  <si>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</si>
  <si>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</si>
  <si>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</si>
  <si>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</si>
  <si>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</si>
  <si>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</si>
  <si>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</si>
  <si>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</si>
  <si>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</si>
  <si>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</si>
  <si>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</si>
  <si>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</si>
  <si>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</si>
  <si>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</si>
  <si>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</si>
  <si>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</si>
  <si>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</si>
  <si>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</si>
  <si>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</si>
  <si>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</si>
  <si>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</si>
  <si>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</si>
  <si>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</si>
  <si>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</si>
  <si>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</si>
  <si>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</si>
  <si>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</si>
  <si>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</si>
  <si>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</si>
  <si>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</si>
  <si>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</si>
  <si>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</si>
  <si>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</si>
  <si>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</si>
  <si>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</si>
  <si>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</si>
  <si>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</si>
  <si>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</si>
  <si>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</si>
  <si>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</si>
  <si>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</si>
  <si>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</si>
  <si>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</si>
  <si>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</si>
  <si>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</si>
  <si>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</si>
  <si>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</si>
  <si>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</si>
  <si>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</si>
  <si>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</si>
  <si>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</si>
  <si>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</si>
  <si>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</si>
  <si>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</si>
  <si>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</si>
  <si>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</si>
  <si>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</si>
  <si>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</si>
  <si>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</si>
  <si>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</si>
  <si>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</si>
  <si>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</si>
  <si>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</si>
  <si>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</si>
  <si>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</si>
  <si>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</si>
  <si>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</si>
  <si>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</si>
  <si>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</si>
  <si>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</si>
  <si>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</si>
  <si>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</si>
  <si>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</si>
  <si>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</si>
  <si>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Alimento</t>
  </si>
  <si>
    <t>categoria008.png</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</si>
  <si>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</si>
  <si>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</si>
  <si>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</si>
  <si>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</si>
  <si>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</si>
  <si>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</si>
  <si>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</si>
  <si>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</si>
  <si>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</si>
  <si>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</si>
  <si>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</si>
  <si>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Not Milk Original - Leche vegetal</t>
  </si>
  <si>
    <t>Not Milk Chocolate - Leche vegetal</t>
  </si>
  <si>
    <t>Leche vegetal</t>
  </si>
  <si>
    <t>Chica</t>
  </si>
  <si>
    <t>Lista de actualizaciones</t>
  </si>
  <si>
    <t>Actualizar Categorias</t>
  </si>
  <si>
    <t>Subcategorias</t>
  </si>
  <si>
    <t>Articulos</t>
  </si>
  <si>
    <t>Imágenes</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</si>
  <si>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</si>
  <si>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</si>
  <si>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</si>
  <si>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</si>
  <si>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</si>
  <si>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</si>
  <si>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</si>
  <si>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</si>
  <si>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</si>
  <si>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</si>
  <si>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</si>
  <si>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</si>
  <si>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</si>
  <si>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</si>
  <si>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</si>
  <si>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</si>
  <si>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</si>
  <si>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</si>
  <si>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</si>
  <si>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</si>
  <si>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</si>
  <si>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</si>
  <si>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</si>
  <si>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</si>
  <si>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</si>
  <si>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</si>
  <si>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</si>
  <si>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</si>
  <si>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</si>
  <si>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</si>
  <si>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</si>
  <si>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</si>
  <si>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</si>
  <si>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</si>
  <si>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</si>
  <si>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</si>
  <si>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017/1.png</t>
  </si>
  <si>
    <t>018/1.png</t>
  </si>
  <si>
    <t>Original</t>
  </si>
  <si>
    <t>Chocolate</t>
  </si>
  <si>
    <t>Bebida vegetal Not Milk original 1 L</t>
  </si>
  <si>
    <t>Bebida vegetal Not Milk chocolate 1 L</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</si>
  <si>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</si>
  <si>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</si>
  <si>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</si>
  <si>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</si>
  <si>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</si>
  <si>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</si>
  <si>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</si>
  <si>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</si>
  <si>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</si>
  <si>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</si>
  <si>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</si>
  <si>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</si>
  <si>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</si>
  <si>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</si>
  <si>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</si>
  <si>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</si>
  <si>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</si>
  <si>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</si>
  <si>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</si>
  <si>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</si>
  <si>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</si>
  <si>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</si>
  <si>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</si>
  <si>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</si>
  <si>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</si>
  <si>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</si>
  <si>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</si>
  <si>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</si>
  <si>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</si>
  <si>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</si>
  <si>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</si>
  <si>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</si>
  <si>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</si>
  <si>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</si>
  <si>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</si>
  <si>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</si>
  <si>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</si>
  <si>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</si>
  <si>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</si>
  <si>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</si>
  <si>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</si>
  <si>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</si>
  <si>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</si>
  <si>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</si>
  <si>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</si>
  <si>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</si>
  <si>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</si>
  <si>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</si>
  <si>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</si>
  <si>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</si>
  <si>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</si>
  <si>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</si>
  <si>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</si>
  <si>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</si>
  <si>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</si>
  <si>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</si>
  <si>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</si>
  <si>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</si>
  <si>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</si>
  <si>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</si>
  <si>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</si>
  <si>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</si>
  <si>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</si>
  <si>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</si>
  <si>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</si>
  <si>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</si>
  <si>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</si>
  <si>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</si>
  <si>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</si>
  <si>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</si>
  <si>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</si>
  <si>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</si>
  <si>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</si>
  <si>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</si>
  <si>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</si>
  <si>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</si>
  <si>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</si>
  <si>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</si>
  <si>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</si>
  <si>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</si>
  <si>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</si>
  <si>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</si>
  <si>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</si>
  <si>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</si>
  <si>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</si>
  <si>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</si>
  <si>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</si>
  <si>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</si>
  <si>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</si>
  <si>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</si>
  <si>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</si>
  <si>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</si>
  <si>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</si>
  <si>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</si>
  <si>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</si>
  <si>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</si>
  <si>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</si>
  <si>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</si>
  <si>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</si>
  <si>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</si>
  <si>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</si>
  <si>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</si>
  <si>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</si>
  <si>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sku</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</si>
  <si>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</si>
  <si>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</si>
  <si>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</si>
  <si>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</si>
  <si>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</si>
  <si>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</si>
  <si>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</si>
  <si>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</si>
  <si>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</si>
  <si>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</si>
  <si>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</si>
  <si>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</si>
  <si>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</si>
  <si>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</si>
  <si>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</si>
  <si>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</si>
  <si>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</si>
  <si>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</si>
  <si>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</si>
  <si>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</si>
  <si>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</si>
  <si>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</si>
  <si>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</si>
  <si>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</si>
  <si>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</si>
  <si>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</si>
  <si>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</si>
  <si>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</si>
  <si>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</si>
  <si>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</si>
  <si>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</si>
  <si>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</si>
  <si>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</si>
  <si>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</si>
  <si>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</si>
  <si>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</si>
  <si>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</si>
  <si>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</si>
  <si>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</si>
  <si>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</si>
  <si>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</si>
  <si>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</si>
  <si>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</si>
  <si>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</si>
  <si>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</si>
  <si>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</si>
  <si>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</si>
  <si>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</si>
  <si>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</si>
  <si>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</si>
  <si>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</si>
  <si>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</si>
  <si>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</si>
  <si>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</si>
  <si>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</si>
  <si>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</si>
  <si>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</si>
  <si>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</si>
  <si>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</si>
  <si>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</si>
  <si>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</si>
  <si>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</si>
  <si>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</si>
  <si>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</si>
  <si>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</si>
  <si>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</si>
  <si>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</si>
  <si>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</si>
  <si>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</si>
  <si>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</si>
  <si>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</si>
  <si>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</si>
  <si>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</si>
  <si>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</si>
  <si>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</si>
  <si>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</si>
  <si>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</si>
  <si>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</si>
  <si>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</si>
  <si>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</si>
  <si>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</si>
  <si>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</si>
  <si>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</si>
  <si>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</si>
  <si>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</si>
  <si>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</si>
  <si>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</si>
  <si>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</si>
  <si>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</si>
  <si>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</si>
  <si>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</si>
  <si>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</si>
  <si>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</si>
  <si>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</si>
  <si>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</si>
  <si>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</si>
  <si>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</si>
  <si>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</si>
  <si>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</si>
  <si>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</si>
  <si>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</si>
  <si>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</si>
  <si>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</si>
  <si>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</si>
  <si>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</si>
  <si>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</si>
  <si>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</si>
  <si>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</si>
  <si>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</si>
  <si>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</si>
  <si>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</si>
  <si>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</si>
  <si>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</si>
  <si>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</si>
  <si>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</si>
  <si>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</si>
  <si>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</si>
  <si>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</si>
  <si>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</si>
  <si>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</si>
  <si>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</si>
  <si>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</si>
  <si>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</si>
  <si>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</si>
  <si>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</si>
  <si>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</si>
  <si>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</si>
  <si>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</si>
  <si>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</si>
  <si>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</si>
  <si>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</si>
  <si>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052/1.png</t>
  </si>
  <si>
    <t>052/2.png</t>
  </si>
  <si>
    <t>052/3.png</t>
  </si>
  <si>
    <t>052/4.png</t>
  </si>
  <si>
    <t>052/5.png</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</si>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</sst>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F12" sqref="F12"/>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216</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93</v>
      </c>
      <c r="C6" t="s">
        <v>94</v>
      </c>
      <c r="D6" t="str">
        <f t="shared" si="0"/>
        <v>{ id: 5, nombre: 'Alimento', imagen: require('../images/categorias/categoria008.png') },</v>
      </c>
    </row>
    <row r="7" spans="1:4" x14ac:dyDescent="0.25">
      <c r="A7" s="1">
        <f>IF(B7="","",MAX($A$1:A6)+1)</f>
        <v>6</v>
      </c>
      <c r="B7" t="s">
        <v>213</v>
      </c>
      <c r="C7" t="s">
        <v>214</v>
      </c>
      <c r="D7" t="str">
        <f t="shared" si="0"/>
        <v>{ id: 6, nombre: 'Mascotas', imagen: require('../images/categorias/categoria009.png') },</v>
      </c>
    </row>
    <row r="8" spans="1:4" x14ac:dyDescent="0.25">
      <c r="A8" s="1">
        <f>IF(B8="","",MAX($A$1:A7)+1)</f>
        <v>7</v>
      </c>
      <c r="B8" t="s">
        <v>217</v>
      </c>
      <c r="C8" t="s">
        <v>218</v>
      </c>
      <c r="D8" t="str">
        <f t="shared" si="0"/>
        <v>{ id: 7, nombre: 'Actividades', imagen: require('../images/categorias/categoria010.png')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1" activePane="bottomLeft" state="frozen"/>
      <selection pane="bottomLeft" activeCell="B31" sqref="B31"/>
    </sheetView>
  </sheetViews>
  <sheetFormatPr baseColWidth="10" defaultRowHeight="15" x14ac:dyDescent="0.25"/>
  <cols>
    <col min="2" max="2" width="19.14062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216</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216</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216</v>
      </c>
      <c r="D4">
        <f>IF(C4="","",INDEX(CATEGORIAS!$A:$A,MATCH($C4,CATEGORIAS!$B:$B,0)))</f>
        <v>1</v>
      </c>
      <c r="E4" t="str">
        <f t="shared" si="0"/>
        <v>{ id_subcategoria: 3, nombre: 'Plumón', id_categoria: 1},</v>
      </c>
    </row>
    <row r="5" spans="1:5" x14ac:dyDescent="0.25">
      <c r="A5">
        <f>IF(B5="","",MAX($A$1:A4)+1)</f>
        <v>4</v>
      </c>
      <c r="B5" t="s">
        <v>46</v>
      </c>
      <c r="C5" t="s">
        <v>216</v>
      </c>
      <c r="D5">
        <f>IF(C5="","",INDEX(CATEGORIAS!$A:$A,MATCH($C5,CATEGORIAS!$B:$B,0)))</f>
        <v>1</v>
      </c>
      <c r="E5" t="str">
        <f t="shared" si="0"/>
        <v>{ id_subcategoria: 4, nombre: 'Bolsa de regalo', id_categoria: 1},</v>
      </c>
    </row>
    <row r="6" spans="1:5" x14ac:dyDescent="0.25">
      <c r="A6">
        <f>IF(B6="","",MAX($A$1:A5)+1)</f>
        <v>5</v>
      </c>
      <c r="B6" t="s">
        <v>47</v>
      </c>
      <c r="C6" t="s">
        <v>216</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108</v>
      </c>
      <c r="C11" t="s">
        <v>93</v>
      </c>
      <c r="D11">
        <f>IF(C11="","",INDEX(CATEGORIAS!$A:$A,MATCH($C11,CATEGORIAS!$B:$B,0)))</f>
        <v>5</v>
      </c>
      <c r="E11" t="str">
        <f t="shared" si="0"/>
        <v>{ id_subcategoria: 10, nombre: 'Leche vegetal', id_categoria: 5},</v>
      </c>
    </row>
    <row r="12" spans="1:5" x14ac:dyDescent="0.25">
      <c r="A12">
        <f>IF(B12="","",MAX($A$1:A11)+1)</f>
        <v>11</v>
      </c>
      <c r="B12" t="s">
        <v>95</v>
      </c>
      <c r="C12" t="s">
        <v>216</v>
      </c>
      <c r="D12">
        <f>IF(C12="","",INDEX(CATEGORIAS!$A:$A,MATCH($C12,CATEGORIAS!$B:$B,0)))</f>
        <v>1</v>
      </c>
      <c r="E12" t="str">
        <f t="shared" si="0"/>
        <v>{ id_subcategoria: 11, nombre: 'Cinta de regalo', id_categoria: 1},</v>
      </c>
    </row>
    <row r="13" spans="1:5" x14ac:dyDescent="0.25">
      <c r="A13">
        <f>IF(B13="","",MAX($A$1:A12)+1)</f>
        <v>12</v>
      </c>
      <c r="B13" t="s">
        <v>97</v>
      </c>
      <c r="C13" t="s">
        <v>216</v>
      </c>
      <c r="D13">
        <f>IF(C13="","",INDEX(CATEGORIAS!$A:$A,MATCH($C13,CATEGORIAS!$B:$B,0)))</f>
        <v>1</v>
      </c>
      <c r="E13" t="str">
        <f t="shared" si="0"/>
        <v>{ id_subcategoria: 12, nombre: 'Barra de silicona', id_categoria: 1},</v>
      </c>
    </row>
    <row r="14" spans="1:5" x14ac:dyDescent="0.25">
      <c r="A14">
        <f>IF(B14="","",MAX($A$1:A13)+1)</f>
        <v>13</v>
      </c>
      <c r="B14" t="s">
        <v>98</v>
      </c>
      <c r="C14" t="s">
        <v>216</v>
      </c>
      <c r="D14">
        <f>IF(C14="","",INDEX(CATEGORIAS!$A:$A,MATCH($C14,CATEGORIAS!$B:$B,0)))</f>
        <v>1</v>
      </c>
      <c r="E14" t="str">
        <f t="shared" si="0"/>
        <v>{ id_subcategoria: 13, nombre: 'Masas moldeables', id_categoria: 1},</v>
      </c>
    </row>
    <row r="15" spans="1:5" x14ac:dyDescent="0.25">
      <c r="A15">
        <f>IF(B15="","",MAX($A$1:A14)+1)</f>
        <v>14</v>
      </c>
      <c r="B15" t="s">
        <v>128</v>
      </c>
      <c r="C15" t="s">
        <v>216</v>
      </c>
      <c r="D15">
        <f>IF(C15="","",INDEX(CATEGORIAS!$A:$A,MATCH($C15,CATEGORIAS!$B:$B,0)))</f>
        <v>1</v>
      </c>
      <c r="E15" t="str">
        <f t="shared" si="0"/>
        <v>{ id_subcategoria: 14, nombre: 'Stickers', id_categoria: 1},</v>
      </c>
    </row>
    <row r="16" spans="1:5" x14ac:dyDescent="0.25">
      <c r="A16">
        <f>IF(B16="","",MAX($A$1:A15)+1)</f>
        <v>15</v>
      </c>
      <c r="B16" t="s">
        <v>172</v>
      </c>
      <c r="C16" t="s">
        <v>216</v>
      </c>
      <c r="D16">
        <f>IF(C16="","",INDEX(CATEGORIAS!$A:$A,MATCH($C16,CATEGORIAS!$B:$B,0)))</f>
        <v>1</v>
      </c>
      <c r="E16" t="str">
        <f t="shared" si="0"/>
        <v>{ id_subcategoria: 15, nombre: 'Cartulina', id_categoria: 1},</v>
      </c>
    </row>
    <row r="17" spans="1:5" x14ac:dyDescent="0.25">
      <c r="A17">
        <f>IF(B17="","",MAX($A$1:A16)+1)</f>
        <v>16</v>
      </c>
      <c r="B17" t="s">
        <v>177</v>
      </c>
      <c r="C17" t="s">
        <v>216</v>
      </c>
      <c r="D17">
        <f>IF(C17="","",INDEX(CATEGORIAS!$A:$A,MATCH($C17,CATEGORIAS!$B:$B,0)))</f>
        <v>1</v>
      </c>
      <c r="E17" t="str">
        <f t="shared" si="0"/>
        <v>{ id_subcategoria: 16, nombre: 'Lápices de colores', id_categoria: 1},</v>
      </c>
    </row>
    <row r="18" spans="1:5" x14ac:dyDescent="0.25">
      <c r="A18">
        <f>IF(B18="","",MAX($A$1:A17)+1)</f>
        <v>17</v>
      </c>
      <c r="B18" t="s">
        <v>184</v>
      </c>
      <c r="C18" t="s">
        <v>216</v>
      </c>
      <c r="D18">
        <f>IF(C18="","",INDEX(CATEGORIAS!$A:$A,MATCH($C18,CATEGORIAS!$B:$B,0)))</f>
        <v>1</v>
      </c>
      <c r="E18" t="str">
        <f t="shared" si="0"/>
        <v>{ id_subcategoria: 17, nombre: 'Goma eva', id_categoria: 1},</v>
      </c>
    </row>
    <row r="19" spans="1:5" x14ac:dyDescent="0.25">
      <c r="A19">
        <f>IF(B19="","",MAX($A$1:A18)+1)</f>
        <v>18</v>
      </c>
      <c r="B19" t="s">
        <v>193</v>
      </c>
      <c r="C19" t="s">
        <v>216</v>
      </c>
      <c r="D19">
        <f>IF(C19="","",INDEX(CATEGORIAS!$A:$A,MATCH($C19,CATEGORIAS!$B:$B,0)))</f>
        <v>1</v>
      </c>
      <c r="E19" t="str">
        <f t="shared" si="0"/>
        <v>{ id_subcategoria: 18, nombre: 'Cometa', id_categoria: 1},</v>
      </c>
    </row>
    <row r="20" spans="1:5" x14ac:dyDescent="0.25">
      <c r="A20">
        <f>IF(B20="","",MAX($A$1:A19)+1)</f>
        <v>19</v>
      </c>
      <c r="B20" t="s">
        <v>215</v>
      </c>
      <c r="C20" t="s">
        <v>213</v>
      </c>
      <c r="D20">
        <f>IF(C20="","",INDEX(CATEGORIAS!$A:$A,MATCH($C20,CATEGORIAS!$B:$B,0)))</f>
        <v>6</v>
      </c>
      <c r="E20" t="str">
        <f t="shared" si="0"/>
        <v>{ id_subcategoria: 19, nombre: 'Bolsa desecho basura', id_categoria: 6},</v>
      </c>
    </row>
    <row r="21" spans="1:5" x14ac:dyDescent="0.25">
      <c r="A21">
        <f>IF(B21="","",MAX($A$1:A20)+1)</f>
        <v>20</v>
      </c>
      <c r="B21" t="s">
        <v>230</v>
      </c>
      <c r="C21" t="s">
        <v>216</v>
      </c>
      <c r="D21">
        <f>IF(C21="","",INDEX(CATEGORIAS!$A:$A,MATCH($C21,CATEGORIAS!$B:$B,0)))</f>
        <v>1</v>
      </c>
      <c r="E21" t="str">
        <f t="shared" si="0"/>
        <v>{ id_subcategoria: 20, nombre: 'Lápiz grafito', id_categoria: 1},</v>
      </c>
    </row>
    <row r="22" spans="1:5" x14ac:dyDescent="0.25">
      <c r="A22">
        <f>IF(B22="","",MAX($A$1:A21)+1)</f>
        <v>21</v>
      </c>
      <c r="B22" t="s">
        <v>248</v>
      </c>
      <c r="C22" t="s">
        <v>217</v>
      </c>
      <c r="D22">
        <f>IF(C22="","",INDEX(CATEGORIAS!$A:$A,MATCH($C22,CATEGORIAS!$B:$B,0)))</f>
        <v>7</v>
      </c>
      <c r="E22" t="str">
        <f t="shared" si="0"/>
        <v>{ id_subcategoria: 21, nombre: 'Hilo cometa', id_categoria: 7},</v>
      </c>
    </row>
    <row r="23" spans="1:5" x14ac:dyDescent="0.25">
      <c r="A23">
        <f>IF(B23="","",MAX($A$1:A22)+1)</f>
        <v>22</v>
      </c>
      <c r="B23" t="s">
        <v>268</v>
      </c>
      <c r="C23" t="s">
        <v>35</v>
      </c>
      <c r="D23">
        <f>IF(C23="","",INDEX(CATEGORIAS!$A:$A,MATCH($C23,CATEGORIAS!$B:$B,0)))</f>
        <v>2</v>
      </c>
      <c r="E23" t="str">
        <f t="shared" si="0"/>
        <v>{ id_subcategoria: 22, nombre: 'Paño de cocina', id_categoria: 2},</v>
      </c>
    </row>
    <row r="24" spans="1:5" x14ac:dyDescent="0.25">
      <c r="A24">
        <f>IF(B24="","",MAX($A$1:A23)+1)</f>
        <v>23</v>
      </c>
      <c r="B24" t="s">
        <v>340</v>
      </c>
      <c r="C24" t="s">
        <v>213</v>
      </c>
      <c r="D24">
        <f>IF(C24="","",INDEX(CATEGORIAS!$A:$A,MATCH($C24,CATEGORIAS!$B:$B,0)))</f>
        <v>6</v>
      </c>
      <c r="E24" t="str">
        <f t="shared" si="0"/>
        <v>{ id_subcategoria: 23, nombre: 'Sabanillas', id_categoria: 6},</v>
      </c>
    </row>
    <row r="25" spans="1:5" x14ac:dyDescent="0.25">
      <c r="A25">
        <f>IF(B25="","",MAX($A$1:A24)+1)</f>
        <v>24</v>
      </c>
      <c r="B25" t="s">
        <v>343</v>
      </c>
      <c r="C25" t="s">
        <v>217</v>
      </c>
      <c r="D25">
        <f>IF(C25="","",INDEX(CATEGORIAS!$A:$A,MATCH($C25,CATEGORIAS!$B:$B,0)))</f>
        <v>7</v>
      </c>
      <c r="E25" t="str">
        <f t="shared" si="0"/>
        <v>{ id_subcategoria: 24, nombre: 'Pañuelo Fiestas Patrias', id_categoria: 7},</v>
      </c>
    </row>
    <row r="26" spans="1:5" x14ac:dyDescent="0.25">
      <c r="A26">
        <f>IF(B26="","",MAX($A$1:A25)+1)</f>
        <v>25</v>
      </c>
      <c r="B26" t="s">
        <v>347</v>
      </c>
      <c r="C26" t="s">
        <v>217</v>
      </c>
      <c r="D26">
        <f>IF(C26="","",INDEX(CATEGORIAS!$A:$A,MATCH($C26,CATEGORIAS!$B:$B,0)))</f>
        <v>7</v>
      </c>
      <c r="E26" t="str">
        <f t="shared" si="0"/>
        <v>{ id_subcategoria: 25, nombre: 'Decoración Fiestas Patrias', id_categoria: 7},</v>
      </c>
    </row>
    <row r="27" spans="1:5" x14ac:dyDescent="0.25">
      <c r="A27">
        <f>IF(B27="","",MAX($A$1:A26)+1)</f>
        <v>26</v>
      </c>
      <c r="B27" t="s">
        <v>371</v>
      </c>
      <c r="C27" t="s">
        <v>35</v>
      </c>
      <c r="D27">
        <f>IF(C27="","",INDEX(CATEGORIAS!$A:$A,MATCH($C27,CATEGORIAS!$B:$B,0)))</f>
        <v>2</v>
      </c>
      <c r="E27" t="str">
        <f t="shared" si="0"/>
        <v>{ id_subcategoria: 26, nombre: 'Bolsa lavadora', id_categoria: 2},</v>
      </c>
    </row>
    <row r="28" spans="1:5" x14ac:dyDescent="0.25">
      <c r="A28">
        <f>IF(B28="","",MAX($A$1:A27)+1)</f>
        <v>27</v>
      </c>
      <c r="B28" t="s">
        <v>379</v>
      </c>
      <c r="C28" t="s">
        <v>213</v>
      </c>
      <c r="D28">
        <f>IF(C28="","",INDEX(CATEGORIAS!$A:$A,MATCH($C28,CATEGORIAS!$B:$B,0)))</f>
        <v>6</v>
      </c>
      <c r="E28" t="str">
        <f t="shared" si="0"/>
        <v>{ id_subcategoria: 27, nombre: 'Dispensador bolsas de mascotas', id_categoria: 6},</v>
      </c>
    </row>
    <row r="29" spans="1:5" x14ac:dyDescent="0.25">
      <c r="A29">
        <f>IF(B29="","",MAX($A$1:A28)+1)</f>
        <v>28</v>
      </c>
      <c r="B29" t="s">
        <v>390</v>
      </c>
      <c r="C29" t="s">
        <v>33</v>
      </c>
      <c r="D29">
        <f>IF(C29="","",INDEX(CATEGORIAS!$A:$A,MATCH($C29,CATEGORIAS!$B:$B,0)))</f>
        <v>3</v>
      </c>
      <c r="E29" t="str">
        <f t="shared" si="0"/>
        <v>{ id_subcategoria: 28, nombre: 'Planilla excel', id_categoria: 3},</v>
      </c>
    </row>
    <row r="30" spans="1:5" x14ac:dyDescent="0.25">
      <c r="A30">
        <f>IF(B30="","",MAX($A$1:A29)+1)</f>
        <v>29</v>
      </c>
      <c r="B30" t="s">
        <v>442</v>
      </c>
      <c r="C30" t="s">
        <v>35</v>
      </c>
      <c r="D30">
        <f>IF(C30="","",INDEX(CATEGORIAS!$A:$A,MATCH($C30,CATEGORIAS!$B:$B,0)))</f>
        <v>2</v>
      </c>
      <c r="E30" t="str">
        <f t="shared" si="0"/>
        <v>{ id_subcategoria: 29, nombre: 'Aromaterapia', id_categoria: 2},</v>
      </c>
    </row>
    <row r="31" spans="1:5" x14ac:dyDescent="0.25">
      <c r="A31" t="str">
        <f>IF(B31="","",MAX($A$1:A30)+1)</f>
        <v/>
      </c>
      <c r="D31" t="str">
        <f>IF(C31="","",INDEX(CATEGORIAS!$A:$A,MATCH($C31,CATEGORIAS!$B:$B,0)))</f>
        <v/>
      </c>
      <c r="E31" t="str">
        <f t="shared" si="0"/>
        <v/>
      </c>
    </row>
    <row r="32" spans="1:5" x14ac:dyDescent="0.25">
      <c r="A32" t="str">
        <f>IF(B32="","",MAX($A$1:A31)+1)</f>
        <v/>
      </c>
      <c r="D32" t="str">
        <f>IF(C32="","",INDEX(CATEGORIAS!$A:$A,MATCH($C32,CATEGORIAS!$B:$B,0)))</f>
        <v/>
      </c>
      <c r="E32" t="str">
        <f t="shared" si="0"/>
        <v/>
      </c>
    </row>
    <row r="33" spans="1:5" x14ac:dyDescent="0.25">
      <c r="A33" t="str">
        <f>IF(B33="","",MAX($A$1:A32)+1)</f>
        <v/>
      </c>
      <c r="D33" t="str">
        <f>IF(C33="","",INDEX(CATEGORIAS!$A:$A,MATCH($C33,CATEGORIAS!$B:$B,0)))</f>
        <v/>
      </c>
      <c r="E33" t="str">
        <f t="shared" si="0"/>
        <v/>
      </c>
    </row>
    <row r="34" spans="1:5" x14ac:dyDescent="0.25">
      <c r="A34" t="str">
        <f>IF(B34="","",MAX($A$1:A33)+1)</f>
        <v/>
      </c>
      <c r="D34" t="str">
        <f>IF(C34="","",INDEX(CATEGORIAS!$A:$A,MATCH($C34,CATEGORIAS!$B:$B,0)))</f>
        <v/>
      </c>
      <c r="E34" t="str">
        <f t="shared" si="0"/>
        <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1002"/>
  <sheetViews>
    <sheetView tabSelected="1" topLeftCell="T1" zoomScale="72" zoomScaleNormal="115" workbookViewId="0">
      <pane ySplit="2" topLeftCell="A789" activePane="bottomLeft" state="frozen"/>
      <selection pane="bottomLeft" activeCell="AB3" sqref="AB3:AB792"/>
    </sheetView>
  </sheetViews>
  <sheetFormatPr baseColWidth="10" defaultRowHeight="15" x14ac:dyDescent="0.25"/>
  <cols>
    <col min="2" max="2" width="11.42578125" style="3"/>
    <col min="3" max="3" width="47" customWidth="1"/>
    <col min="4" max="5" width="18.140625"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100</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125</v>
      </c>
      <c r="O2" t="s">
        <v>51</v>
      </c>
      <c r="P2" t="s">
        <v>0</v>
      </c>
      <c r="Q2" t="s">
        <v>2</v>
      </c>
      <c r="R2" t="s">
        <v>1</v>
      </c>
      <c r="S2" t="s">
        <v>3</v>
      </c>
      <c r="T2" t="s">
        <v>6</v>
      </c>
      <c r="U2" t="s">
        <v>52</v>
      </c>
      <c r="V2" t="s">
        <v>53</v>
      </c>
      <c r="W2" t="s">
        <v>54</v>
      </c>
      <c r="X2" t="s">
        <v>126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216</v>
      </c>
      <c r="E3" t="s">
        <v>43</v>
      </c>
      <c r="F3" t="s">
        <v>7</v>
      </c>
      <c r="G3" t="s">
        <v>11</v>
      </c>
      <c r="I3" t="s">
        <v>329</v>
      </c>
      <c r="J3" t="s">
        <v>43</v>
      </c>
      <c r="K3" t="s">
        <v>170</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216</v>
      </c>
      <c r="E4" t="s">
        <v>43</v>
      </c>
      <c r="F4" t="s">
        <v>8</v>
      </c>
      <c r="G4" t="s">
        <v>11</v>
      </c>
      <c r="I4" t="s">
        <v>329</v>
      </c>
      <c r="J4" t="s">
        <v>43</v>
      </c>
      <c r="K4" t="s">
        <v>170</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216</v>
      </c>
      <c r="E5" t="s">
        <v>43</v>
      </c>
      <c r="F5" t="s">
        <v>9</v>
      </c>
      <c r="G5" t="s">
        <v>11</v>
      </c>
      <c r="I5" t="s">
        <v>329</v>
      </c>
      <c r="J5" t="s">
        <v>43</v>
      </c>
      <c r="K5" t="s">
        <v>170</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216</v>
      </c>
      <c r="E6" t="s">
        <v>43</v>
      </c>
      <c r="F6" t="s">
        <v>10</v>
      </c>
      <c r="G6" t="s">
        <v>11</v>
      </c>
      <c r="I6" t="s">
        <v>329</v>
      </c>
      <c r="J6" t="s">
        <v>43</v>
      </c>
      <c r="K6" t="s">
        <v>170</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275</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275</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275</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275</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216</v>
      </c>
      <c r="E11" t="s">
        <v>45</v>
      </c>
      <c r="G11" t="s">
        <v>16</v>
      </c>
      <c r="I11">
        <v>1800</v>
      </c>
      <c r="J11" t="s">
        <v>138</v>
      </c>
      <c r="K11" t="s">
        <v>136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216</v>
      </c>
      <c r="E12" t="s">
        <v>46</v>
      </c>
      <c r="F12" t="s">
        <v>8</v>
      </c>
      <c r="G12" t="s">
        <v>16</v>
      </c>
      <c r="H12" t="s">
        <v>76</v>
      </c>
      <c r="I12">
        <v>1350</v>
      </c>
      <c r="J12" t="s">
        <v>101</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216</v>
      </c>
      <c r="E13" t="s">
        <v>46</v>
      </c>
      <c r="F13" t="s">
        <v>17</v>
      </c>
      <c r="G13" t="s">
        <v>16</v>
      </c>
      <c r="H13" t="s">
        <v>77</v>
      </c>
      <c r="I13">
        <v>1350</v>
      </c>
      <c r="J13" t="s">
        <v>102</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216</v>
      </c>
      <c r="E14" t="s">
        <v>46</v>
      </c>
      <c r="F14" t="s">
        <v>7</v>
      </c>
      <c r="G14" t="s">
        <v>16</v>
      </c>
      <c r="H14" t="s">
        <v>78</v>
      </c>
      <c r="I14">
        <v>1350</v>
      </c>
      <c r="J14" t="s">
        <v>102</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216</v>
      </c>
      <c r="E15" t="s">
        <v>46</v>
      </c>
      <c r="F15" t="s">
        <v>8</v>
      </c>
      <c r="G15" t="s">
        <v>16</v>
      </c>
      <c r="H15" t="s">
        <v>80</v>
      </c>
      <c r="I15">
        <v>1000</v>
      </c>
      <c r="J15" t="s">
        <v>103</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216</v>
      </c>
      <c r="E16" t="s">
        <v>46</v>
      </c>
      <c r="F16" t="s">
        <v>19</v>
      </c>
      <c r="G16" t="s">
        <v>16</v>
      </c>
      <c r="H16" t="s">
        <v>79</v>
      </c>
      <c r="I16">
        <v>1000</v>
      </c>
      <c r="J16" t="s">
        <v>103</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216</v>
      </c>
      <c r="E17" t="s">
        <v>46</v>
      </c>
      <c r="F17" t="s">
        <v>21</v>
      </c>
      <c r="G17" t="s">
        <v>18</v>
      </c>
      <c r="I17">
        <v>1500</v>
      </c>
      <c r="J17" t="s">
        <v>140</v>
      </c>
      <c r="K17" t="s">
        <v>139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216</v>
      </c>
      <c r="E18" t="s">
        <v>47</v>
      </c>
      <c r="F18" t="s">
        <v>23</v>
      </c>
      <c r="G18" t="s">
        <v>24</v>
      </c>
      <c r="I18">
        <v>200</v>
      </c>
      <c r="J18" t="s">
        <v>47</v>
      </c>
      <c r="K18" t="s">
        <v>137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267</v>
      </c>
      <c r="D19" t="s">
        <v>34</v>
      </c>
      <c r="E19" t="s">
        <v>48</v>
      </c>
      <c r="H19" t="s">
        <v>85</v>
      </c>
      <c r="I19">
        <v>10000</v>
      </c>
      <c r="J19" t="s">
        <v>160</v>
      </c>
      <c r="K19" t="s">
        <v>149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267</v>
      </c>
      <c r="D20" t="s">
        <v>34</v>
      </c>
      <c r="E20" t="s">
        <v>48</v>
      </c>
      <c r="H20" t="s">
        <v>86</v>
      </c>
      <c r="I20">
        <v>10000</v>
      </c>
      <c r="J20" t="s">
        <v>160</v>
      </c>
      <c r="K20" t="s">
        <v>149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267</v>
      </c>
      <c r="D21" t="s">
        <v>34</v>
      </c>
      <c r="E21" t="s">
        <v>48</v>
      </c>
      <c r="H21" t="s">
        <v>87</v>
      </c>
      <c r="I21">
        <v>10000</v>
      </c>
      <c r="J21" t="s">
        <v>160</v>
      </c>
      <c r="K21" t="s">
        <v>149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267</v>
      </c>
      <c r="D22" t="s">
        <v>34</v>
      </c>
      <c r="E22" t="s">
        <v>48</v>
      </c>
      <c r="H22" t="s">
        <v>88</v>
      </c>
      <c r="I22">
        <v>10000</v>
      </c>
      <c r="J22" t="s">
        <v>160</v>
      </c>
      <c r="K22" t="s">
        <v>149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237</v>
      </c>
      <c r="D23" t="s">
        <v>35</v>
      </c>
      <c r="E23" t="s">
        <v>49</v>
      </c>
      <c r="F23" t="s">
        <v>14</v>
      </c>
      <c r="I23">
        <v>4500</v>
      </c>
      <c r="J23" t="s">
        <v>150</v>
      </c>
      <c r="K23" t="s">
        <v>161</v>
      </c>
      <c r="L23" s="3" t="str">
        <f t="shared" si="10"/>
        <v>Naranjo</v>
      </c>
      <c r="M23" s="3" t="str">
        <f>IF(C23="","",IF(AND(C23&lt;&gt;"",D23&lt;&gt;"",E23&lt;&gt;"",I23&lt;&gt;"",L23&lt;&gt;"",J23&lt;&gt;"",IFERROR(MATCH(INDEX($B:$B,MATCH($C23,$C:$C,0)),IMAGENES!$B:$B,0),-1)&gt;0),"'si'","'no'"))</f>
        <v>'si'</v>
      </c>
      <c r="O23">
        <f t="shared" si="0"/>
        <v>21</v>
      </c>
      <c r="P23" t="str">
        <f t="shared" si="1"/>
        <v>Not Milk Original - Leche vegetal</v>
      </c>
      <c r="Q23" t="str">
        <f t="shared" si="2"/>
        <v>Bebida vegetal Not Milk original 1 L</v>
      </c>
      <c r="R23">
        <f t="shared" si="3"/>
        <v>0</v>
      </c>
      <c r="S23" t="str">
        <f t="shared" si="4"/>
        <v>Alimento</v>
      </c>
      <c r="T23" t="str">
        <f t="shared" si="5"/>
        <v>Leche vegetal</v>
      </c>
      <c r="U23">
        <f>IF($S23="","",INDEX(CATEGORIAS!$A:$A,MATCH($S23,CATEGORIAS!$B:$B,0)))</f>
        <v>5</v>
      </c>
      <c r="V23">
        <f>IF($T23="","",INDEX(SUBCATEGORIAS!$A:$A,MATCH($T23,SUBCATEGORIAS!$B:$B,0)))</f>
        <v>10</v>
      </c>
      <c r="W23">
        <f t="shared" si="6"/>
        <v>2200</v>
      </c>
      <c r="X23" t="str">
        <f t="shared" si="11"/>
        <v>'si'</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238</v>
      </c>
      <c r="D24" t="s">
        <v>35</v>
      </c>
      <c r="E24" t="s">
        <v>49</v>
      </c>
      <c r="F24" t="s">
        <v>8</v>
      </c>
      <c r="I24">
        <v>4500</v>
      </c>
      <c r="J24" t="s">
        <v>150</v>
      </c>
      <c r="K24" t="s">
        <v>161</v>
      </c>
      <c r="L24" s="3" t="str">
        <f t="shared" si="10"/>
        <v>Azul</v>
      </c>
      <c r="M24" s="3" t="str">
        <f>IF(C24="","",IF(AND(C24&lt;&gt;"",D24&lt;&gt;"",E24&lt;&gt;"",I24&lt;&gt;"",L24&lt;&gt;"",J24&lt;&gt;"",IFERROR(MATCH(INDEX($B:$B,MATCH($C24,$C:$C,0)),IMAGENES!$B:$B,0),-1)&gt;0),"'si'","'no'"))</f>
        <v>'si'</v>
      </c>
      <c r="O24">
        <f t="shared" si="0"/>
        <v>22</v>
      </c>
      <c r="P24" t="str">
        <f t="shared" si="1"/>
        <v>Not Milk Chocolate - Leche vegetal</v>
      </c>
      <c r="Q24" t="str">
        <f t="shared" si="2"/>
        <v>Bebida vegetal Not Milk chocolate 1 L</v>
      </c>
      <c r="R24">
        <f t="shared" si="3"/>
        <v>0</v>
      </c>
      <c r="S24" t="str">
        <f t="shared" si="4"/>
        <v>Alimento</v>
      </c>
      <c r="T24" t="str">
        <f t="shared" si="5"/>
        <v>Leche vegetal</v>
      </c>
      <c r="U24">
        <f>IF($S24="","",INDEX(CATEGORIAS!$A:$A,MATCH($S24,CATEGORIAS!$B:$B,0)))</f>
        <v>5</v>
      </c>
      <c r="V24">
        <f>IF($T24="","",INDEX(SUBCATEGORIAS!$A:$A,MATCH($T24,SUBCATEGORIAS!$B:$B,0)))</f>
        <v>10</v>
      </c>
      <c r="W24">
        <f t="shared" si="6"/>
        <v>2200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239</v>
      </c>
      <c r="D25" t="s">
        <v>35</v>
      </c>
      <c r="E25" t="s">
        <v>49</v>
      </c>
      <c r="F25" t="s">
        <v>13</v>
      </c>
      <c r="I25">
        <v>4500</v>
      </c>
      <c r="J25" t="s">
        <v>150</v>
      </c>
      <c r="K25" t="s">
        <v>161</v>
      </c>
      <c r="L25" s="3" t="str">
        <f t="shared" si="10"/>
        <v>Verde</v>
      </c>
      <c r="M25" s="3" t="str">
        <f>IF(C25="","",IF(AND(C25&lt;&gt;"",D25&lt;&gt;"",E25&lt;&gt;"",I25&lt;&gt;"",L25&lt;&gt;"",J25&lt;&gt;"",IFERROR(MATCH(INDEX($B:$B,MATCH($C25,$C:$C,0)),IMAGENES!$B:$B,0),-1)&gt;0),"'si'","'no'"))</f>
        <v>'si'</v>
      </c>
      <c r="O25">
        <f t="shared" si="0"/>
        <v>23</v>
      </c>
      <c r="P25" t="str">
        <f t="shared" si="1"/>
        <v>Cinta de regalo</v>
      </c>
      <c r="Q25">
        <f t="shared" si="2"/>
        <v>0</v>
      </c>
      <c r="R25">
        <f t="shared" si="3"/>
        <v>0</v>
      </c>
      <c r="S25" t="str">
        <f t="shared" si="4"/>
        <v>Librería y papelería</v>
      </c>
      <c r="T25" t="str">
        <f t="shared" si="5"/>
        <v>Cinta de regalo</v>
      </c>
      <c r="U25">
        <f>IF($S25="","",INDEX(CATEGORIAS!$A:$A,MATCH($S25,CATEGORIAS!$B:$B,0)))</f>
        <v>1</v>
      </c>
      <c r="V25">
        <f>IF($T25="","",INDEX(SUBCATEGORIAS!$A:$A,MATCH($T25,SUBCATEGORIAS!$B:$B,0)))</f>
        <v>11</v>
      </c>
      <c r="W25">
        <f t="shared" si="6"/>
        <v>200</v>
      </c>
      <c r="X25" t="str">
        <f t="shared" si="11"/>
        <v>'no'</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370</v>
      </c>
      <c r="L26" s="3" t="str">
        <f t="shared" si="10"/>
        <v>Blanca con diseño</v>
      </c>
      <c r="M26" s="3" t="str">
        <f>IF(C26="","",IF(AND(C26&lt;&gt;"",D26&lt;&gt;"",E26&lt;&gt;"",I26&lt;&gt;"",L26&lt;&gt;"",J26&lt;&gt;"",IFERROR(MATCH(INDEX($B:$B,MATCH($C26,$C:$C,0)),IMAGENES!$B:$B,0),-1)&gt;0),"'si'","'no'"))</f>
        <v>'si'</v>
      </c>
      <c r="O26">
        <f t="shared" si="0"/>
        <v>24</v>
      </c>
      <c r="P26" t="str">
        <f t="shared" si="1"/>
        <v>Barras de silicona (Motarro)</v>
      </c>
      <c r="Q26" t="str">
        <f t="shared" si="2"/>
        <v>Barra de silicona x10 unidades. Dimensiones: 0.7x19cm</v>
      </c>
      <c r="R26">
        <f t="shared" si="3"/>
        <v>0</v>
      </c>
      <c r="S26" t="str">
        <f t="shared" si="4"/>
        <v>Librería y papelería</v>
      </c>
      <c r="T26" t="str">
        <f t="shared" si="5"/>
        <v>Barra de silicona</v>
      </c>
      <c r="U26">
        <f>IF($S26="","",INDEX(CATEGORIAS!$A:$A,MATCH($S26,CATEGORIAS!$B:$B,0)))</f>
        <v>1</v>
      </c>
      <c r="V26">
        <f>IF($T26="","",INDEX(SUBCATEGORIAS!$A:$A,MATCH($T26,SUBCATEGORIAS!$B:$B,0)))</f>
        <v>12</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418</v>
      </c>
      <c r="L27" s="3" t="str">
        <f t="shared" si="10"/>
        <v>Blanco con diseño - One Size</v>
      </c>
      <c r="M27" s="3" t="str">
        <f>IF(C27="","",IF(AND(C27&lt;&gt;"",D27&lt;&gt;"",E27&lt;&gt;"",I27&lt;&gt;"",L27&lt;&gt;"",J27&lt;&gt;"",IFERROR(MATCH(INDEX($B:$B,MATCH($C27,$C:$C,0)),IMAGENES!$B:$B,0),-1)&gt;0),"'si'","'no'"))</f>
        <v>'si'</v>
      </c>
      <c r="O27">
        <f t="shared" si="0"/>
        <v>25</v>
      </c>
      <c r="P27" t="str">
        <f t="shared" si="1"/>
        <v>Masas moldeables (Motarro)</v>
      </c>
      <c r="Q27" t="str">
        <f t="shared" si="2"/>
        <v>Set masas moldeables 4 unidades</v>
      </c>
      <c r="R27">
        <f t="shared" si="3"/>
        <v>0</v>
      </c>
      <c r="S27" t="str">
        <f t="shared" si="4"/>
        <v>Librería y papelería</v>
      </c>
      <c r="T27" t="str">
        <f t="shared" si="5"/>
        <v>Masas moldeables</v>
      </c>
      <c r="U27">
        <f>IF($S27="","",INDEX(CATEGORIAS!$A:$A,MATCH($S27,CATEGORIAS!$B:$B,0)))</f>
        <v>1</v>
      </c>
      <c r="V27">
        <f>IF($T27="","",INDEX(SUBCATEGORIAS!$A:$A,MATCH($T27,SUBCATEGORIAS!$B:$B,0)))</f>
        <v>13</v>
      </c>
      <c r="W27">
        <f t="shared" si="6"/>
        <v>2500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216</v>
      </c>
      <c r="E28" t="s">
        <v>47</v>
      </c>
      <c r="F28" t="s">
        <v>23</v>
      </c>
      <c r="G28" t="s">
        <v>16</v>
      </c>
      <c r="I28">
        <v>2200</v>
      </c>
      <c r="J28" t="s">
        <v>104</v>
      </c>
      <c r="L28" s="3" t="str">
        <f t="shared" si="10"/>
        <v>Transparente - Mediana</v>
      </c>
      <c r="M28" s="3" t="str">
        <f>IF(C28="","",IF(AND(C28&lt;&gt;"",D28&lt;&gt;"",E28&lt;&gt;"",I28&lt;&gt;"",L28&lt;&gt;"",J28&lt;&gt;"",IFERROR(MATCH(INDEX($B:$B,MATCH($C28,$C:$C,0)),IMAGENES!$B:$B,0),-1)&gt;0),"'si'","'no'"))</f>
        <v>'si'</v>
      </c>
      <c r="O28">
        <f t="shared" si="0"/>
        <v>26</v>
      </c>
      <c r="P28" t="str">
        <f t="shared" si="1"/>
        <v>Stickers - Animales de la selva (Motarro)</v>
      </c>
      <c r="Q28" t="str">
        <f t="shared" si="2"/>
        <v>Más de 140 stickrers</v>
      </c>
      <c r="R28">
        <f t="shared" si="3"/>
        <v>0</v>
      </c>
      <c r="S28" t="str">
        <f t="shared" si="4"/>
        <v>Librería y papelería</v>
      </c>
      <c r="T28" t="str">
        <f t="shared" si="5"/>
        <v>Stickers</v>
      </c>
      <c r="U28">
        <f>IF($S28="","",INDEX(CATEGORIAS!$A:$A,MATCH($S28,CATEGORIAS!$B:$B,0)))</f>
        <v>1</v>
      </c>
      <c r="V28">
        <f>IF($T28="","",INDEX(SUBCATEGORIAS!$A:$A,MATCH($T28,SUBCATEGORIAS!$B:$B,0)))</f>
        <v>14</v>
      </c>
      <c r="W28">
        <f t="shared" si="6"/>
        <v>2000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240</v>
      </c>
      <c r="D29" t="s">
        <v>34</v>
      </c>
      <c r="E29" t="s">
        <v>48</v>
      </c>
      <c r="H29" t="s">
        <v>82</v>
      </c>
      <c r="I29">
        <v>1500</v>
      </c>
      <c r="J29" t="s">
        <v>162</v>
      </c>
      <c r="K29" t="s">
        <v>163</v>
      </c>
      <c r="L29" s="3" t="str">
        <f t="shared" si="10"/>
        <v>Primeras letras</v>
      </c>
      <c r="M29" s="3" t="str">
        <f>IF(C29="","",IF(AND(C29&lt;&gt;"",D29&lt;&gt;"",E29&lt;&gt;"",I29&lt;&gt;"",L29&lt;&gt;"",J29&lt;&gt;"",IFERROR(MATCH(INDEX($B:$B,MATCH($C29,$C:$C,0)),IMAGENES!$B:$B,0),-1)&gt;0),"'si'","'no'"))</f>
        <v>'si'</v>
      </c>
      <c r="O29">
        <f t="shared" si="0"/>
        <v>27</v>
      </c>
      <c r="P29" t="str">
        <f t="shared" si="1"/>
        <v>Stickers - Transporte (Motarro)</v>
      </c>
      <c r="Q29" t="str">
        <f t="shared" si="2"/>
        <v>Más de 140 stickrers</v>
      </c>
      <c r="R29">
        <f t="shared" si="3"/>
        <v>0</v>
      </c>
      <c r="S29" t="str">
        <f t="shared" si="4"/>
        <v>Librería y papelería</v>
      </c>
      <c r="T29" t="str">
        <f t="shared" si="5"/>
        <v>Stickers</v>
      </c>
      <c r="U29">
        <f>IF($S29="","",INDEX(CATEGORIAS!$A:$A,MATCH($S29,CATEGORIAS!$B:$B,0)))</f>
        <v>1</v>
      </c>
      <c r="V29">
        <f>IF($T29="","",INDEX(SUBCATEGORIAS!$A:$A,MATCH($T29,SUBCATEGORIAS!$B:$B,0)))</f>
        <v>14</v>
      </c>
      <c r="W29">
        <f t="shared" si="6"/>
        <v>2000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241</v>
      </c>
      <c r="D30" t="s">
        <v>34</v>
      </c>
      <c r="E30" t="s">
        <v>48</v>
      </c>
      <c r="H30" t="s">
        <v>83</v>
      </c>
      <c r="I30">
        <v>1500</v>
      </c>
      <c r="J30" t="s">
        <v>162</v>
      </c>
      <c r="K30" t="s">
        <v>163</v>
      </c>
      <c r="L30" s="3" t="str">
        <f t="shared" si="10"/>
        <v>Primeras palabras</v>
      </c>
      <c r="M30" s="3" t="str">
        <f>IF(C30="","",IF(AND(C30&lt;&gt;"",D30&lt;&gt;"",E30&lt;&gt;"",I30&lt;&gt;"",L30&lt;&gt;"",J30&lt;&gt;"",IFERROR(MATCH(INDEX($B:$B,MATCH($C30,$C:$C,0)),IMAGENES!$B:$B,0),-1)&gt;0),"'si'","'no'"))</f>
        <v>'si'</v>
      </c>
      <c r="O30">
        <f t="shared" si="0"/>
        <v>28</v>
      </c>
      <c r="P30" t="str">
        <f t="shared" si="1"/>
        <v>Cartulina española (Motarro)</v>
      </c>
      <c r="Q30" t="str">
        <f t="shared" si="2"/>
        <v>Cartulina española 10 hojas - 10 colores 24.8 x 34.6 cms.</v>
      </c>
      <c r="R30">
        <f t="shared" si="3"/>
        <v>0</v>
      </c>
      <c r="S30" t="str">
        <f t="shared" si="4"/>
        <v>Librería y papelería</v>
      </c>
      <c r="T30" t="str">
        <f t="shared" si="5"/>
        <v>Cartulina</v>
      </c>
      <c r="U30">
        <f>IF($S30="","",INDEX(CATEGORIAS!$A:$A,MATCH($S30,CATEGORIAS!$B:$B,0)))</f>
        <v>1</v>
      </c>
      <c r="V30">
        <f>IF($T30="","",INDEX(SUBCATEGORIAS!$A:$A,MATCH($T30,SUBCATEGORIAS!$B:$B,0)))</f>
        <v>15</v>
      </c>
      <c r="W30">
        <f t="shared" si="6"/>
        <v>3300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242</v>
      </c>
      <c r="D31" t="s">
        <v>34</v>
      </c>
      <c r="E31" t="s">
        <v>48</v>
      </c>
      <c r="H31" t="s">
        <v>84</v>
      </c>
      <c r="I31">
        <v>1500</v>
      </c>
      <c r="J31" t="s">
        <v>162</v>
      </c>
      <c r="K31" t="s">
        <v>163</v>
      </c>
      <c r="L31" s="3" t="str">
        <f t="shared" si="10"/>
        <v>Primeros animales</v>
      </c>
      <c r="M31" s="3" t="str">
        <f>IF(C31="","",IF(AND(C31&lt;&gt;"",D31&lt;&gt;"",E31&lt;&gt;"",I31&lt;&gt;"",L31&lt;&gt;"",J31&lt;&gt;"",IFERROR(MATCH(INDEX($B:$B,MATCH($C31,$C:$C,0)),IMAGENES!$B:$B,0),-1)&gt;0),"'si'","'no'"))</f>
        <v>'si'</v>
      </c>
      <c r="O31">
        <f t="shared" si="0"/>
        <v>29</v>
      </c>
      <c r="P31" t="str">
        <f t="shared" si="1"/>
        <v>Lápices de color - 18 colores (Motarro)</v>
      </c>
      <c r="Q31" t="str">
        <f t="shared" si="2"/>
        <v>Colored pencils - Lápices de color - Matite colorate, 18 colores.</v>
      </c>
      <c r="R31">
        <f t="shared" si="3"/>
        <v>0</v>
      </c>
      <c r="S31" t="str">
        <f t="shared" si="4"/>
        <v>Librería y papelería</v>
      </c>
      <c r="T31" t="str">
        <f t="shared" si="5"/>
        <v>Lápices de colores</v>
      </c>
      <c r="U31">
        <f>IF($S31="","",INDEX(CATEGORIAS!$A:$A,MATCH($S31,CATEGORIAS!$B:$B,0)))</f>
        <v>1</v>
      </c>
      <c r="V31">
        <f>IF($T31="","",INDEX(SUBCATEGORIAS!$A:$A,MATCH($T31,SUBCATEGORIAS!$B:$B,0)))</f>
        <v>16</v>
      </c>
      <c r="W31">
        <f t="shared" si="6"/>
        <v>3000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216</v>
      </c>
      <c r="E32" t="s">
        <v>44</v>
      </c>
      <c r="H32" t="s">
        <v>166</v>
      </c>
      <c r="I32">
        <v>2000</v>
      </c>
      <c r="J32" t="s">
        <v>165</v>
      </c>
      <c r="K32" t="s">
        <v>164</v>
      </c>
      <c r="L32" s="3" t="str">
        <f>_xlfn.TEXTJOIN(" - ",TRUE,F32:H32)</f>
        <v>Mandalas</v>
      </c>
      <c r="M32" s="3" t="str">
        <f>IF(C32="","",IF(AND(C32&lt;&gt;"",D32&lt;&gt;"",E32&lt;&gt;"",I32&lt;&gt;"",L32&lt;&gt;"",J32&lt;&gt;"",IFERROR(MATCH(INDEX($B:$B,MATCH($C32,$C:$C,0)),IMAGENES!$B:$B,0),-1)&gt;0),"'si'","'no'"))</f>
        <v>'si'</v>
      </c>
      <c r="O32">
        <f t="shared" si="0"/>
        <v>30</v>
      </c>
      <c r="P32" t="str">
        <f t="shared" si="1"/>
        <v>Lápices de color - 24 colores (Motarro)</v>
      </c>
      <c r="Q32" t="str">
        <f t="shared" si="2"/>
        <v>Lápices de color, 24 colores.</v>
      </c>
      <c r="R32">
        <f t="shared" si="3"/>
        <v>0</v>
      </c>
      <c r="S32" t="str">
        <f t="shared" si="4"/>
        <v>Librería y papelería</v>
      </c>
      <c r="T32" t="str">
        <f t="shared" si="5"/>
        <v>Lápices de colores</v>
      </c>
      <c r="U32">
        <f>IF($S32="","",INDEX(CATEGORIAS!$A:$A,MATCH($S32,CATEGORIAS!$B:$B,0)))</f>
        <v>1</v>
      </c>
      <c r="V32">
        <f>IF($T32="","",INDEX(SUBCATEGORIAS!$A:$A,MATCH($T32,SUBCATEGORIAS!$B:$B,0)))</f>
        <v>16</v>
      </c>
      <c r="W32">
        <f t="shared" si="6"/>
        <v>3000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167</v>
      </c>
      <c r="I33">
        <v>1500</v>
      </c>
      <c r="J33" t="s">
        <v>169</v>
      </c>
      <c r="L33" s="3" t="str">
        <f t="shared" si="10"/>
        <v>Fish</v>
      </c>
      <c r="M33" s="3" t="str">
        <f>IF(C33="","",IF(AND(C33&lt;&gt;"",D33&lt;&gt;"",E33&lt;&gt;"",I33&lt;&gt;"",L33&lt;&gt;"",J33&lt;&gt;"",IFERROR(MATCH(INDEX($B:$B,MATCH($C33,$C:$C,0)),IMAGENES!$B:$B,0),-1)&gt;0),"'si'","'no'"))</f>
        <v>'si'</v>
      </c>
      <c r="O33">
        <f t="shared" si="0"/>
        <v>31</v>
      </c>
      <c r="P33" t="str">
        <f t="shared" si="1"/>
        <v>Goma eva - glitter dorado (Motarro)</v>
      </c>
      <c r="Q33" t="str">
        <f t="shared" si="2"/>
        <v>Glitter eva sponge - 1 unidad</v>
      </c>
      <c r="R33">
        <f t="shared" si="3"/>
        <v>0</v>
      </c>
      <c r="S33" t="str">
        <f t="shared" si="4"/>
        <v>Librería y papelería</v>
      </c>
      <c r="T33" t="str">
        <f t="shared" si="5"/>
        <v>Goma eva</v>
      </c>
      <c r="U33">
        <f>IF($S33="","",INDEX(CATEGORIAS!$A:$A,MATCH($S33,CATEGORIAS!$B:$B,0)))</f>
        <v>1</v>
      </c>
      <c r="V33">
        <f>IF($T33="","",INDEX(SUBCATEGORIAS!$A:$A,MATCH($T33,SUBCATEGORIAS!$B:$B,0)))</f>
        <v>17</v>
      </c>
      <c r="W33">
        <f t="shared" si="6"/>
        <v>1450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168</v>
      </c>
      <c r="I34">
        <v>1500</v>
      </c>
      <c r="J34" t="s">
        <v>169</v>
      </c>
      <c r="L34" s="3" t="str">
        <f t="shared" si="10"/>
        <v>Transportation</v>
      </c>
      <c r="M34" s="3" t="str">
        <f>IF(C34="","",IF(AND(C34&lt;&gt;"",D34&lt;&gt;"",E34&lt;&gt;"",I34&lt;&gt;"",L34&lt;&gt;"",J34&lt;&gt;"",IFERROR(MATCH(INDEX($B:$B,MATCH($C34,$C:$C,0)),IMAGENES!$B:$B,0),-1)&gt;0),"'si'","'no'"))</f>
        <v>'si'</v>
      </c>
      <c r="O34">
        <f t="shared" si="0"/>
        <v>32</v>
      </c>
      <c r="P34" t="str">
        <f t="shared" si="1"/>
        <v>Goma eva - glitter plateado (Motarro)</v>
      </c>
      <c r="Q34" t="str">
        <f t="shared" si="2"/>
        <v>Glitter eva sponge - 1 unidad</v>
      </c>
      <c r="R34">
        <f t="shared" si="3"/>
        <v>0</v>
      </c>
      <c r="S34" t="str">
        <f t="shared" si="4"/>
        <v>Librería y papelería</v>
      </c>
      <c r="T34" t="str">
        <f t="shared" si="5"/>
        <v>Goma eva</v>
      </c>
      <c r="U34">
        <f>IF($S34="","",INDEX(CATEGORIAS!$A:$A,MATCH($S34,CATEGORIAS!$B:$B,0)))</f>
        <v>1</v>
      </c>
      <c r="V34">
        <f>IF($T34="","",INDEX(SUBCATEGORIAS!$A:$A,MATCH($T34,SUBCATEGORIAS!$B:$B,0)))</f>
        <v>17</v>
      </c>
      <c r="W34">
        <f t="shared" si="6"/>
        <v>1450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106</v>
      </c>
      <c r="D35" t="s">
        <v>93</v>
      </c>
      <c r="E35" t="s">
        <v>108</v>
      </c>
      <c r="H35" t="s">
        <v>153</v>
      </c>
      <c r="I35">
        <v>2200</v>
      </c>
      <c r="J35" t="s">
        <v>155</v>
      </c>
      <c r="L35" s="3" t="str">
        <f t="shared" si="10"/>
        <v>Original</v>
      </c>
      <c r="M35" s="3" t="str">
        <f>IF(C35="","",IF(AND(C35&lt;&gt;"",D35&lt;&gt;"",E35&lt;&gt;"",I35&lt;&gt;"",L35&lt;&gt;"",J35&lt;&gt;"",IFERROR(MATCH(INDEX($B:$B,MATCH($C35,$C:$C,0)),IMAGENES!$B:$B,0),-1)&gt;0),"'si'","'no'"))</f>
        <v>'si'</v>
      </c>
      <c r="O35">
        <f t="shared" si="0"/>
        <v>33</v>
      </c>
      <c r="P35" t="str">
        <f t="shared" si="1"/>
        <v>Bolsas ecológicas mascotas (90un)</v>
      </c>
      <c r="Q35" t="str">
        <f t="shared" si="2"/>
        <v>Bolsas ecológicas para desecho para mascotas. 6 rollos equivalente a 90 unidades.</v>
      </c>
      <c r="R35">
        <f t="shared" si="3"/>
        <v>0</v>
      </c>
      <c r="S35" t="str">
        <f t="shared" si="4"/>
        <v>Mascotas</v>
      </c>
      <c r="T35" t="str">
        <f t="shared" si="5"/>
        <v>Bolsa desecho basura</v>
      </c>
      <c r="U35">
        <f>IF($S35="","",INDEX(CATEGORIAS!$A:$A,MATCH($S35,CATEGORIAS!$B:$B,0)))</f>
        <v>6</v>
      </c>
      <c r="V35">
        <f>IF($T35="","",INDEX(SUBCATEGORIAS!$A:$A,MATCH($T35,SUBCATEGORIAS!$B:$B,0)))</f>
        <v>19</v>
      </c>
      <c r="W35">
        <f t="shared" si="6"/>
        <v>1500</v>
      </c>
      <c r="X35" t="str">
        <f t="shared" si="11"/>
        <v>'si'</v>
      </c>
      <c r="Z35">
        <v>33</v>
      </c>
      <c r="AA35" t="str">
        <f t="shared" si="14"/>
        <v/>
      </c>
      <c r="AB35" t="str">
        <f>IFERROR(IF(MATCH($AA33,$O:$O,0)&gt;0,CONCATENATE("nombre: '",INDEX($P:$P,MATCH($AA33,$O:$O,0)),"',"),0),"")</f>
        <v>nombre: 'Bolsa de regalo',</v>
      </c>
      <c r="AG35">
        <f>IF($D35="","",INDEX(CATEGORIAS!$A:$A,MATCH($D35,CATEGORIAS!$B:$B,0)))</f>
        <v>5</v>
      </c>
      <c r="AH35">
        <f>IF($E35="","",INDEX(SUBCATEGORIAS!$A:$A,MATCH($E35,SUBCATEGORIAS!$B:$B,0)))</f>
        <v>10</v>
      </c>
      <c r="AI35">
        <f t="shared" si="7"/>
        <v>33</v>
      </c>
      <c r="AK35" s="2" t="str">
        <f t="shared" si="12"/>
        <v>005</v>
      </c>
      <c r="AL35" t="str">
        <f t="shared" si="13"/>
        <v>0010</v>
      </c>
      <c r="AM35" t="str">
        <f t="shared" si="8"/>
        <v>0033</v>
      </c>
      <c r="AN35" t="str">
        <f t="shared" si="9"/>
        <v>{ id_sku: '00500100033', id_articulo: '21', variacion: 'Original' },</v>
      </c>
    </row>
    <row r="36" spans="1:40" x14ac:dyDescent="0.25">
      <c r="A36">
        <f>IF(C36="","",MAX($A$2:A35)+1)</f>
        <v>34</v>
      </c>
      <c r="B36" s="3">
        <f>IF(C36="","",IF(COUNTIF($C$2:$C35,$C36)=0,MAX($B$2:$B35)+1,""))</f>
        <v>22</v>
      </c>
      <c r="C36" t="s">
        <v>107</v>
      </c>
      <c r="D36" t="s">
        <v>93</v>
      </c>
      <c r="E36" t="s">
        <v>108</v>
      </c>
      <c r="H36" t="s">
        <v>154</v>
      </c>
      <c r="I36">
        <v>2200</v>
      </c>
      <c r="J36" t="s">
        <v>156</v>
      </c>
      <c r="L36" s="3" t="str">
        <f t="shared" si="10"/>
        <v>Chocolate</v>
      </c>
      <c r="M36" s="3" t="str">
        <f>IF(C36="","",IF(AND(C36&lt;&gt;"",D36&lt;&gt;"",E36&lt;&gt;"",I36&lt;&gt;"",L36&lt;&gt;"",J36&lt;&gt;"",IFERROR(MATCH(INDEX($B:$B,MATCH($C36,$C:$C,0)),IMAGENES!$B:$B,0),-1)&gt;0),"'si'","'no'"))</f>
        <v>'si'</v>
      </c>
      <c r="O36">
        <f t="shared" si="0"/>
        <v>34</v>
      </c>
      <c r="P36" t="str">
        <f t="shared" si="1"/>
        <v>Cometa bandera de Chile</v>
      </c>
      <c r="Q36" t="str">
        <f t="shared" si="2"/>
        <v>Cometa de bandera chilena 120x60cm.</v>
      </c>
      <c r="R36">
        <f t="shared" si="3"/>
        <v>0</v>
      </c>
      <c r="S36" t="str">
        <f t="shared" si="4"/>
        <v>Actividades</v>
      </c>
      <c r="T36" t="str">
        <f t="shared" si="5"/>
        <v>Cometa</v>
      </c>
      <c r="U36">
        <f>IF($S36="","",INDEX(CATEGORIAS!$A:$A,MATCH($S36,CATEGORIAS!$B:$B,0)))</f>
        <v>7</v>
      </c>
      <c r="V36">
        <f>IF($T36="","",INDEX(SUBCATEGORIAS!$A:$A,MATCH($T36,SUBCATEGORIAS!$B:$B,0)))</f>
        <v>18</v>
      </c>
      <c r="W36">
        <f t="shared" si="6"/>
        <v>2000</v>
      </c>
      <c r="X36" t="str">
        <f t="shared" si="11"/>
        <v>'si'</v>
      </c>
      <c r="Z36">
        <v>34</v>
      </c>
      <c r="AA36" t="str">
        <f t="shared" si="14"/>
        <v/>
      </c>
      <c r="AB36" t="str">
        <f>IFERROR(IF(MATCH($AA33,$O:$O,0)&gt;0,CONCATENATE("descripcion: '",INDEX($Q:$Q,MATCH($AA33,$O:$O,0)),"',"),0),"")</f>
        <v>descripcion: 'Dimensiones: 32*26*10 .5.',</v>
      </c>
      <c r="AG36">
        <f>IF($D36="","",INDEX(CATEGORIAS!$A:$A,MATCH($D36,CATEGORIAS!$B:$B,0)))</f>
        <v>5</v>
      </c>
      <c r="AH36">
        <f>IF($E36="","",INDEX(SUBCATEGORIAS!$A:$A,MATCH($E36,SUBCATEGORIAS!$B:$B,0)))</f>
        <v>10</v>
      </c>
      <c r="AI36">
        <f t="shared" si="7"/>
        <v>34</v>
      </c>
      <c r="AK36" s="2" t="str">
        <f t="shared" si="12"/>
        <v>005</v>
      </c>
      <c r="AL36" t="str">
        <f t="shared" si="13"/>
        <v>0010</v>
      </c>
      <c r="AM36" t="str">
        <f t="shared" si="8"/>
        <v>0034</v>
      </c>
      <c r="AN36" t="str">
        <f t="shared" si="9"/>
        <v>{ id_sku: '00500100034', id_articulo: '22', variacion: 'Chocolate' },</v>
      </c>
    </row>
    <row r="37" spans="1:40" x14ac:dyDescent="0.25">
      <c r="A37">
        <f>IF(C37="","",MAX($A$2:A36)+1)</f>
        <v>35</v>
      </c>
      <c r="B37" s="3">
        <f>IF(C37="","",IF(COUNTIF($C$2:$C36,$C37)=0,MAX($B$2:$B36)+1,""))</f>
        <v>23</v>
      </c>
      <c r="C37" t="s">
        <v>95</v>
      </c>
      <c r="D37" t="s">
        <v>216</v>
      </c>
      <c r="E37" t="s">
        <v>95</v>
      </c>
      <c r="F37" t="s">
        <v>13</v>
      </c>
      <c r="I37">
        <v>200</v>
      </c>
      <c r="L37" s="3" t="str">
        <f t="shared" si="10"/>
        <v>Verde</v>
      </c>
      <c r="M37" s="3" t="str">
        <f>IF(C37="","",IF(AND(C37&lt;&gt;"",D37&lt;&gt;"",E37&lt;&gt;"",I37&lt;&gt;"",L37&lt;&gt;"",J37&lt;&gt;"",IFERROR(MATCH(INDEX($B:$B,MATCH($C37,$C:$C,0)),IMAGENES!$B:$B,0),-1)&gt;0),"'si'","'no'"))</f>
        <v>'no'</v>
      </c>
      <c r="O37">
        <f t="shared" si="0"/>
        <v>35</v>
      </c>
      <c r="P37" t="str">
        <f t="shared" si="1"/>
        <v>Cometa de murcielago</v>
      </c>
      <c r="Q37" t="str">
        <f t="shared" si="2"/>
        <v>Cometa de murcielago diseño aleatorio 160x65cm.</v>
      </c>
      <c r="R37">
        <f t="shared" si="3"/>
        <v>0</v>
      </c>
      <c r="S37" t="str">
        <f t="shared" si="4"/>
        <v>Actividades</v>
      </c>
      <c r="T37" t="str">
        <f t="shared" si="5"/>
        <v>Cometa</v>
      </c>
      <c r="U37">
        <f>IF($S37="","",INDEX(CATEGORIAS!$A:$A,MATCH($S37,CATEGORIAS!$B:$B,0)))</f>
        <v>7</v>
      </c>
      <c r="V37">
        <f>IF($T37="","",INDEX(SUBCATEGORIAS!$A:$A,MATCH($T37,SUBCATEGORIAS!$B:$B,0)))</f>
        <v>18</v>
      </c>
      <c r="W37">
        <f t="shared" si="6"/>
        <v>4000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11</v>
      </c>
      <c r="AI37">
        <f t="shared" si="7"/>
        <v>35</v>
      </c>
      <c r="AK37" s="2" t="str">
        <f t="shared" si="12"/>
        <v>001</v>
      </c>
      <c r="AL37" t="str">
        <f t="shared" si="13"/>
        <v>0011</v>
      </c>
      <c r="AM37" t="str">
        <f t="shared" si="8"/>
        <v>0035</v>
      </c>
      <c r="AN37" t="str">
        <f t="shared" si="9"/>
        <v>{ id_sku: '00100110035', id_articulo: '23', variacion: 'Verde' },</v>
      </c>
    </row>
    <row r="38" spans="1:40" x14ac:dyDescent="0.25">
      <c r="A38">
        <f>IF(C38="","",MAX($A$2:A37)+1)</f>
        <v>36</v>
      </c>
      <c r="B38" s="3" t="str">
        <f>IF(C38="","",IF(COUNTIF($C$2:$C37,$C38)=0,MAX($B$2:$B37)+1,""))</f>
        <v/>
      </c>
      <c r="C38" t="s">
        <v>95</v>
      </c>
      <c r="D38" t="s">
        <v>216</v>
      </c>
      <c r="E38" t="s">
        <v>95</v>
      </c>
      <c r="F38" t="s">
        <v>8</v>
      </c>
      <c r="I38">
        <v>200</v>
      </c>
      <c r="L38" s="3" t="str">
        <f t="shared" si="10"/>
        <v>Azul</v>
      </c>
      <c r="M38" s="3" t="str">
        <f>IF(C38="","",IF(AND(C38&lt;&gt;"",D38&lt;&gt;"",E38&lt;&gt;"",I38&lt;&gt;"",L38&lt;&gt;"",J38&lt;&gt;"",IFERROR(MATCH(INDEX($B:$B,MATCH($C38,$C:$C,0)),IMAGENES!$B:$B,0),-1)&gt;0),"'si'","'no'"))</f>
        <v>'no'</v>
      </c>
      <c r="O38">
        <f t="shared" si="0"/>
        <v>36</v>
      </c>
      <c r="P38" t="str">
        <f t="shared" si="1"/>
        <v>Cometa de tiburón</v>
      </c>
      <c r="Q38" t="str">
        <f t="shared" si="2"/>
        <v>Cometa tiburon diseño aleatorio 150x180cm</v>
      </c>
      <c r="R38">
        <f t="shared" si="3"/>
        <v>0</v>
      </c>
      <c r="S38" t="str">
        <f t="shared" si="4"/>
        <v>Actividades</v>
      </c>
      <c r="T38" t="str">
        <f t="shared" si="5"/>
        <v>Cometa</v>
      </c>
      <c r="U38">
        <f>IF($S38="","",INDEX(CATEGORIAS!$A:$A,MATCH($S38,CATEGORIAS!$B:$B,0)))</f>
        <v>7</v>
      </c>
      <c r="V38">
        <f>IF($T38="","",INDEX(SUBCATEGORIAS!$A:$A,MATCH($T38,SUBCATEGORIAS!$B:$B,0)))</f>
        <v>18</v>
      </c>
      <c r="W38">
        <f t="shared" si="6"/>
        <v>4990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'23', variacion: 'Azul' },</v>
      </c>
    </row>
    <row r="39" spans="1:40" x14ac:dyDescent="0.25">
      <c r="A39">
        <f>IF(C39="","",MAX($A$2:A38)+1)</f>
        <v>37</v>
      </c>
      <c r="B39" s="3" t="str">
        <f>IF(C39="","",IF(COUNTIF($C$2:$C38,$C39)=0,MAX($B$2:$B38)+1,""))</f>
        <v/>
      </c>
      <c r="C39" t="s">
        <v>95</v>
      </c>
      <c r="D39" t="s">
        <v>216</v>
      </c>
      <c r="E39" t="s">
        <v>95</v>
      </c>
      <c r="F39" t="s">
        <v>19</v>
      </c>
      <c r="I39">
        <v>200</v>
      </c>
      <c r="L39" s="3" t="str">
        <f t="shared" si="10"/>
        <v>Rosada</v>
      </c>
      <c r="M39" s="3" t="str">
        <f>IF(C39="","",IF(AND(C39&lt;&gt;"",D39&lt;&gt;"",E39&lt;&gt;"",I39&lt;&gt;"",L39&lt;&gt;"",J39&lt;&gt;"",IFERROR(MATCH(INDEX($B:$B,MATCH($C39,$C:$C,0)),IMAGENES!$B:$B,0),-1)&gt;0),"'si'","'no'"))</f>
        <v>'no'</v>
      </c>
      <c r="O39">
        <f t="shared" si="0"/>
        <v>37</v>
      </c>
      <c r="P39" t="str">
        <f t="shared" si="1"/>
        <v>Lápiz Grafito Set De 12 Unidades (Motarro)</v>
      </c>
      <c r="Q39" t="str">
        <f t="shared" si="2"/>
        <v>Set de lápices mina. Cantidad: 12 unidades.</v>
      </c>
      <c r="R39">
        <f t="shared" si="3"/>
        <v>0</v>
      </c>
      <c r="S39" t="str">
        <f t="shared" si="4"/>
        <v>Librería y papelería</v>
      </c>
      <c r="T39" t="str">
        <f t="shared" si="5"/>
        <v>Lápiz grafito</v>
      </c>
      <c r="U39">
        <f>IF($S39="","",INDEX(CATEGORIAS!$A:$A,MATCH($S39,CATEGORIAS!$B:$B,0)))</f>
        <v>1</v>
      </c>
      <c r="V39">
        <f>IF($T39="","",INDEX(SUBCATEGORIAS!$A:$A,MATCH($T39,SUBCATEGORIAS!$B:$B,0)))</f>
        <v>20</v>
      </c>
      <c r="W39">
        <f t="shared" si="6"/>
        <v>3000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11</v>
      </c>
      <c r="AI39">
        <f t="shared" si="7"/>
        <v>37</v>
      </c>
      <c r="AK39" s="2" t="str">
        <f t="shared" si="12"/>
        <v>001</v>
      </c>
      <c r="AL39" t="str">
        <f t="shared" si="13"/>
        <v>0011</v>
      </c>
      <c r="AM39" t="str">
        <f t="shared" si="8"/>
        <v>0037</v>
      </c>
      <c r="AN39" t="str">
        <f t="shared" si="9"/>
        <v>{ id_sku: '00100110037', id_articulo: '23', variacion: 'Rosada' },</v>
      </c>
    </row>
    <row r="40" spans="1:40" x14ac:dyDescent="0.25">
      <c r="A40">
        <f>IF(C40="","",MAX($A$2:A39)+1)</f>
        <v>38</v>
      </c>
      <c r="B40" s="3">
        <f>IF(C40="","",IF(COUNTIF($C$2:$C39,$C40)=0,MAX($B$2:$B39)+1,""))</f>
        <v>24</v>
      </c>
      <c r="C40" t="s">
        <v>99</v>
      </c>
      <c r="D40" t="s">
        <v>216</v>
      </c>
      <c r="E40" t="s">
        <v>97</v>
      </c>
      <c r="F40" t="s">
        <v>25</v>
      </c>
      <c r="I40">
        <v>2000</v>
      </c>
      <c r="J40" t="s">
        <v>264</v>
      </c>
      <c r="L40" s="3" t="str">
        <f t="shared" si="10"/>
        <v>Blanco</v>
      </c>
      <c r="M40" s="3" t="str">
        <f>IF(C40="","",IF(AND(C40&lt;&gt;"",D40&lt;&gt;"",E40&lt;&gt;"",I40&lt;&gt;"",L40&lt;&gt;"",J40&lt;&gt;"",IFERROR(MATCH(INDEX($B:$B,MATCH($C40,$C:$C,0)),IMAGENES!$B:$B,0),-1)&gt;0),"'si'","'no'"))</f>
        <v>'si'</v>
      </c>
      <c r="O40">
        <f t="shared" si="0"/>
        <v>38</v>
      </c>
      <c r="P40" t="str">
        <f t="shared" si="1"/>
        <v>Hilo cometa 50m</v>
      </c>
      <c r="Q40" t="str">
        <f t="shared" si="2"/>
        <v>Hilo para cometa 50m - Mediano</v>
      </c>
      <c r="R40">
        <f t="shared" si="3"/>
        <v>0</v>
      </c>
      <c r="S40" t="str">
        <f t="shared" si="4"/>
        <v>Actividades</v>
      </c>
      <c r="T40" t="str">
        <f t="shared" si="5"/>
        <v>Hilo cometa</v>
      </c>
      <c r="U40">
        <f>IF($S40="","",INDEX(CATEGORIAS!$A:$A,MATCH($S40,CATEGORIAS!$B:$B,0)))</f>
        <v>7</v>
      </c>
      <c r="V40">
        <f>IF($T40="","",INDEX(SUBCATEGORIAS!$A:$A,MATCH($T40,SUBCATEGORIAS!$B:$B,0)))</f>
        <v>21</v>
      </c>
      <c r="W40">
        <f t="shared" si="6"/>
        <v>1000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12</v>
      </c>
      <c r="AI40">
        <f t="shared" si="7"/>
        <v>38</v>
      </c>
      <c r="AK40" s="2" t="str">
        <f t="shared" si="12"/>
        <v>001</v>
      </c>
      <c r="AL40" t="str">
        <f t="shared" si="13"/>
        <v>0012</v>
      </c>
      <c r="AM40" t="str">
        <f t="shared" si="8"/>
        <v>0038</v>
      </c>
      <c r="AN40" t="str">
        <f t="shared" si="9"/>
        <v>{ id_sku: '00100120038', id_articulo: '24', variacion: 'Blanco' },</v>
      </c>
    </row>
    <row r="41" spans="1:40" x14ac:dyDescent="0.25">
      <c r="A41">
        <f>IF(C41="","",MAX($A$2:A40)+1)</f>
        <v>39</v>
      </c>
      <c r="B41" s="3">
        <f>IF(C41="","",IF(COUNTIF($C$2:$C40,$C41)=0,MAX($B$2:$B40)+1,""))</f>
        <v>25</v>
      </c>
      <c r="C41" t="s">
        <v>96</v>
      </c>
      <c r="D41" t="s">
        <v>216</v>
      </c>
      <c r="E41" t="s">
        <v>98</v>
      </c>
      <c r="F41" t="s">
        <v>105</v>
      </c>
      <c r="G41" t="s">
        <v>109</v>
      </c>
      <c r="I41">
        <v>2500</v>
      </c>
      <c r="J41" t="s">
        <v>262</v>
      </c>
      <c r="L41" s="3" t="str">
        <f t="shared" si="10"/>
        <v>Multicolor - Chica</v>
      </c>
      <c r="M41" s="3" t="str">
        <f>IF(C41="","",IF(AND(C41&lt;&gt;"",D41&lt;&gt;"",E41&lt;&gt;"",I41&lt;&gt;"",L41&lt;&gt;"",J41&lt;&gt;"",IFERROR(MATCH(INDEX($B:$B,MATCH($C41,$C:$C,0)),IMAGENES!$B:$B,0),-1)&gt;0),"'si'","'no'"))</f>
        <v>'si'</v>
      </c>
      <c r="O41">
        <f t="shared" si="0"/>
        <v>39</v>
      </c>
      <c r="P41" t="str">
        <f t="shared" si="1"/>
        <v>Set de 4 Libro Habilidades - Matemáticas</v>
      </c>
      <c r="Q41" t="str">
        <f t="shared" si="2"/>
        <v>Libro Educativo Para desarrollar Habilidades. Dimensiones: 29.4x21x0.2 cm.</v>
      </c>
      <c r="R41" t="str">
        <f t="shared" si="3"/>
        <v>Recomendable para niños de 3 a 6 años</v>
      </c>
      <c r="S41" t="str">
        <f t="shared" si="4"/>
        <v>Educación</v>
      </c>
      <c r="T41" t="str">
        <f t="shared" si="5"/>
        <v>Libro educativo</v>
      </c>
      <c r="U41">
        <f>IF($S41="","",INDEX(CATEGORIAS!$A:$A,MATCH($S41,CATEGORIAS!$B:$B,0)))</f>
        <v>4</v>
      </c>
      <c r="V41">
        <f>IF($T41="","",INDEX(SUBCATEGORIAS!$A:$A,MATCH($T41,SUBCATEGORIAS!$B:$B,0)))</f>
        <v>6</v>
      </c>
      <c r="W41">
        <f t="shared" si="6"/>
        <v>10000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'Multicolor - Chica' },</v>
      </c>
    </row>
    <row r="42" spans="1:40" x14ac:dyDescent="0.25">
      <c r="A42">
        <f>IF(C42="","",MAX($A$2:A41)+1)</f>
        <v>40</v>
      </c>
      <c r="B42" s="3">
        <f>IF(C42="","",IF(COUNTIF($C$2:$C41,$C42)=0,MAX($B$2:$B41)+1,""))</f>
        <v>26</v>
      </c>
      <c r="C42" t="s">
        <v>243</v>
      </c>
      <c r="D42" t="s">
        <v>216</v>
      </c>
      <c r="E42" t="s">
        <v>128</v>
      </c>
      <c r="H42" t="s">
        <v>130</v>
      </c>
      <c r="I42">
        <v>2000</v>
      </c>
      <c r="J42" t="s">
        <v>129</v>
      </c>
      <c r="L42" s="3" t="str">
        <f t="shared" si="10"/>
        <v>Animales de la selva</v>
      </c>
      <c r="M42" s="3" t="str">
        <f>IF(C42="","",IF(AND(C42&lt;&gt;"",D42&lt;&gt;"",E42&lt;&gt;"",I42&lt;&gt;"",L42&lt;&gt;"",J42&lt;&gt;"",IFERROR(MATCH(INDEX($B:$B,MATCH($C42,$C:$C,0)),IMAGENES!$B:$B,0),-1)&gt;0),"'si'","'no'"))</f>
        <v>'si'</v>
      </c>
      <c r="O42">
        <f t="shared" si="0"/>
        <v>40</v>
      </c>
      <c r="P42" t="str">
        <f t="shared" si="1"/>
        <v>Set de 12 unidades Paños de cocina</v>
      </c>
      <c r="Q42" t="str">
        <f t="shared" si="2"/>
        <v>Set de 12 paños de cocina tela 100% algodón.</v>
      </c>
      <c r="R42" t="str">
        <f t="shared" si="3"/>
        <v>Un paño de cocina es un tipo de tela utilizado en la cocina para diversas tareas. Su principal función es secar platos, utensilios, y superficies, así como para limpiar derrames o secarse las manos mientras se cocina.</v>
      </c>
      <c r="S42" t="str">
        <f t="shared" si="4"/>
        <v>Hogar</v>
      </c>
      <c r="T42" t="str">
        <f t="shared" si="5"/>
        <v>Paño de cocina</v>
      </c>
      <c r="U42">
        <f>IF($S42="","",INDEX(CATEGORIAS!$A:$A,MATCH($S42,CATEGORIAS!$B:$B,0)))</f>
        <v>2</v>
      </c>
      <c r="V42">
        <f>IF($T42="","",INDEX(SUBCATEGORIAS!$A:$A,MATCH($T42,SUBCATEGORIAS!$B:$B,0)))</f>
        <v>22</v>
      </c>
      <c r="W42">
        <f t="shared" si="6"/>
        <v>8000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'Animales de la selva' },</v>
      </c>
    </row>
    <row r="43" spans="1:40" x14ac:dyDescent="0.25">
      <c r="A43">
        <f>IF(C43="","",MAX($A$2:A42)+1)</f>
        <v>41</v>
      </c>
      <c r="B43" s="3">
        <f>IF(C43="","",IF(COUNTIF($C$2:$C42,$C43)=0,MAX($B$2:$B42)+1,""))</f>
        <v>27</v>
      </c>
      <c r="C43" t="s">
        <v>244</v>
      </c>
      <c r="D43" t="s">
        <v>216</v>
      </c>
      <c r="E43" t="s">
        <v>128</v>
      </c>
      <c r="H43" t="s">
        <v>131</v>
      </c>
      <c r="I43">
        <v>2000</v>
      </c>
      <c r="J43" t="s">
        <v>129</v>
      </c>
      <c r="L43" s="3" t="str">
        <f t="shared" si="10"/>
        <v>Transporte</v>
      </c>
      <c r="M43" s="3" t="str">
        <f>IF(C43="","",IF(AND(C43&lt;&gt;"",D43&lt;&gt;"",E43&lt;&gt;"",I43&lt;&gt;"",L43&lt;&gt;"",J43&lt;&gt;"",IFERROR(MATCH(INDEX($B:$B,MATCH($C43,$C:$C,0)),IMAGENES!$B:$B,0),-1)&gt;0),"'si'","'no'"))</f>
        <v>'si'</v>
      </c>
      <c r="O43">
        <f t="shared" si="0"/>
        <v>41</v>
      </c>
      <c r="P43" t="str">
        <f t="shared" si="1"/>
        <v>Bolsa regalo pequeña 18x24x8.5cm</v>
      </c>
      <c r="Q43" t="str">
        <f t="shared" si="2"/>
        <v>Bolsa de regalo pequeña con diferentes motivos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1000</v>
      </c>
      <c r="X43" t="str">
        <f t="shared" si="11"/>
        <v>'si'</v>
      </c>
      <c r="Z43">
        <v>41</v>
      </c>
      <c r="AA43">
        <f t="shared" si="14"/>
        <v>5</v>
      </c>
      <c r="AB43" t="str">
        <f>IFERROR(IF(MATCH($AA43,$O:$O,0)&gt;0,"{",0),"")</f>
        <v>{</v>
      </c>
      <c r="AG43">
        <f>IF($D43="","",INDEX(CATEGORIAS!$A:$A,MATCH($D43,CATEGORIAS!$B:$B,0)))</f>
        <v>1</v>
      </c>
      <c r="AH43">
        <f>IF($E43="","",INDEX(SUBCATEGORIAS!$A:$A,MATCH($E43,SUBCATEGORIAS!$B:$B,0)))</f>
        <v>14</v>
      </c>
      <c r="AI43">
        <f t="shared" si="7"/>
        <v>41</v>
      </c>
      <c r="AK43" s="2" t="str">
        <f t="shared" si="12"/>
        <v>001</v>
      </c>
      <c r="AL43" t="str">
        <f t="shared" si="13"/>
        <v>0014</v>
      </c>
      <c r="AM43" t="str">
        <f t="shared" si="8"/>
        <v>0041</v>
      </c>
      <c r="AN43" t="str">
        <f t="shared" si="9"/>
        <v>{ id_sku: '00100140041', id_articulo: '27', variacion: 'Transporte' },</v>
      </c>
    </row>
    <row r="44" spans="1:40" x14ac:dyDescent="0.25">
      <c r="A44">
        <f>IF(C44="","",MAX($A$2:A43)+1)</f>
        <v>42</v>
      </c>
      <c r="B44" s="3">
        <f>IF(C44="","",IF(COUNTIF($C$2:$C43,$C44)=0,MAX($B$2:$B43)+1,""))</f>
        <v>28</v>
      </c>
      <c r="C44" t="s">
        <v>171</v>
      </c>
      <c r="D44" t="s">
        <v>216</v>
      </c>
      <c r="E44" t="s">
        <v>172</v>
      </c>
      <c r="H44" t="s">
        <v>185</v>
      </c>
      <c r="I44">
        <v>3300</v>
      </c>
      <c r="J44" t="s">
        <v>173</v>
      </c>
      <c r="L44" s="3" t="str">
        <f t="shared" si="10"/>
        <v>Española - 10 colores</v>
      </c>
      <c r="M44" s="3" t="str">
        <f>IF(C44="","",IF(AND(C44&lt;&gt;"",D44&lt;&gt;"",E44&lt;&gt;"",I44&lt;&gt;"",L44&lt;&gt;"",J44&lt;&gt;"",IFERROR(MATCH(INDEX($B:$B,MATCH($C44,$C:$C,0)),IMAGENES!$B:$B,0),-1)&gt;0),"'si'","'no'"))</f>
        <v>'si'</v>
      </c>
      <c r="O44">
        <f t="shared" si="0"/>
        <v>42</v>
      </c>
      <c r="P44" t="str">
        <f t="shared" si="1"/>
        <v>Bolsa regalo grande 41.5x30x12cm</v>
      </c>
      <c r="Q44" t="str">
        <f t="shared" si="2"/>
        <v>Bolsa de regalo grande con diferentes motivos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1500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'Española - 10 colores' },</v>
      </c>
    </row>
    <row r="45" spans="1:40" x14ac:dyDescent="0.25">
      <c r="A45">
        <f>IF(C45="","",MAX($A$2:A44)+1)</f>
        <v>43</v>
      </c>
      <c r="B45" s="3">
        <f>IF(C45="","",IF(COUNTIF($C$2:$C44,$C45)=0,MAX($B$2:$B44)+1,""))</f>
        <v>29</v>
      </c>
      <c r="C45" t="s">
        <v>174</v>
      </c>
      <c r="D45" t="s">
        <v>216</v>
      </c>
      <c r="E45" t="s">
        <v>177</v>
      </c>
      <c r="H45" t="s">
        <v>175</v>
      </c>
      <c r="I45">
        <v>3000</v>
      </c>
      <c r="J45" t="s">
        <v>176</v>
      </c>
      <c r="L45" s="3" t="str">
        <f t="shared" si="10"/>
        <v>18 colores</v>
      </c>
      <c r="M45" s="3" t="str">
        <f>IF(C45="","",IF(AND(C45&lt;&gt;"",D45&lt;&gt;"",E45&lt;&gt;"",I45&lt;&gt;"",L45&lt;&gt;"",J45&lt;&gt;"",IFERROR(MATCH(INDEX($B:$B,MATCH($C45,$C:$C,0)),IMAGENES!$B:$B,0),-1)&gt;0),"'si'","'no'"))</f>
        <v>'si'</v>
      </c>
      <c r="O45">
        <f t="shared" si="0"/>
        <v>43</v>
      </c>
      <c r="P45" t="str">
        <f t="shared" si="1"/>
        <v>Bolsa regalo grande para niños 40x30x12cm</v>
      </c>
      <c r="Q45" t="str">
        <f t="shared" si="2"/>
        <v>Bolsa de regalo grande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1500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'18 colores' },</v>
      </c>
    </row>
    <row r="46" spans="1:40" x14ac:dyDescent="0.25">
      <c r="A46">
        <f>IF(C46="","",MAX($A$2:A45)+1)</f>
        <v>44</v>
      </c>
      <c r="B46" s="3">
        <f>IF(C46="","",IF(COUNTIF($C$2:$C45,$C46)=0,MAX($B$2:$B45)+1,""))</f>
        <v>30</v>
      </c>
      <c r="C46" t="s">
        <v>180</v>
      </c>
      <c r="D46" t="s">
        <v>216</v>
      </c>
      <c r="E46" t="s">
        <v>177</v>
      </c>
      <c r="H46" t="s">
        <v>181</v>
      </c>
      <c r="I46">
        <v>3000</v>
      </c>
      <c r="J46" t="s">
        <v>182</v>
      </c>
      <c r="L46" s="3" t="str">
        <f t="shared" si="10"/>
        <v>24 colores</v>
      </c>
      <c r="M46" s="3" t="str">
        <f>IF(C46="","",IF(AND(C46&lt;&gt;"",D46&lt;&gt;"",E46&lt;&gt;"",I46&lt;&gt;"",L46&lt;&gt;"",J46&lt;&gt;"",IFERROR(MATCH(INDEX($B:$B,MATCH($C46,$C:$C,0)),IMAGENES!$B:$B,0),-1)&gt;0),"'si'","'no'"))</f>
        <v>'si'</v>
      </c>
      <c r="O46">
        <f t="shared" si="0"/>
        <v>44</v>
      </c>
      <c r="P46" t="str">
        <f t="shared" si="1"/>
        <v>Bolsa regalo mediana para niños 26x32x10cm</v>
      </c>
      <c r="Q46" t="str">
        <f t="shared" si="2"/>
        <v>Bolsa de regalo mediana para niños</v>
      </c>
      <c r="R46" t="str">
        <f t="shared" si="3"/>
        <v>En Bazar Multicolor, seleccionamos cuidadosamente nuestras bolsas de regalo para ofrecerte diseños únicos y encantadores. Con nuestras bolsas de regalo, no solo estás envolviendo un presente, sino que también estás entregando un gesto de cariño.</v>
      </c>
      <c r="S46" t="str">
        <f t="shared" si="4"/>
        <v>Librería y papelería</v>
      </c>
      <c r="T46" t="str">
        <f t="shared" si="5"/>
        <v>Bolsa de regalo</v>
      </c>
      <c r="U46">
        <f>IF($S46="","",INDEX(CATEGORIAS!$A:$A,MATCH($S46,CATEGORIAS!$B:$B,0)))</f>
        <v>1</v>
      </c>
      <c r="V46">
        <f>IF($T46="","",INDEX(SUBCATEGORIAS!$A:$A,MATCH($T46,SUBCATEGORIAS!$B:$B,0)))</f>
        <v>4</v>
      </c>
      <c r="W46">
        <f t="shared" si="6"/>
        <v>1300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'24 colores' },</v>
      </c>
    </row>
    <row r="47" spans="1:40" x14ac:dyDescent="0.25">
      <c r="A47">
        <f>IF(C47="","",MAX($A$2:A46)+1)</f>
        <v>45</v>
      </c>
      <c r="B47" s="3">
        <f>IF(C47="","",IF(COUNTIF($C$2:$C46,$C47)=0,MAX($B$2:$B46)+1,""))</f>
        <v>31</v>
      </c>
      <c r="C47" t="s">
        <v>245</v>
      </c>
      <c r="D47" t="s">
        <v>216</v>
      </c>
      <c r="E47" t="s">
        <v>184</v>
      </c>
      <c r="F47" t="s">
        <v>186</v>
      </c>
      <c r="I47">
        <v>1450</v>
      </c>
      <c r="J47" t="s">
        <v>187</v>
      </c>
      <c r="L47" s="3" t="str">
        <f t="shared" si="10"/>
        <v>Dorado</v>
      </c>
      <c r="M47" s="3" t="str">
        <f>IF(C47="","",IF(AND(C47&lt;&gt;"",D47&lt;&gt;"",E47&lt;&gt;"",I47&lt;&gt;"",L47&lt;&gt;"",J47&lt;&gt;"",IFERROR(MATCH(INDEX($B:$B,MATCH($C47,$C:$C,0)),IMAGENES!$B:$B,0),-1)&gt;0),"'si'","'no'"))</f>
        <v>'si'</v>
      </c>
      <c r="O47">
        <f t="shared" si="0"/>
        <v>45</v>
      </c>
      <c r="P47" t="str">
        <f t="shared" si="1"/>
        <v>Bolsa regalo mediana para niños 30x26x10.5cm</v>
      </c>
      <c r="Q47" t="str">
        <f t="shared" si="2"/>
        <v>Bolsa de regalo mediana para niños</v>
      </c>
      <c r="R47" t="str">
        <f t="shared" si="3"/>
        <v>En Bazar Multicolor, seleccionamos cuidadosamente nuestras bolsas de regalo para ofrecerte diseños únicos y encantadores. Con nuestras bolsas de regalo, no solo estás envolviendo un presente, sino que también estás entregando un gesto de cariño.</v>
      </c>
      <c r="S47" t="str">
        <f t="shared" si="4"/>
        <v>Librería y papelería</v>
      </c>
      <c r="T47" t="str">
        <f t="shared" si="5"/>
        <v>Bolsa de regalo</v>
      </c>
      <c r="U47">
        <f>IF($S47="","",INDEX(CATEGORIAS!$A:$A,MATCH($S47,CATEGORIAS!$B:$B,0)))</f>
        <v>1</v>
      </c>
      <c r="V47">
        <f>IF($T47="","",INDEX(SUBCATEGORIAS!$A:$A,MATCH($T47,SUBCATEGORIAS!$B:$B,0)))</f>
        <v>4</v>
      </c>
      <c r="W47">
        <f t="shared" si="6"/>
        <v>1000</v>
      </c>
      <c r="X47" t="str">
        <f t="shared" si="11"/>
        <v>'si'</v>
      </c>
      <c r="Z47">
        <v>45</v>
      </c>
      <c r="AA47" t="str">
        <f t="shared" si="14"/>
        <v/>
      </c>
      <c r="AB47" t="str">
        <f>IFERROR(IF(MATCH($AA43,$O:$O,0)&gt;0,CONCATENATE("descripcion_larga: '",INDEX($R:$R,MATCH($AA43,$O:$O,0)),"',"),0),"")</f>
        <v>descripcion_larga: '0',</v>
      </c>
      <c r="AG47">
        <f>IF($D47="","",INDEX(CATEGORIAS!$A:$A,MATCH($D47,CATEGORIAS!$B:$B,0)))</f>
        <v>1</v>
      </c>
      <c r="AH47">
        <f>IF($E47="","",INDEX(SUBCATEGORIAS!$A:$A,MATCH($E47,SUBCATEGORIAS!$B:$B,0)))</f>
        <v>17</v>
      </c>
      <c r="AI47">
        <f t="shared" si="7"/>
        <v>45</v>
      </c>
      <c r="AK47" s="2" t="str">
        <f t="shared" si="12"/>
        <v>001</v>
      </c>
      <c r="AL47" t="str">
        <f t="shared" si="13"/>
        <v>0017</v>
      </c>
      <c r="AM47" t="str">
        <f t="shared" si="8"/>
        <v>0045</v>
      </c>
      <c r="AN47" t="str">
        <f t="shared" si="9"/>
        <v>{ id_sku: '00100170045', id_articulo: '31', variacion: 'Dorado' },</v>
      </c>
    </row>
    <row r="48" spans="1:40" x14ac:dyDescent="0.25">
      <c r="A48">
        <f>IF(C48="","",MAX($A$2:A47)+1)</f>
        <v>46</v>
      </c>
      <c r="B48" s="3">
        <f>IF(C48="","",IF(COUNTIF($C$2:$C47,$C48)=0,MAX($B$2:$B47)+1,""))</f>
        <v>32</v>
      </c>
      <c r="C48" t="s">
        <v>246</v>
      </c>
      <c r="D48" t="s">
        <v>216</v>
      </c>
      <c r="E48" t="s">
        <v>184</v>
      </c>
      <c r="F48" t="s">
        <v>188</v>
      </c>
      <c r="I48">
        <v>1450</v>
      </c>
      <c r="J48" t="s">
        <v>187</v>
      </c>
      <c r="L48" s="3" t="str">
        <f t="shared" si="10"/>
        <v>Plateado</v>
      </c>
      <c r="M48" s="3" t="str">
        <f>IF(C48="","",IF(AND(C48&lt;&gt;"",D48&lt;&gt;"",E48&lt;&gt;"",I48&lt;&gt;"",L48&lt;&gt;"",J48&lt;&gt;"",IFERROR(MATCH(INDEX($B:$B,MATCH($C48,$C:$C,0)),IMAGENES!$B:$B,0),-1)&gt;0),"'si'","'no'"))</f>
        <v>'si'</v>
      </c>
      <c r="O48">
        <f t="shared" si="0"/>
        <v>46</v>
      </c>
      <c r="P48" t="str">
        <f t="shared" si="1"/>
        <v>Cometa de abejita</v>
      </c>
      <c r="Q48" t="str">
        <f t="shared" si="2"/>
        <v>Cometa de abejita 78x76cm.</v>
      </c>
      <c r="R48">
        <f t="shared" si="3"/>
        <v>0</v>
      </c>
      <c r="S48" t="str">
        <f t="shared" si="4"/>
        <v>Actividades</v>
      </c>
      <c r="T48" t="str">
        <f t="shared" si="5"/>
        <v>Cometa</v>
      </c>
      <c r="U48">
        <f>IF($S48="","",INDEX(CATEGORIAS!$A:$A,MATCH($S48,CATEGORIAS!$B:$B,0)))</f>
        <v>7</v>
      </c>
      <c r="V48">
        <f>IF($T48="","",INDEX(SUBCATEGORIAS!$A:$A,MATCH($T48,SUBCATEGORIAS!$B:$B,0)))</f>
        <v>18</v>
      </c>
      <c r="W48">
        <f t="shared" si="6"/>
        <v>1500</v>
      </c>
      <c r="X48" t="str">
        <f t="shared" si="11"/>
        <v>'si'</v>
      </c>
      <c r="Z48">
        <v>46</v>
      </c>
      <c r="AA48" t="str">
        <f t="shared" si="14"/>
        <v/>
      </c>
      <c r="AB48" t="str">
        <f>IFERROR(IF(MATCH($AA43,$O:$O,0)&gt;0,CONCATENATE("id_categoria: '",INDEX($U:$U,MATCH($AA43,$O:$O,0)),"',"),0),"")</f>
        <v>id_categoria: '1',</v>
      </c>
      <c r="AG48">
        <f>IF($D48="","",INDEX(CATEGORIAS!$A:$A,MATCH($D48,CATEGORIAS!$B:$B,0)))</f>
        <v>1</v>
      </c>
      <c r="AH48">
        <f>IF($E48="","",INDEX(SUBCATEGORIAS!$A:$A,MATCH($E48,SUBCATEGORIAS!$B:$B,0)))</f>
        <v>17</v>
      </c>
      <c r="AI48">
        <f t="shared" si="7"/>
        <v>46</v>
      </c>
      <c r="AK48" s="2" t="str">
        <f t="shared" si="12"/>
        <v>001</v>
      </c>
      <c r="AL48" t="str">
        <f t="shared" si="13"/>
        <v>0017</v>
      </c>
      <c r="AM48" t="str">
        <f t="shared" si="8"/>
        <v>0046</v>
      </c>
      <c r="AN48" t="str">
        <f t="shared" si="9"/>
        <v>{ id_sku: '00100170046', id_articulo: '32', variacion: 'Plateado' },</v>
      </c>
    </row>
    <row r="49" spans="1:40" x14ac:dyDescent="0.25">
      <c r="A49">
        <f>IF(C49="","",MAX($A$2:A48)+1)</f>
        <v>47</v>
      </c>
      <c r="B49" s="3">
        <f>IF(C49="","",IF(COUNTIF($C$2:$C48,$C49)=0,MAX($B$2:$B48)+1,""))</f>
        <v>33</v>
      </c>
      <c r="C49" t="s">
        <v>286</v>
      </c>
      <c r="D49" t="s">
        <v>213</v>
      </c>
      <c r="E49" t="s">
        <v>215</v>
      </c>
      <c r="F49" t="s">
        <v>13</v>
      </c>
      <c r="I49">
        <v>1500</v>
      </c>
      <c r="J49" t="s">
        <v>261</v>
      </c>
      <c r="L49" s="3" t="str">
        <f t="shared" si="10"/>
        <v>Verde</v>
      </c>
      <c r="M49" s="3" t="str">
        <f>IF(C49="","",IF(AND(C49&lt;&gt;"",D49&lt;&gt;"",E49&lt;&gt;"",I49&lt;&gt;"",L49&lt;&gt;"",J49&lt;&gt;"",IFERROR(MATCH(INDEX($B:$B,MATCH($C49,$C:$C,0)),IMAGENES!$B:$B,0),-1)&gt;0),"'si'","'no'"))</f>
        <v>'si'</v>
      </c>
      <c r="O49">
        <f t="shared" si="0"/>
        <v>47</v>
      </c>
      <c r="P49" t="str">
        <f t="shared" si="1"/>
        <v>Cometa de pinguina</v>
      </c>
      <c r="Q49" t="str">
        <f t="shared" si="2"/>
        <v>Cometa de pinguina 115x160cm.</v>
      </c>
      <c r="R49">
        <f t="shared" si="3"/>
        <v>0</v>
      </c>
      <c r="S49" t="str">
        <f t="shared" si="4"/>
        <v>Actividades</v>
      </c>
      <c r="T49" t="str">
        <f t="shared" si="5"/>
        <v>Cometa</v>
      </c>
      <c r="U49">
        <f>IF($S49="","",INDEX(CATEGORIAS!$A:$A,MATCH($S49,CATEGORIAS!$B:$B,0)))</f>
        <v>7</v>
      </c>
      <c r="V49">
        <f>IF($T49="","",INDEX(SUBCATEGORIAS!$A:$A,MATCH($T49,SUBCATEGORIAS!$B:$B,0)))</f>
        <v>18</v>
      </c>
      <c r="W49">
        <f t="shared" si="6"/>
        <v>3200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19</v>
      </c>
      <c r="AI49">
        <f t="shared" si="7"/>
        <v>47</v>
      </c>
      <c r="AK49" s="2" t="str">
        <f t="shared" si="12"/>
        <v>006</v>
      </c>
      <c r="AL49" t="str">
        <f t="shared" si="13"/>
        <v>0019</v>
      </c>
      <c r="AM49" t="str">
        <f t="shared" si="8"/>
        <v>0047</v>
      </c>
      <c r="AN49" t="str">
        <f t="shared" si="9"/>
        <v>{ id_sku: '00600190047', id_articulo: '33', variacion: 'Verde' },</v>
      </c>
    </row>
    <row r="50" spans="1:40" x14ac:dyDescent="0.25">
      <c r="A50">
        <f>IF(C50="","",MAX($A$2:A49)+1)</f>
        <v>48</v>
      </c>
      <c r="B50" s="3" t="str">
        <f>IF(C50="","",IF(COUNTIF($C$2:$C49,$C50)=0,MAX($B$2:$B49)+1,""))</f>
        <v/>
      </c>
      <c r="C50" t="s">
        <v>286</v>
      </c>
      <c r="D50" t="s">
        <v>213</v>
      </c>
      <c r="E50" t="s">
        <v>215</v>
      </c>
      <c r="F50" t="s">
        <v>105</v>
      </c>
      <c r="I50">
        <v>1500</v>
      </c>
      <c r="J50" t="s">
        <v>261</v>
      </c>
      <c r="L50" s="3" t="str">
        <f t="shared" si="10"/>
        <v>Multicolor</v>
      </c>
      <c r="M50" s="3" t="str">
        <f>IF(C50="","",IF(AND(C50&lt;&gt;"",D50&lt;&gt;"",E50&lt;&gt;"",I50&lt;&gt;"",L50&lt;&gt;"",J50&lt;&gt;"",IFERROR(MATCH(INDEX($B:$B,MATCH($C50,$C:$C,0)),IMAGENES!$B:$B,0),-1)&gt;0),"'si'","'no'"))</f>
        <v>'si'</v>
      </c>
      <c r="O50">
        <f t="shared" si="0"/>
        <v>48</v>
      </c>
      <c r="P50" t="str">
        <f t="shared" si="1"/>
        <v>Libro para Colorear - Vegetables</v>
      </c>
      <c r="Q50" t="str">
        <f t="shared" si="2"/>
        <v>Libros para pintar Temático</v>
      </c>
      <c r="R50">
        <f t="shared" si="3"/>
        <v>0</v>
      </c>
      <c r="S50" t="str">
        <f t="shared" si="4"/>
        <v>Educación</v>
      </c>
      <c r="T50" t="str">
        <f t="shared" si="5"/>
        <v>Libro educativo</v>
      </c>
      <c r="U50">
        <f>IF($S50="","",INDEX(CATEGORIAS!$A:$A,MATCH($S50,CATEGORIAS!$B:$B,0)))</f>
        <v>4</v>
      </c>
      <c r="V50">
        <f>IF($T50="","",INDEX(SUBCATEGORIAS!$A:$A,MATCH($T50,SUBCATEGORIAS!$B:$B,0)))</f>
        <v>6</v>
      </c>
      <c r="W50">
        <f t="shared" si="6"/>
        <v>1500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19</v>
      </c>
      <c r="AI50">
        <f t="shared" si="7"/>
        <v>48</v>
      </c>
      <c r="AK50" s="2" t="str">
        <f t="shared" si="12"/>
        <v>006</v>
      </c>
      <c r="AL50" t="str">
        <f t="shared" si="13"/>
        <v>0019</v>
      </c>
      <c r="AM50" t="str">
        <f t="shared" si="8"/>
        <v>0048</v>
      </c>
      <c r="AN50" t="str">
        <f t="shared" si="9"/>
        <v>{ id_sku: '00600190048', id_articulo: '33', variacion: 'Multicolor' },</v>
      </c>
    </row>
    <row r="51" spans="1:40" x14ac:dyDescent="0.25">
      <c r="A51">
        <f>IF(C51="","",MAX($A$2:A50)+1)</f>
        <v>49</v>
      </c>
      <c r="B51" s="3">
        <f>IF(C51="","",IF(COUNTIF($C$2:$C50,$C51)=0,MAX($B$2:$B50)+1,""))</f>
        <v>34</v>
      </c>
      <c r="C51" t="s">
        <v>233</v>
      </c>
      <c r="D51" t="s">
        <v>217</v>
      </c>
      <c r="E51" t="s">
        <v>193</v>
      </c>
      <c r="H51" t="s">
        <v>194</v>
      </c>
      <c r="I51">
        <v>2000</v>
      </c>
      <c r="J51" t="s">
        <v>197</v>
      </c>
      <c r="L51" s="3" t="str">
        <f t="shared" si="10"/>
        <v>Chile</v>
      </c>
      <c r="M51" s="3" t="str">
        <f>IF(C51="","",IF(AND(C51&lt;&gt;"",D51&lt;&gt;"",E51&lt;&gt;"",I51&lt;&gt;"",L51&lt;&gt;"",J51&lt;&gt;"",IFERROR(MATCH(INDEX($B:$B,MATCH($C51,$C:$C,0)),IMAGENES!$B:$B,0),-1)&gt;0),"'si'","'no'"))</f>
        <v>'si'</v>
      </c>
      <c r="O51">
        <f t="shared" si="0"/>
        <v>49</v>
      </c>
      <c r="P51" t="str">
        <f t="shared" si="1"/>
        <v>Libro para Colorear - Fruit</v>
      </c>
      <c r="Q51" t="str">
        <f t="shared" si="2"/>
        <v>Libros para pintar Temático</v>
      </c>
      <c r="R51">
        <f t="shared" si="3"/>
        <v>0</v>
      </c>
      <c r="S51" t="str">
        <f t="shared" si="4"/>
        <v>Educación</v>
      </c>
      <c r="T51" t="str">
        <f t="shared" si="5"/>
        <v>Libro educativo</v>
      </c>
      <c r="U51">
        <f>IF($S51="","",INDEX(CATEGORIAS!$A:$A,MATCH($S51,CATEGORIAS!$B:$B,0)))</f>
        <v>4</v>
      </c>
      <c r="V51">
        <f>IF($T51="","",INDEX(SUBCATEGORIAS!$A:$A,MATCH($T51,SUBCATEGORIAS!$B:$B,0)))</f>
        <v>6</v>
      </c>
      <c r="W51">
        <f t="shared" si="6"/>
        <v>1500</v>
      </c>
      <c r="X51" t="str">
        <f t="shared" si="11"/>
        <v>'si'</v>
      </c>
      <c r="Z51">
        <v>49</v>
      </c>
      <c r="AA51" t="str">
        <f t="shared" si="14"/>
        <v/>
      </c>
      <c r="AB51" t="str">
        <f>IFERROR(IF(MATCH($AA43,$O:$O,0)&gt;0,CONCATENATE("disponible: ",INDEX($X:$X,MATCH($AA43,$O:$O,0)),","),0),"")</f>
        <v>disponible: 'no',</v>
      </c>
      <c r="AG51">
        <f>IF($D51="","",INDEX(CATEGORIAS!$A:$A,MATCH($D51,CATEGORIAS!$B:$B,0)))</f>
        <v>7</v>
      </c>
      <c r="AH51">
        <f>IF($E51="","",INDEX(SUBCATEGORIAS!$A:$A,MATCH($E51,SUBCATEGORIAS!$B:$B,0)))</f>
        <v>18</v>
      </c>
      <c r="AI51">
        <f t="shared" si="7"/>
        <v>49</v>
      </c>
      <c r="AK51" s="2" t="str">
        <f t="shared" si="12"/>
        <v>007</v>
      </c>
      <c r="AL51" t="str">
        <f t="shared" si="13"/>
        <v>0018</v>
      </c>
      <c r="AM51" t="str">
        <f t="shared" si="8"/>
        <v>0049</v>
      </c>
      <c r="AN51" t="str">
        <f t="shared" si="9"/>
        <v>{ id_sku: '00700180049', id_articulo: '34', variacion: 'Chile' },</v>
      </c>
    </row>
    <row r="52" spans="1:40" x14ac:dyDescent="0.25">
      <c r="A52">
        <f>IF(C52="","",MAX($A$2:A51)+1)</f>
        <v>50</v>
      </c>
      <c r="B52" s="3">
        <f>IF(C52="","",IF(COUNTIF($C$2:$C51,$C52)=0,MAX($B$2:$B51)+1,""))</f>
        <v>35</v>
      </c>
      <c r="C52" t="s">
        <v>234</v>
      </c>
      <c r="D52" t="s">
        <v>217</v>
      </c>
      <c r="E52" t="s">
        <v>193</v>
      </c>
      <c r="H52" t="s">
        <v>195</v>
      </c>
      <c r="I52">
        <v>4000</v>
      </c>
      <c r="J52" t="s">
        <v>198</v>
      </c>
      <c r="L52" s="3" t="str">
        <f t="shared" si="10"/>
        <v>Murciélago</v>
      </c>
      <c r="M52" s="3" t="str">
        <f>IF(C52="","",IF(AND(C52&lt;&gt;"",D52&lt;&gt;"",E52&lt;&gt;"",I52&lt;&gt;"",L52&lt;&gt;"",J52&lt;&gt;"",IFERROR(MATCH(INDEX($B:$B,MATCH($C52,$C:$C,0)),IMAGENES!$B:$B,0),-1)&gt;0),"'si'","'no'"))</f>
        <v>'si'</v>
      </c>
      <c r="O52">
        <f t="shared" si="0"/>
        <v>50</v>
      </c>
      <c r="P52" t="str">
        <f t="shared" si="1"/>
        <v>Pet training pads (sabanillas)</v>
      </c>
      <c r="Q52" t="str">
        <f t="shared" si="2"/>
        <v>Pet training pads - sabanillas de entrenamiento mascotas - 40 unidades de 60x60cm</v>
      </c>
      <c r="R52">
        <f t="shared" si="3"/>
        <v>0</v>
      </c>
      <c r="S52" t="str">
        <f t="shared" si="4"/>
        <v>Mascotas</v>
      </c>
      <c r="T52" t="str">
        <f t="shared" si="5"/>
        <v>Sabanillas</v>
      </c>
      <c r="U52">
        <f>IF($S52="","",INDEX(CATEGORIAS!$A:$A,MATCH($S52,CATEGORIAS!$B:$B,0)))</f>
        <v>6</v>
      </c>
      <c r="V52">
        <f>IF($T52="","",INDEX(SUBCATEGORIAS!$A:$A,MATCH($T52,SUBCATEGORIAS!$B:$B,0)))</f>
        <v>23</v>
      </c>
      <c r="W52">
        <f t="shared" si="6"/>
        <v>14990</v>
      </c>
      <c r="X52" t="str">
        <f t="shared" si="11"/>
        <v>'si'</v>
      </c>
      <c r="Z52">
        <v>50</v>
      </c>
      <c r="AA52" t="str">
        <f t="shared" si="14"/>
        <v/>
      </c>
      <c r="AB52" t="str">
        <f>IFERROR(IF(MATCH($AA43,$O:$O,0)&gt;0,"},",0),"")</f>
        <v>},</v>
      </c>
      <c r="AG52">
        <f>IF($D52="","",INDEX(CATEGORIAS!$A:$A,MATCH($D52,CATEGORIAS!$B:$B,0)))</f>
        <v>7</v>
      </c>
      <c r="AH52">
        <f>IF($E52="","",INDEX(SUBCATEGORIAS!$A:$A,MATCH($E52,SUBCATEGORIAS!$B:$B,0)))</f>
        <v>18</v>
      </c>
      <c r="AI52">
        <f t="shared" si="7"/>
        <v>50</v>
      </c>
      <c r="AK52" s="2" t="str">
        <f t="shared" si="12"/>
        <v>007</v>
      </c>
      <c r="AL52" t="str">
        <f t="shared" si="13"/>
        <v>0018</v>
      </c>
      <c r="AM52" t="str">
        <f t="shared" si="8"/>
        <v>0050</v>
      </c>
      <c r="AN52" t="str">
        <f t="shared" si="9"/>
        <v>{ id_sku: '00700180050', id_articulo: '35', variacion: 'Murciélago' },</v>
      </c>
    </row>
    <row r="53" spans="1:40" x14ac:dyDescent="0.25">
      <c r="A53">
        <f>IF(C53="","",MAX($A$2:A52)+1)</f>
        <v>51</v>
      </c>
      <c r="B53" s="3">
        <f>IF(C53="","",IF(COUNTIF($C$2:$C52,$C53)=0,MAX($B$2:$B52)+1,""))</f>
        <v>36</v>
      </c>
      <c r="C53" t="s">
        <v>235</v>
      </c>
      <c r="D53" t="s">
        <v>217</v>
      </c>
      <c r="E53" t="s">
        <v>193</v>
      </c>
      <c r="H53" t="s">
        <v>196</v>
      </c>
      <c r="I53">
        <v>4990</v>
      </c>
      <c r="J53" t="s">
        <v>199</v>
      </c>
      <c r="L53" s="3" t="str">
        <f t="shared" si="10"/>
        <v>Tiburón</v>
      </c>
      <c r="M53" s="3" t="str">
        <f>IF(C53="","",IF(AND(C53&lt;&gt;"",D53&lt;&gt;"",E53&lt;&gt;"",I53&lt;&gt;"",L53&lt;&gt;"",J53&lt;&gt;"",IFERROR(MATCH(INDEX($B:$B,MATCH($C53,$C:$C,0)),IMAGENES!$B:$B,0),-1)&gt;0),"'si'","'no'"))</f>
        <v>'si'</v>
      </c>
      <c r="O53">
        <f t="shared" si="0"/>
        <v>51</v>
      </c>
      <c r="P53" t="str">
        <f t="shared" si="1"/>
        <v>Pañuelo Copihue, 28x28cm</v>
      </c>
      <c r="Q53" t="str">
        <f t="shared" si="2"/>
        <v>Pañuelo Copihue de fiestas patrias, tamaño: 28x28cm</v>
      </c>
      <c r="R53">
        <f t="shared" si="3"/>
        <v>0</v>
      </c>
      <c r="S53" t="str">
        <f t="shared" si="4"/>
        <v>Actividades</v>
      </c>
      <c r="T53" t="str">
        <f t="shared" si="5"/>
        <v>Pañuelo Fiestas Patrias</v>
      </c>
      <c r="U53">
        <f>IF($S53="","",INDEX(CATEGORIAS!$A:$A,MATCH($S53,CATEGORIAS!$B:$B,0)))</f>
        <v>7</v>
      </c>
      <c r="V53">
        <f>IF($T53="","",INDEX(SUBCATEGORIAS!$A:$A,MATCH($T53,SUBCATEGORIAS!$B:$B,0)))</f>
        <v>24</v>
      </c>
      <c r="W53">
        <f t="shared" si="6"/>
        <v>1650</v>
      </c>
      <c r="X53" t="str">
        <f t="shared" si="11"/>
        <v>'si'</v>
      </c>
      <c r="Z53">
        <v>51</v>
      </c>
      <c r="AA53">
        <f t="shared" si="14"/>
        <v>6</v>
      </c>
      <c r="AB53" t="str">
        <f>IFERROR(IF(MATCH($AA53,$O:$O,0)&gt;0,"{",0),"")</f>
        <v>{</v>
      </c>
      <c r="AG53">
        <f>IF($D53="","",INDEX(CATEGORIAS!$A:$A,MATCH($D53,CATEGORIAS!$B:$B,0)))</f>
        <v>7</v>
      </c>
      <c r="AH53">
        <f>IF($E53="","",INDEX(SUBCATEGORIAS!$A:$A,MATCH($E53,SUBCATEGORIAS!$B:$B,0)))</f>
        <v>18</v>
      </c>
      <c r="AI53">
        <f t="shared" si="7"/>
        <v>51</v>
      </c>
      <c r="AK53" s="2" t="str">
        <f t="shared" si="12"/>
        <v>007</v>
      </c>
      <c r="AL53" t="str">
        <f t="shared" si="13"/>
        <v>0018</v>
      </c>
      <c r="AM53" t="str">
        <f t="shared" si="8"/>
        <v>0051</v>
      </c>
      <c r="AN53" t="str">
        <f t="shared" si="9"/>
        <v>{ id_sku: '00700180051', id_articulo: '36', variacion: 'Tiburón' },</v>
      </c>
    </row>
    <row r="54" spans="1:40" x14ac:dyDescent="0.25">
      <c r="A54">
        <f>IF(C54="","",MAX($A$2:A53)+1)</f>
        <v>52</v>
      </c>
      <c r="B54" s="3">
        <f>IF(C54="","",IF(COUNTIF($C$2:$C53,$C54)=0,MAX($B$2:$B53)+1,""))</f>
        <v>37</v>
      </c>
      <c r="C54" t="s">
        <v>229</v>
      </c>
      <c r="D54" t="s">
        <v>216</v>
      </c>
      <c r="E54" t="s">
        <v>230</v>
      </c>
      <c r="H54" t="s">
        <v>231</v>
      </c>
      <c r="I54">
        <v>3000</v>
      </c>
      <c r="J54" t="s">
        <v>232</v>
      </c>
      <c r="L54" s="3" t="str">
        <f t="shared" si="10"/>
        <v>Set de 12 u.</v>
      </c>
      <c r="M54" s="3" t="str">
        <f>IF(C54="","",IF(AND(C54&lt;&gt;"",D54&lt;&gt;"",E54&lt;&gt;"",I54&lt;&gt;"",L54&lt;&gt;"",J54&lt;&gt;"",IFERROR(MATCH(INDEX($B:$B,MATCH($C54,$C:$C,0)),IMAGENES!$B:$B,0),-1)&gt;0),"'si'","'no'"))</f>
        <v>'si'</v>
      </c>
      <c r="O54">
        <f t="shared" si="0"/>
        <v>52</v>
      </c>
      <c r="P54" t="str">
        <f t="shared" si="1"/>
        <v>Pañuelo Viva Chile, 28x28cm</v>
      </c>
      <c r="Q54" t="str">
        <f t="shared" si="2"/>
        <v>Pañuelo Viva Chile de fiestas patrias, tamaño: 28x28cm</v>
      </c>
      <c r="R54">
        <f t="shared" si="3"/>
        <v>0</v>
      </c>
      <c r="S54" t="str">
        <f t="shared" si="4"/>
        <v>Actividades</v>
      </c>
      <c r="T54" t="str">
        <f t="shared" si="5"/>
        <v>Pañuelo Fiestas Patrias</v>
      </c>
      <c r="U54">
        <f>IF($S54="","",INDEX(CATEGORIAS!$A:$A,MATCH($S54,CATEGORIAS!$B:$B,0)))</f>
        <v>7</v>
      </c>
      <c r="V54">
        <f>IF($T54="","",INDEX(SUBCATEGORIAS!$A:$A,MATCH($T54,SUBCATEGORIAS!$B:$B,0)))</f>
        <v>24</v>
      </c>
      <c r="W54">
        <f t="shared" si="6"/>
        <v>1650</v>
      </c>
      <c r="X54" t="str">
        <f t="shared" si="11"/>
        <v>'si'</v>
      </c>
      <c r="Z54">
        <v>52</v>
      </c>
      <c r="AA54" t="str">
        <f t="shared" si="14"/>
        <v/>
      </c>
      <c r="AB54" t="str">
        <f>IFERROR(IF(MATCH($AA53,$O:$O,0)&gt;0,CONCATENATE("id_articulo: ",$AA53,","),0),"")</f>
        <v>id_articulo: 6,</v>
      </c>
      <c r="AG54">
        <f>IF($D54="","",INDEX(CATEGORIAS!$A:$A,MATCH($D54,CATEGORIAS!$B:$B,0)))</f>
        <v>1</v>
      </c>
      <c r="AH54">
        <f>IF($E54="","",INDEX(SUBCATEGORIAS!$A:$A,MATCH($E54,SUBCATEGORIAS!$B:$B,0)))</f>
        <v>20</v>
      </c>
      <c r="AI54">
        <f t="shared" si="7"/>
        <v>52</v>
      </c>
      <c r="AK54" s="2" t="str">
        <f t="shared" si="12"/>
        <v>001</v>
      </c>
      <c r="AL54" t="str">
        <f t="shared" si="13"/>
        <v>0020</v>
      </c>
      <c r="AM54" t="str">
        <f t="shared" si="8"/>
        <v>0052</v>
      </c>
      <c r="AN54" t="str">
        <f t="shared" si="9"/>
        <v>{ id_sku: '00100200052', id_articulo: '37', variacion: 'Set de 12 u.' },</v>
      </c>
    </row>
    <row r="55" spans="1:40" x14ac:dyDescent="0.25">
      <c r="A55">
        <f>IF(C55="","",MAX($A$2:A54)+1)</f>
        <v>53</v>
      </c>
      <c r="B55" s="3">
        <f>IF(C55="","",IF(COUNTIF($C$2:$C54,$C55)=0,MAX($B$2:$B54)+1,""))</f>
        <v>38</v>
      </c>
      <c r="C55" t="s">
        <v>247</v>
      </c>
      <c r="D55" t="s">
        <v>217</v>
      </c>
      <c r="E55" t="s">
        <v>248</v>
      </c>
      <c r="G55" t="s">
        <v>249</v>
      </c>
      <c r="I55">
        <v>1000</v>
      </c>
      <c r="J55" t="s">
        <v>250</v>
      </c>
      <c r="L55" s="3" t="str">
        <f t="shared" si="10"/>
        <v>50m</v>
      </c>
      <c r="M55" s="3" t="str">
        <f>IF(C55="","",IF(AND(C55&lt;&gt;"",D55&lt;&gt;"",E55&lt;&gt;"",I55&lt;&gt;"",L55&lt;&gt;"",J55&lt;&gt;"",IFERROR(MATCH(INDEX($B:$B,MATCH($C55,$C:$C,0)),IMAGENES!$B:$B,0),-1)&gt;0),"'si'","'no'"))</f>
        <v>'si'</v>
      </c>
      <c r="O55">
        <f t="shared" si="0"/>
        <v>53</v>
      </c>
      <c r="P55" t="str">
        <f t="shared" si="1"/>
        <v>Banderín de Chile pequeña, 11x23cm</v>
      </c>
      <c r="Q55" t="str">
        <f t="shared" si="2"/>
        <v>Bandera de Chile pequeña, decoración fiestas patrias, tamaño 11x23cm</v>
      </c>
      <c r="R55">
        <f t="shared" si="3"/>
        <v>0</v>
      </c>
      <c r="S55" t="str">
        <f t="shared" si="4"/>
        <v>Actividades</v>
      </c>
      <c r="T55" t="str">
        <f t="shared" si="5"/>
        <v>Decoración Fiestas Patrias</v>
      </c>
      <c r="U55">
        <f>IF($S55="","",INDEX(CATEGORIAS!$A:$A,MATCH($S55,CATEGORIAS!$B:$B,0)))</f>
        <v>7</v>
      </c>
      <c r="V55">
        <f>IF($T55="","",INDEX(SUBCATEGORIAS!$A:$A,MATCH($T55,SUBCATEGORIAS!$B:$B,0)))</f>
        <v>25</v>
      </c>
      <c r="W55">
        <f t="shared" si="6"/>
        <v>1000</v>
      </c>
      <c r="X55" t="str">
        <f t="shared" si="11"/>
        <v>'si'</v>
      </c>
      <c r="Z55">
        <v>53</v>
      </c>
      <c r="AA55" t="str">
        <f t="shared" si="14"/>
        <v/>
      </c>
      <c r="AB55" t="str">
        <f>IFERROR(IF(MATCH($AA53,$O:$O,0)&gt;0,CONCATENATE("nombre: '",INDEX($P:$P,MATCH($AA53,$O:$O,0)),"',"),0),"")</f>
        <v>nombre: 'Bolsa de regalos botellas ',</v>
      </c>
      <c r="AG55">
        <f>IF($D55="","",INDEX(CATEGORIAS!$A:$A,MATCH($D55,CATEGORIAS!$B:$B,0)))</f>
        <v>7</v>
      </c>
      <c r="AH55">
        <f>IF($E55="","",INDEX(SUBCATEGORIAS!$A:$A,MATCH($E55,SUBCATEGORIAS!$B:$B,0)))</f>
        <v>21</v>
      </c>
      <c r="AI55">
        <f t="shared" si="7"/>
        <v>53</v>
      </c>
      <c r="AK55" s="2" t="str">
        <f t="shared" si="12"/>
        <v>007</v>
      </c>
      <c r="AL55" t="str">
        <f t="shared" si="13"/>
        <v>0021</v>
      </c>
      <c r="AM55" t="str">
        <f t="shared" si="8"/>
        <v>0053</v>
      </c>
      <c r="AN55" t="str">
        <f t="shared" si="9"/>
        <v>{ id_sku: '00700210053', id_articulo: '38', variacion: '50m' },</v>
      </c>
    </row>
    <row r="56" spans="1:40" x14ac:dyDescent="0.25">
      <c r="A56">
        <f>IF(C56="","",MAX($A$2:A55)+1)</f>
        <v>54</v>
      </c>
      <c r="B56" s="3">
        <f>IF(C56="","",IF(COUNTIF($C$2:$C55,$C56)=0,MAX($B$2:$B55)+1,""))</f>
        <v>39</v>
      </c>
      <c r="C56" t="s">
        <v>287</v>
      </c>
      <c r="D56" t="s">
        <v>34</v>
      </c>
      <c r="E56" t="s">
        <v>48</v>
      </c>
      <c r="H56" t="s">
        <v>252</v>
      </c>
      <c r="I56">
        <v>10000</v>
      </c>
      <c r="J56" t="s">
        <v>160</v>
      </c>
      <c r="K56" t="s">
        <v>149</v>
      </c>
      <c r="L56" s="3" t="str">
        <f t="shared" si="10"/>
        <v>Matemáticas 1</v>
      </c>
      <c r="M56" s="3" t="str">
        <f>IF(C56="","",IF(AND(C56&lt;&gt;"",D56&lt;&gt;"",E56&lt;&gt;"",I56&lt;&gt;"",L56&lt;&gt;"",J56&lt;&gt;"",IFERROR(MATCH(INDEX($B:$B,MATCH($C56,$C:$C,0)),IMAGENES!$B:$B,0),-1)&gt;0),"'si'","'no'"))</f>
        <v>'si'</v>
      </c>
      <c r="O56">
        <f t="shared" si="0"/>
        <v>54</v>
      </c>
      <c r="P56" t="str">
        <f t="shared" si="1"/>
        <v>Guirnaldas de fiestas patrias, 20cm</v>
      </c>
      <c r="Q56" t="str">
        <f t="shared" si="2"/>
        <v>Guirnaldas de fiestas patrias, decoración fiestas patrias, tamaño 20cm</v>
      </c>
      <c r="R56">
        <f t="shared" si="3"/>
        <v>0</v>
      </c>
      <c r="S56" t="str">
        <f t="shared" si="4"/>
        <v>Actividades</v>
      </c>
      <c r="T56" t="str">
        <f t="shared" si="5"/>
        <v>Decoración Fiestas Patrias</v>
      </c>
      <c r="U56">
        <f>IF($S56="","",INDEX(CATEGORIAS!$A:$A,MATCH($S56,CATEGORIAS!$B:$B,0)))</f>
        <v>7</v>
      </c>
      <c r="V56">
        <f>IF($T56="","",INDEX(SUBCATEGORIAS!$A:$A,MATCH($T56,SUBCATEGORIAS!$B:$B,0)))</f>
        <v>25</v>
      </c>
      <c r="W56">
        <f t="shared" si="6"/>
        <v>1300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'39', variacion: 'Matemáticas 1' },</v>
      </c>
    </row>
    <row r="57" spans="1:40" x14ac:dyDescent="0.25">
      <c r="A57">
        <f>IF(C57="","",MAX($A$2:A56)+1)</f>
        <v>55</v>
      </c>
      <c r="B57" s="3" t="str">
        <f>IF(C57="","",IF(COUNTIF($C$2:$C56,$C57)=0,MAX($B$2:$B56)+1,""))</f>
        <v/>
      </c>
      <c r="C57" t="s">
        <v>287</v>
      </c>
      <c r="D57" t="s">
        <v>34</v>
      </c>
      <c r="E57" t="s">
        <v>48</v>
      </c>
      <c r="H57" t="s">
        <v>253</v>
      </c>
      <c r="I57">
        <v>10000</v>
      </c>
      <c r="J57" t="s">
        <v>160</v>
      </c>
      <c r="K57" t="s">
        <v>149</v>
      </c>
      <c r="L57" s="3" t="str">
        <f t="shared" si="10"/>
        <v>Matemáticas 2</v>
      </c>
      <c r="M57" s="3" t="str">
        <f>IF(C57="","",IF(AND(C57&lt;&gt;"",D57&lt;&gt;"",E57&lt;&gt;"",I57&lt;&gt;"",L57&lt;&gt;"",J57&lt;&gt;"",IFERROR(MATCH(INDEX($B:$B,MATCH($C57,$C:$C,0)),IMAGENES!$B:$B,0),-1)&gt;0),"'si'","'no'"))</f>
        <v>'si'</v>
      </c>
      <c r="O57">
        <f t="shared" si="0"/>
        <v>55</v>
      </c>
      <c r="P57" t="str">
        <f t="shared" si="1"/>
        <v>Guirnaldas de fiestas patrias, 50cm</v>
      </c>
      <c r="Q57" t="str">
        <f t="shared" si="2"/>
        <v>Guirnaldas de fiestas patrias, decoración fiestas patrias, tamaño 50cm</v>
      </c>
      <c r="R57">
        <f t="shared" si="3"/>
        <v>0</v>
      </c>
      <c r="S57" t="str">
        <f t="shared" si="4"/>
        <v>Actividades</v>
      </c>
      <c r="T57" t="str">
        <f t="shared" si="5"/>
        <v>Decoración Fiestas Patrias</v>
      </c>
      <c r="U57">
        <f>IF($S57="","",INDEX(CATEGORIAS!$A:$A,MATCH($S57,CATEGORIAS!$B:$B,0)))</f>
        <v>7</v>
      </c>
      <c r="V57">
        <f>IF($T57="","",INDEX(SUBCATEGORIAS!$A:$A,MATCH($T57,SUBCATEGORIAS!$B:$B,0)))</f>
        <v>25</v>
      </c>
      <c r="W57">
        <f t="shared" si="6"/>
        <v>1600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'39', variacion: 'Matemáticas 2' },</v>
      </c>
    </row>
    <row r="58" spans="1:40" x14ac:dyDescent="0.25">
      <c r="A58">
        <f>IF(C58="","",MAX($A$2:A57)+1)</f>
        <v>56</v>
      </c>
      <c r="B58" s="3" t="str">
        <f>IF(C58="","",IF(COUNTIF($C$2:$C57,$C58)=0,MAX($B$2:$B57)+1,""))</f>
        <v/>
      </c>
      <c r="C58" t="s">
        <v>287</v>
      </c>
      <c r="D58" t="s">
        <v>34</v>
      </c>
      <c r="E58" t="s">
        <v>48</v>
      </c>
      <c r="H58" t="s">
        <v>254</v>
      </c>
      <c r="I58">
        <v>10000</v>
      </c>
      <c r="J58" t="s">
        <v>160</v>
      </c>
      <c r="K58" t="s">
        <v>149</v>
      </c>
      <c r="L58" s="3" t="str">
        <f t="shared" si="10"/>
        <v>Matemáticas 3</v>
      </c>
      <c r="M58" s="3" t="str">
        <f>IF(C58="","",IF(AND(C58&lt;&gt;"",D58&lt;&gt;"",E58&lt;&gt;"",I58&lt;&gt;"",L58&lt;&gt;"",J58&lt;&gt;"",IFERROR(MATCH(INDEX($B:$B,MATCH($C58,$C:$C,0)),IMAGENES!$B:$B,0),-1)&gt;0),"'si'","'no'"))</f>
        <v>'si'</v>
      </c>
      <c r="O58">
        <f t="shared" si="0"/>
        <v>56</v>
      </c>
      <c r="P58" t="str">
        <f t="shared" si="1"/>
        <v>Bolsa para prendas delicadas para lavadora</v>
      </c>
      <c r="Q58" t="str">
        <f t="shared" si="2"/>
        <v>Bolsa para prendas delicadas para lavadora</v>
      </c>
      <c r="R58">
        <f t="shared" si="3"/>
        <v>0</v>
      </c>
      <c r="S58" t="str">
        <f t="shared" si="4"/>
        <v>Hogar</v>
      </c>
      <c r="T58" t="str">
        <f t="shared" si="5"/>
        <v>Bolsa lavadora</v>
      </c>
      <c r="U58">
        <f>IF($S58="","",INDEX(CATEGORIAS!$A:$A,MATCH($S58,CATEGORIAS!$B:$B,0)))</f>
        <v>2</v>
      </c>
      <c r="V58">
        <f>IF($T58="","",INDEX(SUBCATEGORIAS!$A:$A,MATCH($T58,SUBCATEGORIAS!$B:$B,0)))</f>
        <v>26</v>
      </c>
      <c r="W58">
        <f t="shared" si="6"/>
        <v>1000</v>
      </c>
      <c r="X58" t="str">
        <f t="shared" si="11"/>
        <v>'si'</v>
      </c>
      <c r="Z58">
        <v>56</v>
      </c>
      <c r="AA58" t="str">
        <f t="shared" si="14"/>
        <v/>
      </c>
      <c r="AB58" t="str">
        <f>IFERROR(IF(MATCH($AA53,$O:$O,0)&gt;0,CONCATENATE("id_categoria: '",INDEX($U:$U,MATCH($AA53,$O:$O,0)),"',"),0),"")</f>
        <v>id_categoria: '1',</v>
      </c>
      <c r="AG58">
        <f>IF($D58="","",INDEX(CATEGORIAS!$A:$A,MATCH($D58,CATEGORIAS!$B:$B,0)))</f>
        <v>4</v>
      </c>
      <c r="AH58">
        <f>IF($E58="","",INDEX(SUBCATEGORIAS!$A:$A,MATCH($E58,SUBCATEGORIAS!$B:$B,0)))</f>
        <v>6</v>
      </c>
      <c r="AI58">
        <f t="shared" si="7"/>
        <v>56</v>
      </c>
      <c r="AK58" s="2" t="str">
        <f t="shared" si="12"/>
        <v>004</v>
      </c>
      <c r="AL58" t="str">
        <f t="shared" si="13"/>
        <v>006</v>
      </c>
      <c r="AM58" t="str">
        <f t="shared" si="8"/>
        <v>0056</v>
      </c>
      <c r="AN58" t="str">
        <f t="shared" si="9"/>
        <v>{ id_sku: '0040060056', id_articulo: '39', variacion: 'Matemáticas 3' },</v>
      </c>
    </row>
    <row r="59" spans="1:40" x14ac:dyDescent="0.25">
      <c r="A59">
        <f>IF(C59="","",MAX($A$2:A58)+1)</f>
        <v>57</v>
      </c>
      <c r="B59" s="3" t="str">
        <f>IF(C59="","",IF(COUNTIF($C$2:$C58,$C59)=0,MAX($B$2:$B58)+1,""))</f>
        <v/>
      </c>
      <c r="C59" t="s">
        <v>287</v>
      </c>
      <c r="D59" t="s">
        <v>34</v>
      </c>
      <c r="E59" t="s">
        <v>48</v>
      </c>
      <c r="H59" t="s">
        <v>255</v>
      </c>
      <c r="I59">
        <v>10000</v>
      </c>
      <c r="J59" t="s">
        <v>160</v>
      </c>
      <c r="K59" t="s">
        <v>149</v>
      </c>
      <c r="L59" s="3" t="str">
        <f t="shared" si="10"/>
        <v>Matemáticas 4</v>
      </c>
      <c r="M59" s="3" t="str">
        <f>IF(C59="","",IF(AND(C59&lt;&gt;"",D59&lt;&gt;"",E59&lt;&gt;"",I59&lt;&gt;"",L59&lt;&gt;"",J59&lt;&gt;"",IFERROR(MATCH(INDEX($B:$B,MATCH($C59,$C:$C,0)),IMAGENES!$B:$B,0),-1)&gt;0),"'si'","'no'"))</f>
        <v>'si'</v>
      </c>
      <c r="O59">
        <f t="shared" si="0"/>
        <v>57</v>
      </c>
      <c r="P59" t="str">
        <f t="shared" si="1"/>
        <v>Cometa de Chile</v>
      </c>
      <c r="Q59" t="str">
        <f t="shared" si="2"/>
        <v>Cometa de Chile 120x60cm.</v>
      </c>
      <c r="R59">
        <f t="shared" si="3"/>
        <v>0</v>
      </c>
      <c r="S59" t="str">
        <f t="shared" si="4"/>
        <v>Actividades</v>
      </c>
      <c r="T59" t="str">
        <f t="shared" si="5"/>
        <v>Cometa</v>
      </c>
      <c r="U59">
        <f>IF($S59="","",INDEX(CATEGORIAS!$A:$A,MATCH($S59,CATEGORIAS!$B:$B,0)))</f>
        <v>7</v>
      </c>
      <c r="V59">
        <f>IF($T59="","",INDEX(SUBCATEGORIAS!$A:$A,MATCH($T59,SUBCATEGORIAS!$B:$B,0)))</f>
        <v>18</v>
      </c>
      <c r="W59">
        <f t="shared" si="6"/>
        <v>2000</v>
      </c>
      <c r="X59" t="str">
        <f t="shared" si="11"/>
        <v>'si'</v>
      </c>
      <c r="Z59">
        <v>57</v>
      </c>
      <c r="AA59" t="str">
        <f t="shared" si="14"/>
        <v/>
      </c>
      <c r="AB59" t="str">
        <f>IFERROR(IF(MATCH($AA53,$O:$O,0)&gt;0,CONCATENATE("id_subcategoria: '",INDEX($V:$V,MATCH($AA53,$O:$O,0)),"',"),0),"")</f>
        <v>id_subcategoria: '4',</v>
      </c>
      <c r="AG59">
        <f>IF($D59="","",INDEX(CATEGORIAS!$A:$A,MATCH($D59,CATEGORIAS!$B:$B,0)))</f>
        <v>4</v>
      </c>
      <c r="AH59">
        <f>IF($E59="","",INDEX(SUBCATEGORIAS!$A:$A,MATCH($E59,SUBCATEGORIAS!$B:$B,0)))</f>
        <v>6</v>
      </c>
      <c r="AI59">
        <f t="shared" si="7"/>
        <v>57</v>
      </c>
      <c r="AK59" s="2" t="str">
        <f t="shared" si="12"/>
        <v>004</v>
      </c>
      <c r="AL59" t="str">
        <f t="shared" si="13"/>
        <v>006</v>
      </c>
      <c r="AM59" t="str">
        <f t="shared" si="8"/>
        <v>0057</v>
      </c>
      <c r="AN59" t="str">
        <f t="shared" si="9"/>
        <v>{ id_sku: '0040060057', id_articulo: '39', variacion: 'Matemáticas 4' },</v>
      </c>
    </row>
    <row r="60" spans="1:40" x14ac:dyDescent="0.25">
      <c r="A60">
        <f>IF(C60="","",MAX($A$2:A59)+1)</f>
        <v>58</v>
      </c>
      <c r="B60" s="3">
        <f>IF(C60="","",IF(COUNTIF($C$2:$C59,$C60)=0,MAX($B$2:$B59)+1,""))</f>
        <v>40</v>
      </c>
      <c r="C60" t="s">
        <v>288</v>
      </c>
      <c r="D60" t="s">
        <v>35</v>
      </c>
      <c r="E60" t="s">
        <v>268</v>
      </c>
      <c r="H60" t="s">
        <v>269</v>
      </c>
      <c r="I60">
        <v>8000</v>
      </c>
      <c r="J60" t="s">
        <v>274</v>
      </c>
      <c r="K60" t="s">
        <v>270</v>
      </c>
      <c r="L60" s="3" t="str">
        <f t="shared" si="10"/>
        <v>Colores surtidos</v>
      </c>
      <c r="M60" s="3" t="str">
        <f>IF(C60="","",IF(AND(C60&lt;&gt;"",D60&lt;&gt;"",E60&lt;&gt;"",I60&lt;&gt;"",L60&lt;&gt;"",J60&lt;&gt;"",IFERROR(MATCH(INDEX($B:$B,MATCH($C60,$C:$C,0)),IMAGENES!$B:$B,0),-1)&gt;0),"'si'","'no'"))</f>
        <v>'si'</v>
      </c>
      <c r="O60">
        <f t="shared" si="0"/>
        <v>58</v>
      </c>
      <c r="P60" t="str">
        <f t="shared" si="1"/>
        <v>Dispensador bolsas mascotas - verde</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6</v>
      </c>
      <c r="V60">
        <f>IF($T60="","",INDEX(SUBCATEGORIAS!$A:$A,MATCH($T60,SUBCATEGORIAS!$B:$B,0)))</f>
        <v>27</v>
      </c>
      <c r="W60">
        <f t="shared" si="6"/>
        <v>2000</v>
      </c>
      <c r="X60" t="str">
        <f t="shared" si="11"/>
        <v>'si'</v>
      </c>
      <c r="Z60">
        <v>58</v>
      </c>
      <c r="AA60" t="str">
        <f t="shared" si="14"/>
        <v/>
      </c>
      <c r="AB60" t="str">
        <f>IFERROR(IF(MATCH($AA53,$O:$O,0)&gt;0,CONCATENATE("precio: ",INDEX($W:$W,MATCH($AA53,$O:$O,0)),","),0),"")</f>
        <v>precio: 1500,</v>
      </c>
      <c r="AG60">
        <f>IF($D60="","",INDEX(CATEGORIAS!$A:$A,MATCH($D60,CATEGORIAS!$B:$B,0)))</f>
        <v>2</v>
      </c>
      <c r="AH60">
        <f>IF($E60="","",INDEX(SUBCATEGORIAS!$A:$A,MATCH($E60,SUBCATEGORIAS!$B:$B,0)))</f>
        <v>22</v>
      </c>
      <c r="AI60">
        <f t="shared" si="7"/>
        <v>58</v>
      </c>
      <c r="AK60" s="2" t="str">
        <f t="shared" si="12"/>
        <v>002</v>
      </c>
      <c r="AL60" t="str">
        <f t="shared" si="13"/>
        <v>0022</v>
      </c>
      <c r="AM60" t="str">
        <f t="shared" si="8"/>
        <v>0058</v>
      </c>
      <c r="AN60" t="str">
        <f t="shared" si="9"/>
        <v>{ id_sku: '00200220058', id_articulo: '40', variacion: 'Colores surtidos' },</v>
      </c>
    </row>
    <row r="61" spans="1:40" x14ac:dyDescent="0.25">
      <c r="A61">
        <f>IF(C61="","",MAX($A$2:A60)+1)</f>
        <v>59</v>
      </c>
      <c r="B61" s="3">
        <f>IF(C61="","",IF(COUNTIF($C$2:$C60,$C61)=0,MAX($B$2:$B60)+1,""))</f>
        <v>41</v>
      </c>
      <c r="C61" t="s">
        <v>289</v>
      </c>
      <c r="D61" t="s">
        <v>216</v>
      </c>
      <c r="E61" t="s">
        <v>46</v>
      </c>
      <c r="H61" t="s">
        <v>291</v>
      </c>
      <c r="I61">
        <v>1000</v>
      </c>
      <c r="J61" t="s">
        <v>290</v>
      </c>
      <c r="K61" t="s">
        <v>328</v>
      </c>
      <c r="L61" s="3" t="str">
        <f t="shared" si="10"/>
        <v>Diseño 1</v>
      </c>
      <c r="M61" s="3" t="str">
        <f>IF(C61="","",IF(AND(C61&lt;&gt;"",D61&lt;&gt;"",E61&lt;&gt;"",I61&lt;&gt;"",L61&lt;&gt;"",J61&lt;&gt;"",IFERROR(MATCH(INDEX($B:$B,MATCH($C61,$C:$C,0)),IMAGENES!$B:$B,0),-1)&gt;0),"'si'","'no'"))</f>
        <v>'si'</v>
      </c>
      <c r="O61">
        <f t="shared" si="0"/>
        <v>59</v>
      </c>
      <c r="P61" t="str">
        <f t="shared" si="1"/>
        <v>Dispensador bolsas mascotas - rojo</v>
      </c>
      <c r="Q61" t="str">
        <f t="shared" si="2"/>
        <v>Dispensador bolsas de desecho de mascotas + 2 rollos de bolsas (40 unidades en total)</v>
      </c>
      <c r="R61">
        <f t="shared" si="3"/>
        <v>0</v>
      </c>
      <c r="S61" t="str">
        <f t="shared" si="4"/>
        <v>Mascotas</v>
      </c>
      <c r="T61" t="str">
        <f t="shared" si="5"/>
        <v>Dispensador bolsas de mascotas</v>
      </c>
      <c r="U61">
        <f>IF($S61="","",INDEX(CATEGORIAS!$A:$A,MATCH($S61,CATEGORIAS!$B:$B,0)))</f>
        <v>6</v>
      </c>
      <c r="V61">
        <f>IF($T61="","",INDEX(SUBCATEGORIAS!$A:$A,MATCH($T61,SUBCATEGORIAS!$B:$B,0)))</f>
        <v>27</v>
      </c>
      <c r="W61">
        <f t="shared" si="6"/>
        <v>2000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'41', variacion: 'Diseño 1' },</v>
      </c>
    </row>
    <row r="62" spans="1:40" x14ac:dyDescent="0.25">
      <c r="A62">
        <f>IF(C62="","",MAX($A$2:A61)+1)</f>
        <v>60</v>
      </c>
      <c r="B62" s="3" t="str">
        <f>IF(C62="","",IF(COUNTIF($C$2:$C61,$C62)=0,MAX($B$2:$B61)+1,""))</f>
        <v/>
      </c>
      <c r="C62" t="s">
        <v>289</v>
      </c>
      <c r="D62" t="s">
        <v>216</v>
      </c>
      <c r="E62" t="s">
        <v>46</v>
      </c>
      <c r="H62" t="s">
        <v>292</v>
      </c>
      <c r="I62">
        <v>1000</v>
      </c>
      <c r="J62" t="s">
        <v>290</v>
      </c>
      <c r="K62" t="s">
        <v>328</v>
      </c>
      <c r="L62" s="3" t="str">
        <f t="shared" si="10"/>
        <v>Diseño 2</v>
      </c>
      <c r="M62" s="3" t="str">
        <f>IF(C62="","",IF(AND(C62&lt;&gt;"",D62&lt;&gt;"",E62&lt;&gt;"",I62&lt;&gt;"",L62&lt;&gt;"",J62&lt;&gt;"",IFERROR(MATCH(INDEX($B:$B,MATCH($C62,$C:$C,0)),IMAGENES!$B:$B,0),-1)&gt;0),"'si'","'no'"))</f>
        <v>'si'</v>
      </c>
      <c r="O62">
        <f t="shared" si="0"/>
        <v>60</v>
      </c>
      <c r="P62" t="str">
        <f t="shared" si="1"/>
        <v>Dispensador bolsas mascotas - negro</v>
      </c>
      <c r="Q62" t="str">
        <f t="shared" si="2"/>
        <v>Dispensador bolsas de desecho de mascotas + 2 rollos de bolsas (40 unidades en total)</v>
      </c>
      <c r="R62">
        <f t="shared" si="3"/>
        <v>0</v>
      </c>
      <c r="S62" t="str">
        <f t="shared" si="4"/>
        <v>Mascotas</v>
      </c>
      <c r="T62" t="str">
        <f t="shared" si="5"/>
        <v>Dispensador bolsas de mascotas</v>
      </c>
      <c r="U62">
        <f>IF($S62="","",INDEX(CATEGORIAS!$A:$A,MATCH($S62,CATEGORIAS!$B:$B,0)))</f>
        <v>6</v>
      </c>
      <c r="V62">
        <f>IF($T62="","",INDEX(SUBCATEGORIAS!$A:$A,MATCH($T62,SUBCATEGORIAS!$B:$B,0)))</f>
        <v>27</v>
      </c>
      <c r="W62">
        <f t="shared" si="6"/>
        <v>2000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'41', variacion: 'Diseño 2' },</v>
      </c>
    </row>
    <row r="63" spans="1:40" x14ac:dyDescent="0.25">
      <c r="A63">
        <f>IF(C63="","",MAX($A$2:A62)+1)</f>
        <v>61</v>
      </c>
      <c r="B63" s="3" t="str">
        <f>IF(C63="","",IF(COUNTIF($C$2:$C62,$C63)=0,MAX($B$2:$B62)+1,""))</f>
        <v/>
      </c>
      <c r="C63" t="s">
        <v>289</v>
      </c>
      <c r="D63" t="s">
        <v>216</v>
      </c>
      <c r="E63" t="s">
        <v>46</v>
      </c>
      <c r="H63" t="s">
        <v>293</v>
      </c>
      <c r="I63">
        <v>1000</v>
      </c>
      <c r="J63" t="s">
        <v>290</v>
      </c>
      <c r="K63" t="s">
        <v>328</v>
      </c>
      <c r="L63" s="3" t="str">
        <f t="shared" si="10"/>
        <v>Diseño 3</v>
      </c>
      <c r="M63" s="3" t="str">
        <f>IF(C63="","",IF(AND(C63&lt;&gt;"",D63&lt;&gt;"",E63&lt;&gt;"",I63&lt;&gt;"",L63&lt;&gt;"",J63&lt;&gt;"",IFERROR(MATCH(INDEX($B:$B,MATCH($C63,$C:$C,0)),IMAGENES!$B:$B,0),-1)&gt;0),"'si'","'no'"))</f>
        <v>'si'</v>
      </c>
      <c r="O63">
        <f t="shared" si="0"/>
        <v>61</v>
      </c>
      <c r="P63" t="str">
        <f t="shared" si="1"/>
        <v>App Monitor de Tareas - para profesores y jefes de área</v>
      </c>
      <c r="Q63" t="str">
        <f t="shared" si="2"/>
        <v>**Esta aplicación esta diseñada exclusivamente para Windows y Microsoft Excel 10 en adelante. Incluye 2 licencias de uso, las cuales permiten utilizar la planilla en hasta 2 dispositivos.**</v>
      </c>
      <c r="R63" t="str">
        <f t="shared" si="3"/>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3" t="str">
        <f t="shared" si="4"/>
        <v>Digital</v>
      </c>
      <c r="T63" t="str">
        <f t="shared" si="5"/>
        <v>Planilla excel</v>
      </c>
      <c r="U63">
        <f>IF($S63="","",INDEX(CATEGORIAS!$A:$A,MATCH($S63,CATEGORIAS!$B:$B,0)))</f>
        <v>3</v>
      </c>
      <c r="V63">
        <f>IF($T63="","",INDEX(SUBCATEGORIAS!$A:$A,MATCH($T63,SUBCATEGORIAS!$B:$B,0)))</f>
        <v>28</v>
      </c>
      <c r="W63">
        <f t="shared" si="6"/>
        <v>8000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'41', variacion: 'Diseño 3' },</v>
      </c>
    </row>
    <row r="64" spans="1:40" x14ac:dyDescent="0.25">
      <c r="A64">
        <f>IF(C64="","",MAX($A$2:A63)+1)</f>
        <v>62</v>
      </c>
      <c r="B64" s="3" t="str">
        <f>IF(C64="","",IF(COUNTIF($C$2:$C63,$C64)=0,MAX($B$2:$B63)+1,""))</f>
        <v/>
      </c>
      <c r="C64" t="s">
        <v>289</v>
      </c>
      <c r="D64" t="s">
        <v>216</v>
      </c>
      <c r="E64" t="s">
        <v>46</v>
      </c>
      <c r="H64" t="s">
        <v>294</v>
      </c>
      <c r="I64">
        <v>1000</v>
      </c>
      <c r="J64" t="s">
        <v>290</v>
      </c>
      <c r="K64" t="s">
        <v>328</v>
      </c>
      <c r="L64" s="3" t="str">
        <f t="shared" si="10"/>
        <v>Diseño 4</v>
      </c>
      <c r="M64" s="3" t="str">
        <f>IF(C64="","",IF(AND(C64&lt;&gt;"",D64&lt;&gt;"",E64&lt;&gt;"",I64&lt;&gt;"",L64&lt;&gt;"",J64&lt;&gt;"",IFERROR(MATCH(INDEX($B:$B,MATCH($C64,$C:$C,0)),IMAGENES!$B:$B,0),-1)&gt;0),"'si'","'no'"))</f>
        <v>'si'</v>
      </c>
      <c r="O64">
        <f t="shared" si="0"/>
        <v>62</v>
      </c>
      <c r="P64" t="str">
        <f t="shared" si="1"/>
        <v>Aceite Aromático Lavanda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29</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'41', variacion: 'Diseño 4' },</v>
      </c>
    </row>
    <row r="65" spans="1:40" x14ac:dyDescent="0.25">
      <c r="A65">
        <f>IF(C65="","",MAX($A$2:A64)+1)</f>
        <v>63</v>
      </c>
      <c r="B65" s="3" t="str">
        <f>IF(C65="","",IF(COUNTIF($C$2:$C64,$C65)=0,MAX($B$2:$B64)+1,""))</f>
        <v/>
      </c>
      <c r="C65" t="s">
        <v>289</v>
      </c>
      <c r="D65" t="s">
        <v>216</v>
      </c>
      <c r="E65" t="s">
        <v>46</v>
      </c>
      <c r="H65" t="s">
        <v>295</v>
      </c>
      <c r="I65">
        <v>1000</v>
      </c>
      <c r="J65" t="s">
        <v>290</v>
      </c>
      <c r="K65" t="s">
        <v>328</v>
      </c>
      <c r="L65" s="3" t="str">
        <f t="shared" si="10"/>
        <v>Diseño 5</v>
      </c>
      <c r="M65" s="3" t="str">
        <f>IF(C65="","",IF(AND(C65&lt;&gt;"",D65&lt;&gt;"",E65&lt;&gt;"",I65&lt;&gt;"",L65&lt;&gt;"",J65&lt;&gt;"",IFERROR(MATCH(INDEX($B:$B,MATCH($C65,$C:$C,0)),IMAGENES!$B:$B,0),-1)&gt;0),"'si'","'no'"))</f>
        <v>'si'</v>
      </c>
      <c r="O65">
        <f t="shared" si="0"/>
        <v>63</v>
      </c>
      <c r="P65" t="str">
        <f t="shared" si="1"/>
        <v>Aceite Aromático Manzana Canela Clavo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29</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'41', variacion: 'Diseño 5' },</v>
      </c>
    </row>
    <row r="66" spans="1:40" x14ac:dyDescent="0.25">
      <c r="A66">
        <f>IF(C66="","",MAX($A$2:A65)+1)</f>
        <v>64</v>
      </c>
      <c r="B66" s="3" t="str">
        <f>IF(C66="","",IF(COUNTIF($C$2:$C65,$C66)=0,MAX($B$2:$B65)+1,""))</f>
        <v/>
      </c>
      <c r="C66" t="s">
        <v>289</v>
      </c>
      <c r="D66" t="s">
        <v>216</v>
      </c>
      <c r="E66" t="s">
        <v>46</v>
      </c>
      <c r="H66" t="s">
        <v>296</v>
      </c>
      <c r="I66">
        <v>1000</v>
      </c>
      <c r="J66" t="s">
        <v>290</v>
      </c>
      <c r="K66" t="s">
        <v>328</v>
      </c>
      <c r="L66" s="3" t="str">
        <f t="shared" si="10"/>
        <v>Diseño 6</v>
      </c>
      <c r="M66" s="3" t="str">
        <f>IF(C66="","",IF(AND(C66&lt;&gt;"",D66&lt;&gt;"",E66&lt;&gt;"",I66&lt;&gt;"",L66&lt;&gt;"",J66&lt;&gt;"",IFERROR(MATCH(INDEX($B:$B,MATCH($C66,$C:$C,0)),IMAGENES!$B:$B,0),-1)&gt;0),"'si'","'no'"))</f>
        <v>'si'</v>
      </c>
      <c r="O66">
        <f t="shared" si="0"/>
        <v>64</v>
      </c>
      <c r="P66" t="str">
        <f t="shared" si="1"/>
        <v>Aceite Aromático Canela Krishna 15 ml</v>
      </c>
      <c r="Q66" t="str">
        <f t="shared" si="2"/>
        <v>Fragancia relajante y calmante.</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29</v>
      </c>
      <c r="W66">
        <f t="shared" si="6"/>
        <v>3000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'41', variacion: 'Diseño 6' },</v>
      </c>
    </row>
    <row r="67" spans="1:40" x14ac:dyDescent="0.25">
      <c r="A67">
        <f>IF(C67="","",MAX($A$2:A66)+1)</f>
        <v>65</v>
      </c>
      <c r="B67" s="3" t="str">
        <f>IF(C67="","",IF(COUNTIF($C$2:$C66,$C67)=0,MAX($B$2:$B66)+1,""))</f>
        <v/>
      </c>
      <c r="C67" t="s">
        <v>289</v>
      </c>
      <c r="D67" t="s">
        <v>216</v>
      </c>
      <c r="E67" t="s">
        <v>46</v>
      </c>
      <c r="H67" t="s">
        <v>297</v>
      </c>
      <c r="I67">
        <v>1000</v>
      </c>
      <c r="J67" t="s">
        <v>290</v>
      </c>
      <c r="K67" t="s">
        <v>328</v>
      </c>
      <c r="L67" s="3" t="str">
        <f t="shared" si="10"/>
        <v>Diseño 7</v>
      </c>
      <c r="M67" s="3" t="str">
        <f>IF(C67="","",IF(AND(C67&lt;&gt;"",D67&lt;&gt;"",E67&lt;&gt;"",I67&lt;&gt;"",L67&lt;&gt;"",J67&lt;&gt;"",IFERROR(MATCH(INDEX($B:$B,MATCH($C67,$C:$C,0)),IMAGENES!$B:$B,0),-1)&gt;0),"'si'","'no'"))</f>
        <v>'si'</v>
      </c>
      <c r="O67">
        <f t="shared" ref="O67:O130" si="15">IFERROR(INDEX($B:$B,MATCH($A67,$B:$B,0)),"")</f>
        <v>65</v>
      </c>
      <c r="P67" t="str">
        <f t="shared" ref="P67:P130" si="16">IF($O67="","",INDEX($C:$C,MATCH($O67,$B:$B,0)))</f>
        <v>Aceite Aromático Melisa Krishna 15 ml</v>
      </c>
      <c r="Q67" t="str">
        <f t="shared" ref="Q67:Q130" si="17">IF($O67="","",INDEX($J:$J,MATCH($O67,$B:$B,0)))</f>
        <v>Fragancia relajante y calmante.</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29</v>
      </c>
      <c r="W67">
        <f t="shared" ref="W67:W130" si="21">IF($O67="","",INDEX($I:$I,MATCH($O67,$B:$B,0)))</f>
        <v>3000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'41', variacion: 'Diseño 7' },</v>
      </c>
    </row>
    <row r="68" spans="1:40" x14ac:dyDescent="0.25">
      <c r="A68">
        <f>IF(C68="","",MAX($A$2:A67)+1)</f>
        <v>66</v>
      </c>
      <c r="B68" s="3" t="str">
        <f>IF(C68="","",IF(COUNTIF($C$2:$C67,$C68)=0,MAX($B$2:$B67)+1,""))</f>
        <v/>
      </c>
      <c r="C68" t="s">
        <v>289</v>
      </c>
      <c r="D68" t="s">
        <v>216</v>
      </c>
      <c r="E68" t="s">
        <v>46</v>
      </c>
      <c r="H68" t="s">
        <v>298</v>
      </c>
      <c r="I68">
        <v>1000</v>
      </c>
      <c r="J68" t="s">
        <v>290</v>
      </c>
      <c r="K68" t="s">
        <v>328</v>
      </c>
      <c r="L68" s="3" t="str">
        <f t="shared" ref="L68:L131" si="25">_xlfn.TEXTJOIN(" - ",TRUE,F68:H68)</f>
        <v>Diseño 8</v>
      </c>
      <c r="M68" s="3" t="str">
        <f>IF(C68="","",IF(AND(C68&lt;&gt;"",D68&lt;&gt;"",E68&lt;&gt;"",I68&lt;&gt;"",L68&lt;&gt;"",J68&lt;&gt;"",IFERROR(MATCH(INDEX($B:$B,MATCH($C68,$C:$C,0)),IMAGENES!$B:$B,0),-1)&gt;0),"'si'","'no'"))</f>
        <v>'si'</v>
      </c>
      <c r="O68">
        <f t="shared" si="15"/>
        <v>66</v>
      </c>
      <c r="P68" t="str">
        <f t="shared" si="16"/>
        <v>Aromatizador Lavanda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29</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'41', variacion: 'Diseño 8' },</v>
      </c>
    </row>
    <row r="69" spans="1:40" x14ac:dyDescent="0.25">
      <c r="A69">
        <f>IF(C69="","",MAX($A$2:A68)+1)</f>
        <v>67</v>
      </c>
      <c r="B69" s="3">
        <f>IF(C69="","",IF(COUNTIF($C$2:$C68,$C69)=0,MAX($B$2:$B68)+1,""))</f>
        <v>42</v>
      </c>
      <c r="C69" t="s">
        <v>299</v>
      </c>
      <c r="D69" t="s">
        <v>216</v>
      </c>
      <c r="E69" t="s">
        <v>46</v>
      </c>
      <c r="H69" t="s">
        <v>291</v>
      </c>
      <c r="I69">
        <v>1500</v>
      </c>
      <c r="J69" t="s">
        <v>300</v>
      </c>
      <c r="K69" t="s">
        <v>328</v>
      </c>
      <c r="L69" s="3" t="str">
        <f t="shared" si="25"/>
        <v>Diseño 1</v>
      </c>
      <c r="M69" s="3" t="str">
        <f>IF(C69="","",IF(AND(C69&lt;&gt;"",D69&lt;&gt;"",E69&lt;&gt;"",I69&lt;&gt;"",L69&lt;&gt;"",J69&lt;&gt;"",IFERROR(MATCH(INDEX($B:$B,MATCH($C69,$C:$C,0)),IMAGENES!$B:$B,0),-1)&gt;0),"'si'","'no'"))</f>
        <v>'si'</v>
      </c>
      <c r="O69">
        <f t="shared" si="15"/>
        <v>67</v>
      </c>
      <c r="P69" t="str">
        <f t="shared" si="16"/>
        <v>Aromatizador Verbena Con Gatillo 350 ml</v>
      </c>
      <c r="Q69" t="str">
        <f t="shared" si="17"/>
        <v>Aromatizador de ambientes líquido.</v>
      </c>
      <c r="R69"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9" t="str">
        <f t="shared" si="19"/>
        <v>Hogar</v>
      </c>
      <c r="T69" t="str">
        <f t="shared" si="20"/>
        <v>Aromaterapia</v>
      </c>
      <c r="U69">
        <f>IF($S69="","",INDEX(CATEGORIAS!$A:$A,MATCH($S69,CATEGORIAS!$B:$B,0)))</f>
        <v>2</v>
      </c>
      <c r="V69">
        <f>IF($T69="","",INDEX(SUBCATEGORIAS!$A:$A,MATCH($T69,SUBCATEGORIAS!$B:$B,0)))</f>
        <v>29</v>
      </c>
      <c r="W69">
        <f t="shared" si="21"/>
        <v>9990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'42', variacion: 'Diseño 1' },</v>
      </c>
    </row>
    <row r="70" spans="1:40" x14ac:dyDescent="0.25">
      <c r="A70">
        <f>IF(C70="","",MAX($A$2:A69)+1)</f>
        <v>68</v>
      </c>
      <c r="B70" s="3" t="str">
        <f>IF(C70="","",IF(COUNTIF($C$2:$C69,$C70)=0,MAX($B$2:$B69)+1,""))</f>
        <v/>
      </c>
      <c r="C70" t="s">
        <v>299</v>
      </c>
      <c r="D70" t="s">
        <v>216</v>
      </c>
      <c r="E70" t="s">
        <v>46</v>
      </c>
      <c r="H70" t="s">
        <v>292</v>
      </c>
      <c r="I70">
        <v>1500</v>
      </c>
      <c r="J70" t="s">
        <v>300</v>
      </c>
      <c r="K70" t="s">
        <v>328</v>
      </c>
      <c r="L70" s="3" t="str">
        <f t="shared" si="25"/>
        <v>Diseño 2</v>
      </c>
      <c r="M70" s="3" t="str">
        <f>IF(C70="","",IF(AND(C70&lt;&gt;"",D70&lt;&gt;"",E70&lt;&gt;"",I70&lt;&gt;"",L70&lt;&gt;"",J70&lt;&gt;"",IFERROR(MATCH(INDEX($B:$B,MATCH($C70,$C:$C,0)),IMAGENES!$B:$B,0),-1)&gt;0),"'si'","'no'"))</f>
        <v>'si'</v>
      </c>
      <c r="O70">
        <f t="shared" si="15"/>
        <v>68</v>
      </c>
      <c r="P70" t="str">
        <f t="shared" si="16"/>
        <v>Aromatizador Manzana Canela Con Gatillo 350 ml</v>
      </c>
      <c r="Q70" t="str">
        <f t="shared" si="17"/>
        <v>Aromatizador de ambientes líquido.</v>
      </c>
      <c r="R7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70" t="str">
        <f t="shared" si="19"/>
        <v>Hogar</v>
      </c>
      <c r="T70" t="str">
        <f t="shared" si="20"/>
        <v>Aromaterapia</v>
      </c>
      <c r="U70">
        <f>IF($S70="","",INDEX(CATEGORIAS!$A:$A,MATCH($S70,CATEGORIAS!$B:$B,0)))</f>
        <v>2</v>
      </c>
      <c r="V70">
        <f>IF($T70="","",INDEX(SUBCATEGORIAS!$A:$A,MATCH($T70,SUBCATEGORIAS!$B:$B,0)))</f>
        <v>29</v>
      </c>
      <c r="W70">
        <f t="shared" si="21"/>
        <v>9990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'42', variacion: 'Diseño 2' },</v>
      </c>
    </row>
    <row r="71" spans="1:40" x14ac:dyDescent="0.25">
      <c r="A71">
        <f>IF(C71="","",MAX($A$2:A70)+1)</f>
        <v>69</v>
      </c>
      <c r="B71" s="3">
        <f>IF(C71="","",IF(COUNTIF($C$2:$C70,$C71)=0,MAX($B$2:$B70)+1,""))</f>
        <v>43</v>
      </c>
      <c r="C71" t="s">
        <v>301</v>
      </c>
      <c r="D71" t="s">
        <v>216</v>
      </c>
      <c r="E71" t="s">
        <v>46</v>
      </c>
      <c r="H71" t="s">
        <v>291</v>
      </c>
      <c r="I71">
        <v>1500</v>
      </c>
      <c r="J71" t="s">
        <v>302</v>
      </c>
      <c r="K71" t="s">
        <v>328</v>
      </c>
      <c r="L71" s="3" t="str">
        <f t="shared" si="25"/>
        <v>Diseño 1</v>
      </c>
      <c r="M71" s="3" t="str">
        <f>IF(C71="","",IF(AND(C71&lt;&gt;"",D71&lt;&gt;"",E71&lt;&gt;"",I71&lt;&gt;"",L71&lt;&gt;"",J71&lt;&gt;"",IFERROR(MATCH(INDEX($B:$B,MATCH($C71,$C:$C,0)),IMAGENES!$B:$B,0),-1)&gt;0),"'si'","'no'"))</f>
        <v>'si'</v>
      </c>
      <c r="O71">
        <f t="shared" si="15"/>
        <v>69</v>
      </c>
      <c r="P71" t="str">
        <f t="shared" si="16"/>
        <v>Cometa de mariposa</v>
      </c>
      <c r="Q71" t="str">
        <f t="shared" si="17"/>
        <v>Cometa de mariposa, 78x76cm.</v>
      </c>
      <c r="R71">
        <f t="shared" si="18"/>
        <v>0</v>
      </c>
      <c r="S71" t="str">
        <f t="shared" si="19"/>
        <v>Actividades</v>
      </c>
      <c r="T71" t="str">
        <f t="shared" si="20"/>
        <v>Cometa</v>
      </c>
      <c r="U71">
        <f>IF($S71="","",INDEX(CATEGORIAS!$A:$A,MATCH($S71,CATEGORIAS!$B:$B,0)))</f>
        <v>7</v>
      </c>
      <c r="V71">
        <f>IF($T71="","",INDEX(SUBCATEGORIAS!$A:$A,MATCH($T71,SUBCATEGORIAS!$B:$B,0)))</f>
        <v>18</v>
      </c>
      <c r="W71">
        <f t="shared" si="21"/>
        <v>1500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'43', variacion: 'Diseño 1' },</v>
      </c>
    </row>
    <row r="72" spans="1:40" x14ac:dyDescent="0.25">
      <c r="A72">
        <f>IF(C72="","",MAX($A$2:A71)+1)</f>
        <v>70</v>
      </c>
      <c r="B72" s="3" t="str">
        <f>IF(C72="","",IF(COUNTIF($C$2:$C71,$C72)=0,MAX($B$2:$B71)+1,""))</f>
        <v/>
      </c>
      <c r="C72" t="s">
        <v>301</v>
      </c>
      <c r="D72" t="s">
        <v>216</v>
      </c>
      <c r="E72" t="s">
        <v>46</v>
      </c>
      <c r="H72" t="s">
        <v>292</v>
      </c>
      <c r="I72">
        <v>1500</v>
      </c>
      <c r="J72" t="s">
        <v>302</v>
      </c>
      <c r="K72" t="s">
        <v>328</v>
      </c>
      <c r="L72" s="3" t="str">
        <f t="shared" si="25"/>
        <v>Diseño 2</v>
      </c>
      <c r="M72" s="3" t="str">
        <f>IF(C72="","",IF(AND(C72&lt;&gt;"",D72&lt;&gt;"",E72&lt;&gt;"",I72&lt;&gt;"",L72&lt;&gt;"",J72&lt;&gt;"",IFERROR(MATCH(INDEX($B:$B,MATCH($C72,$C:$C,0)),IMAGENES!$B:$B,0),-1)&gt;0),"'si'","'no'"))</f>
        <v>'si'</v>
      </c>
      <c r="O72">
        <f t="shared" si="15"/>
        <v>70</v>
      </c>
      <c r="P72" t="str">
        <f t="shared" si="16"/>
        <v>Stickers - Álbum de stickers (Motarro)</v>
      </c>
      <c r="Q72" t="str">
        <f t="shared" si="17"/>
        <v>Álbum de stickers (Motarro) motivo de niña</v>
      </c>
      <c r="R72">
        <f t="shared" si="18"/>
        <v>0</v>
      </c>
      <c r="S72" t="str">
        <f t="shared" si="19"/>
        <v>Librería y papelería</v>
      </c>
      <c r="T72" t="str">
        <f t="shared" si="20"/>
        <v>Stickers</v>
      </c>
      <c r="U72">
        <f>IF($S72="","",INDEX(CATEGORIAS!$A:$A,MATCH($S72,CATEGORIAS!$B:$B,0)))</f>
        <v>1</v>
      </c>
      <c r="V72">
        <f>IF($T72="","",INDEX(SUBCATEGORIAS!$A:$A,MATCH($T72,SUBCATEGORIAS!$B:$B,0)))</f>
        <v>14</v>
      </c>
      <c r="W72">
        <f t="shared" si="21"/>
        <v>2000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'43', variacion: 'Diseño 2' },</v>
      </c>
    </row>
    <row r="73" spans="1:40" x14ac:dyDescent="0.25">
      <c r="A73">
        <f>IF(C73="","",MAX($A$2:A72)+1)</f>
        <v>71</v>
      </c>
      <c r="B73" s="3" t="str">
        <f>IF(C73="","",IF(COUNTIF($C$2:$C72,$C73)=0,MAX($B$2:$B72)+1,""))</f>
        <v/>
      </c>
      <c r="C73" t="s">
        <v>301</v>
      </c>
      <c r="D73" t="s">
        <v>216</v>
      </c>
      <c r="E73" t="s">
        <v>46</v>
      </c>
      <c r="H73" t="s">
        <v>293</v>
      </c>
      <c r="I73">
        <v>1500</v>
      </c>
      <c r="J73" t="s">
        <v>302</v>
      </c>
      <c r="K73" t="s">
        <v>328</v>
      </c>
      <c r="L73" s="3" t="str">
        <f t="shared" si="25"/>
        <v>Diseño 3</v>
      </c>
      <c r="M73" s="3" t="str">
        <f>IF(C73="","",IF(AND(C73&lt;&gt;"",D73&lt;&gt;"",E73&lt;&gt;"",I73&lt;&gt;"",L73&lt;&gt;"",J73&lt;&gt;"",IFERROR(MATCH(INDEX($B:$B,MATCH($C73,$C:$C,0)),IMAGENES!$B:$B,0),-1)&gt;0),"'si'","'no'"))</f>
        <v>'si'</v>
      </c>
      <c r="O73">
        <f t="shared" si="15"/>
        <v>71</v>
      </c>
      <c r="P73" t="str">
        <f t="shared" si="16"/>
        <v>Stickers - Block de stickers (Motarro)</v>
      </c>
      <c r="Q73" t="str">
        <f t="shared" si="17"/>
        <v>Stickers - Block de stickers (Motarro) motivo de animalitos</v>
      </c>
      <c r="R73">
        <f t="shared" si="18"/>
        <v>0</v>
      </c>
      <c r="S73" t="str">
        <f t="shared" si="19"/>
        <v>Librería y papelería</v>
      </c>
      <c r="T73" t="str">
        <f t="shared" si="20"/>
        <v>Stickers</v>
      </c>
      <c r="U73">
        <f>IF($S73="","",INDEX(CATEGORIAS!$A:$A,MATCH($S73,CATEGORIAS!$B:$B,0)))</f>
        <v>1</v>
      </c>
      <c r="V73">
        <f>IF($T73="","",INDEX(SUBCATEGORIAS!$A:$A,MATCH($T73,SUBCATEGORIAS!$B:$B,0)))</f>
        <v>14</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'43', variacion: 'Diseño 3' },</v>
      </c>
    </row>
    <row r="74" spans="1:40" x14ac:dyDescent="0.25">
      <c r="A74">
        <f>IF(C74="","",MAX($A$2:A73)+1)</f>
        <v>72</v>
      </c>
      <c r="B74" s="3" t="str">
        <f>IF(C74="","",IF(COUNTIF($C$2:$C73,$C74)=0,MAX($B$2:$B73)+1,""))</f>
        <v/>
      </c>
      <c r="C74" t="s">
        <v>301</v>
      </c>
      <c r="D74" t="s">
        <v>216</v>
      </c>
      <c r="E74" t="s">
        <v>46</v>
      </c>
      <c r="H74" t="s">
        <v>294</v>
      </c>
      <c r="I74">
        <v>1500</v>
      </c>
      <c r="J74" t="s">
        <v>302</v>
      </c>
      <c r="K74" t="s">
        <v>328</v>
      </c>
      <c r="L74" s="3" t="str">
        <f t="shared" si="25"/>
        <v>Diseño 4</v>
      </c>
      <c r="M74" s="3" t="str">
        <f>IF(C74="","",IF(AND(C74&lt;&gt;"",D74&lt;&gt;"",E74&lt;&gt;"",I74&lt;&gt;"",L74&lt;&gt;"",J74&lt;&gt;"",IFERROR(MATCH(INDEX($B:$B,MATCH($C74,$C:$C,0)),IMAGENES!$B:$B,0),-1)&gt;0),"'si'","'no'"))</f>
        <v>'si'</v>
      </c>
      <c r="O74">
        <f t="shared" si="15"/>
        <v>72</v>
      </c>
      <c r="P74" t="str">
        <f t="shared" si="16"/>
        <v>Vela Flotante Te-Light x 25 u</v>
      </c>
      <c r="Q74" t="str">
        <f t="shared" si="17"/>
        <v>Paquete de velas flotantes, especiales para difusores o para uso en agua, sirve también para decoración y difusores de cerámica. Medidas: 1 cm de alto x 3,5 cm de diámetro. Vela Flotante Duración 2,5 - 3 horas garantizado</v>
      </c>
      <c r="R74">
        <f t="shared" si="18"/>
        <v>0</v>
      </c>
      <c r="S74" t="str">
        <f t="shared" si="19"/>
        <v>Hogar</v>
      </c>
      <c r="T74" t="str">
        <f t="shared" si="20"/>
        <v>Aromaterapia</v>
      </c>
      <c r="U74">
        <f>IF($S74="","",INDEX(CATEGORIAS!$A:$A,MATCH($S74,CATEGORIAS!$B:$B,0)))</f>
        <v>2</v>
      </c>
      <c r="V74">
        <f>IF($T74="","",INDEX(SUBCATEGORIAS!$A:$A,MATCH($T74,SUBCATEGORIAS!$B:$B,0)))</f>
        <v>29</v>
      </c>
      <c r="W74">
        <f t="shared" si="21"/>
        <v>3500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'43', variacion: 'Diseño 4' },</v>
      </c>
    </row>
    <row r="75" spans="1:40" x14ac:dyDescent="0.25">
      <c r="A75">
        <f>IF(C75="","",MAX($A$2:A74)+1)</f>
        <v>73</v>
      </c>
      <c r="B75" s="3">
        <f>IF(C75="","",IF(COUNTIF($C$2:$C74,$C75)=0,MAX($B$2:$B74)+1,""))</f>
        <v>44</v>
      </c>
      <c r="C75" t="s">
        <v>303</v>
      </c>
      <c r="D75" t="s">
        <v>216</v>
      </c>
      <c r="E75" t="s">
        <v>46</v>
      </c>
      <c r="H75" t="s">
        <v>291</v>
      </c>
      <c r="I75">
        <v>1300</v>
      </c>
      <c r="J75" t="s">
        <v>304</v>
      </c>
      <c r="K75" t="s">
        <v>328</v>
      </c>
      <c r="L75" s="3" t="str">
        <f t="shared" si="25"/>
        <v>Diseño 1</v>
      </c>
      <c r="M75" s="3" t="str">
        <f>IF(C75="","",IF(AND(C75&lt;&gt;"",D75&lt;&gt;"",E75&lt;&gt;"",I75&lt;&gt;"",L75&lt;&gt;"",J75&lt;&gt;"",IFERROR(MATCH(INDEX($B:$B,MATCH($C75,$C:$C,0)),IMAGENES!$B:$B,0),-1)&gt;0),"'si'","'no'"))</f>
        <v>'si'</v>
      </c>
      <c r="O75">
        <f t="shared" si="15"/>
        <v>73</v>
      </c>
      <c r="P75" t="str">
        <f t="shared" si="16"/>
        <v>Incienso Alaukik - Purify The House</v>
      </c>
      <c r="Q75"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5">
        <f t="shared" si="18"/>
        <v>0</v>
      </c>
      <c r="S75" t="str">
        <f t="shared" si="19"/>
        <v>Hogar</v>
      </c>
      <c r="T75" t="str">
        <f t="shared" si="20"/>
        <v>Aromaterapia</v>
      </c>
      <c r="U75">
        <f>IF($S75="","",INDEX(CATEGORIAS!$A:$A,MATCH($S75,CATEGORIAS!$B:$B,0)))</f>
        <v>2</v>
      </c>
      <c r="V75">
        <f>IF($T75="","",INDEX(SUBCATEGORIAS!$A:$A,MATCH($T75,SUBCATEGORIAS!$B:$B,0)))</f>
        <v>29</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'44', variacion: 'Diseño 1' },</v>
      </c>
    </row>
    <row r="76" spans="1:40" x14ac:dyDescent="0.25">
      <c r="A76">
        <f>IF(C76="","",MAX($A$2:A75)+1)</f>
        <v>74</v>
      </c>
      <c r="B76" s="3" t="str">
        <f>IF(C76="","",IF(COUNTIF($C$2:$C75,$C76)=0,MAX($B$2:$B75)+1,""))</f>
        <v/>
      </c>
      <c r="C76" t="s">
        <v>303</v>
      </c>
      <c r="D76" t="s">
        <v>216</v>
      </c>
      <c r="E76" t="s">
        <v>46</v>
      </c>
      <c r="H76" t="s">
        <v>292</v>
      </c>
      <c r="I76">
        <v>1300</v>
      </c>
      <c r="J76" t="s">
        <v>304</v>
      </c>
      <c r="K76" t="s">
        <v>328</v>
      </c>
      <c r="L76" s="3" t="str">
        <f t="shared" si="25"/>
        <v>Diseño 2</v>
      </c>
      <c r="M76" s="3" t="str">
        <f>IF(C76="","",IF(AND(C76&lt;&gt;"",D76&lt;&gt;"",E76&lt;&gt;"",I76&lt;&gt;"",L76&lt;&gt;"",J76&lt;&gt;"",IFERROR(MATCH(INDEX($B:$B,MATCH($C76,$C:$C,0)),IMAGENES!$B:$B,0),-1)&gt;0),"'si'","'no'"))</f>
        <v>'si'</v>
      </c>
      <c r="O76">
        <f t="shared" si="15"/>
        <v>74</v>
      </c>
      <c r="P76" t="str">
        <f t="shared" si="16"/>
        <v>Incienso Alaukik - Jasmín</v>
      </c>
      <c r="Q76"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6">
        <f t="shared" si="18"/>
        <v>0</v>
      </c>
      <c r="S76" t="str">
        <f t="shared" si="19"/>
        <v>Hogar</v>
      </c>
      <c r="T76" t="str">
        <f t="shared" si="20"/>
        <v>Aromaterapia</v>
      </c>
      <c r="U76">
        <f>IF($S76="","",INDEX(CATEGORIAS!$A:$A,MATCH($S76,CATEGORIAS!$B:$B,0)))</f>
        <v>2</v>
      </c>
      <c r="V76">
        <f>IF($T76="","",INDEX(SUBCATEGORIAS!$A:$A,MATCH($T76,SUBCATEGORIAS!$B:$B,0)))</f>
        <v>29</v>
      </c>
      <c r="W76">
        <f t="shared" si="21"/>
        <v>2000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'44', variacion: 'Diseño 2' },</v>
      </c>
    </row>
    <row r="77" spans="1:40" x14ac:dyDescent="0.25">
      <c r="A77">
        <f>IF(C77="","",MAX($A$2:A76)+1)</f>
        <v>75</v>
      </c>
      <c r="B77" s="3" t="str">
        <f>IF(C77="","",IF(COUNTIF($C$2:$C76,$C77)=0,MAX($B$2:$B76)+1,""))</f>
        <v/>
      </c>
      <c r="C77" t="s">
        <v>303</v>
      </c>
      <c r="D77" t="s">
        <v>216</v>
      </c>
      <c r="E77" t="s">
        <v>46</v>
      </c>
      <c r="H77" t="s">
        <v>293</v>
      </c>
      <c r="I77">
        <v>1300</v>
      </c>
      <c r="J77" t="s">
        <v>304</v>
      </c>
      <c r="K77" t="s">
        <v>328</v>
      </c>
      <c r="L77" s="3" t="str">
        <f t="shared" si="25"/>
        <v>Diseño 3</v>
      </c>
      <c r="M77" s="3" t="str">
        <f>IF(C77="","",IF(AND(C77&lt;&gt;"",D77&lt;&gt;"",E77&lt;&gt;"",I77&lt;&gt;"",L77&lt;&gt;"",J77&lt;&gt;"",IFERROR(MATCH(INDEX($B:$B,MATCH($C77,$C:$C,0)),IMAGENES!$B:$B,0),-1)&gt;0),"'si'","'no'"))</f>
        <v>'si'</v>
      </c>
      <c r="O77">
        <f t="shared" si="15"/>
        <v>75</v>
      </c>
      <c r="P77" t="str">
        <f t="shared" si="16"/>
        <v>Incienso Alaukik - Palo Santo</v>
      </c>
      <c r="Q77"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7">
        <f t="shared" si="18"/>
        <v>0</v>
      </c>
      <c r="S77" t="str">
        <f t="shared" si="19"/>
        <v>Hogar</v>
      </c>
      <c r="T77" t="str">
        <f t="shared" si="20"/>
        <v>Aromaterapia</v>
      </c>
      <c r="U77">
        <f>IF($S77="","",INDEX(CATEGORIAS!$A:$A,MATCH($S77,CATEGORIAS!$B:$B,0)))</f>
        <v>2</v>
      </c>
      <c r="V77">
        <f>IF($T77="","",INDEX(SUBCATEGORIAS!$A:$A,MATCH($T77,SUBCATEGORIAS!$B:$B,0)))</f>
        <v>29</v>
      </c>
      <c r="W77">
        <f t="shared" si="21"/>
        <v>2000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'44', variacion: 'Diseño 3' },</v>
      </c>
    </row>
    <row r="78" spans="1:40" x14ac:dyDescent="0.25">
      <c r="A78">
        <f>IF(C78="","",MAX($A$2:A77)+1)</f>
        <v>76</v>
      </c>
      <c r="B78" s="3" t="str">
        <f>IF(C78="","",IF(COUNTIF($C$2:$C77,$C78)=0,MAX($B$2:$B77)+1,""))</f>
        <v/>
      </c>
      <c r="C78" t="s">
        <v>303</v>
      </c>
      <c r="D78" t="s">
        <v>216</v>
      </c>
      <c r="E78" t="s">
        <v>46</v>
      </c>
      <c r="H78" t="s">
        <v>294</v>
      </c>
      <c r="I78">
        <v>1300</v>
      </c>
      <c r="J78" t="s">
        <v>304</v>
      </c>
      <c r="K78" t="s">
        <v>328</v>
      </c>
      <c r="L78" s="3" t="str">
        <f t="shared" si="25"/>
        <v>Diseño 4</v>
      </c>
      <c r="M78" s="3" t="str">
        <f>IF(C78="","",IF(AND(C78&lt;&gt;"",D78&lt;&gt;"",E78&lt;&gt;"",I78&lt;&gt;"",L78&lt;&gt;"",J78&lt;&gt;"",IFERROR(MATCH(INDEX($B:$B,MATCH($C78,$C:$C,0)),IMAGENES!$B:$B,0),-1)&gt;0),"'si'","'no'"))</f>
        <v>'si'</v>
      </c>
      <c r="O78">
        <f t="shared" si="15"/>
        <v>76</v>
      </c>
      <c r="P78" t="str">
        <f t="shared" si="16"/>
        <v>Jabón de glicerina buena suerte - aroma: Ruda</v>
      </c>
      <c r="Q78" t="str">
        <f t="shared" si="17"/>
        <v>Jabón en barra de 90 gr con propósito ideal para atraer buena suerte a tu vida y mejorar el ámbito de la vida que deseas. Contenido 90gr. Aroma: Ruda</v>
      </c>
      <c r="R78">
        <f t="shared" si="18"/>
        <v>0</v>
      </c>
      <c r="S78" t="str">
        <f t="shared" si="19"/>
        <v>Hogar</v>
      </c>
      <c r="T78" t="str">
        <f t="shared" si="20"/>
        <v>Aromaterapia</v>
      </c>
      <c r="U78">
        <f>IF($S78="","",INDEX(CATEGORIAS!$A:$A,MATCH($S78,CATEGORIAS!$B:$B,0)))</f>
        <v>2</v>
      </c>
      <c r="V78">
        <f>IF($T78="","",INDEX(SUBCATEGORIAS!$A:$A,MATCH($T78,SUBCATEGORIAS!$B:$B,0)))</f>
        <v>29</v>
      </c>
      <c r="W78">
        <f t="shared" si="21"/>
        <v>1800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'44', variacion: 'Diseño 4' },</v>
      </c>
    </row>
    <row r="79" spans="1:40" x14ac:dyDescent="0.25">
      <c r="A79">
        <f>IF(C79="","",MAX($A$2:A78)+1)</f>
        <v>77</v>
      </c>
      <c r="B79" s="3">
        <f>IF(C79="","",IF(COUNTIF($C$2:$C78,$C79)=0,MAX($B$2:$B78)+1,""))</f>
        <v>45</v>
      </c>
      <c r="C79" t="s">
        <v>305</v>
      </c>
      <c r="D79" t="s">
        <v>216</v>
      </c>
      <c r="E79" t="s">
        <v>46</v>
      </c>
      <c r="H79" t="s">
        <v>291</v>
      </c>
      <c r="I79">
        <v>1000</v>
      </c>
      <c r="J79" t="s">
        <v>304</v>
      </c>
      <c r="K79" t="s">
        <v>328</v>
      </c>
      <c r="L79" s="3" t="str">
        <f t="shared" si="25"/>
        <v>Diseño 1</v>
      </c>
      <c r="M79" s="3" t="str">
        <f>IF(C79="","",IF(AND(C79&lt;&gt;"",D79&lt;&gt;"",E79&lt;&gt;"",I79&lt;&gt;"",L79&lt;&gt;"",J79&lt;&gt;"",IFERROR(MATCH(INDEX($B:$B,MATCH($C79,$C:$C,0)),IMAGENES!$B:$B,0),-1)&gt;0),"'si'","'no'"))</f>
        <v>'si'</v>
      </c>
      <c r="O79">
        <f t="shared" si="15"/>
        <v>77</v>
      </c>
      <c r="P79" t="str">
        <f t="shared" si="16"/>
        <v>Tabla porta incienso- 7 chakras (Marrón)</v>
      </c>
      <c r="Q79" t="str">
        <f t="shared" si="17"/>
        <v>Tabla porta incienso 7 Chakras, ideal para quemar inciensos en tu hogar. Medidas:28cm de Largo x 3,9cm de Ancho (aprox.)</v>
      </c>
      <c r="R79">
        <f t="shared" si="18"/>
        <v>0</v>
      </c>
      <c r="S79" t="str">
        <f t="shared" si="19"/>
        <v>Hogar</v>
      </c>
      <c r="T79" t="str">
        <f t="shared" si="20"/>
        <v>Aromaterapia</v>
      </c>
      <c r="U79">
        <f>IF($S79="","",INDEX(CATEGORIAS!$A:$A,MATCH($S79,CATEGORIAS!$B:$B,0)))</f>
        <v>2</v>
      </c>
      <c r="V79">
        <f>IF($T79="","",INDEX(SUBCATEGORIAS!$A:$A,MATCH($T79,SUBCATEGORIAS!$B:$B,0)))</f>
        <v>29</v>
      </c>
      <c r="W79">
        <f t="shared" si="21"/>
        <v>3000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'45', variacion: 'Diseño 1' },</v>
      </c>
    </row>
    <row r="80" spans="1:40" x14ac:dyDescent="0.25">
      <c r="A80">
        <f>IF(C80="","",MAX($A$2:A79)+1)</f>
        <v>78</v>
      </c>
      <c r="B80" s="3" t="str">
        <f>IF(C80="","",IF(COUNTIF($C$2:$C79,$C80)=0,MAX($B$2:$B79)+1,""))</f>
        <v/>
      </c>
      <c r="C80" t="s">
        <v>305</v>
      </c>
      <c r="D80" t="s">
        <v>216</v>
      </c>
      <c r="E80" t="s">
        <v>46</v>
      </c>
      <c r="H80" t="s">
        <v>292</v>
      </c>
      <c r="I80">
        <v>1000</v>
      </c>
      <c r="J80" t="s">
        <v>304</v>
      </c>
      <c r="K80" t="s">
        <v>328</v>
      </c>
      <c r="L80" s="3" t="str">
        <f t="shared" si="25"/>
        <v>Diseño 2</v>
      </c>
      <c r="M80" s="3" t="str">
        <f>IF(C80="","",IF(AND(C80&lt;&gt;"",D80&lt;&gt;"",E80&lt;&gt;"",I80&lt;&gt;"",L80&lt;&gt;"",J80&lt;&gt;"",IFERROR(MATCH(INDEX($B:$B,MATCH($C80,$C:$C,0)),IMAGENES!$B:$B,0),-1)&gt;0),"'si'","'no'"))</f>
        <v>'si'</v>
      </c>
      <c r="O80">
        <f t="shared" si="15"/>
        <v>78</v>
      </c>
      <c r="P80" t="str">
        <f t="shared" si="16"/>
        <v>Tabla porta incienso 7 chakras (Morado oscuro)</v>
      </c>
      <c r="Q80" t="str">
        <f t="shared" si="17"/>
        <v>Tabla porta incienso 7 Chakras, ideal para quemar inciensos en tu hogar. Medidas:28cm de Largo x 3,9cm de Ancho (aprox.)</v>
      </c>
      <c r="R80">
        <f t="shared" si="18"/>
        <v>0</v>
      </c>
      <c r="S80" t="str">
        <f t="shared" si="19"/>
        <v>Hogar</v>
      </c>
      <c r="T80" t="str">
        <f t="shared" si="20"/>
        <v>Aromaterapia</v>
      </c>
      <c r="U80">
        <f>IF($S80="","",INDEX(CATEGORIAS!$A:$A,MATCH($S80,CATEGORIAS!$B:$B,0)))</f>
        <v>2</v>
      </c>
      <c r="V80">
        <f>IF($T80="","",INDEX(SUBCATEGORIAS!$A:$A,MATCH($T80,SUBCATEGORIAS!$B:$B,0)))</f>
        <v>29</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'45', variacion: 'Diseño 2' },</v>
      </c>
    </row>
    <row r="81" spans="1:40" x14ac:dyDescent="0.25">
      <c r="A81">
        <f>IF(C81="","",MAX($A$2:A80)+1)</f>
        <v>79</v>
      </c>
      <c r="B81" s="3" t="str">
        <f>IF(C81="","",IF(COUNTIF($C$2:$C80,$C81)=0,MAX($B$2:$B80)+1,""))</f>
        <v/>
      </c>
      <c r="C81" t="s">
        <v>305</v>
      </c>
      <c r="D81" t="s">
        <v>216</v>
      </c>
      <c r="E81" t="s">
        <v>46</v>
      </c>
      <c r="H81" t="s">
        <v>293</v>
      </c>
      <c r="I81">
        <v>1000</v>
      </c>
      <c r="J81" t="s">
        <v>304</v>
      </c>
      <c r="K81" t="s">
        <v>328</v>
      </c>
      <c r="L81" s="3" t="str">
        <f t="shared" si="25"/>
        <v>Diseño 3</v>
      </c>
      <c r="M81" s="3" t="str">
        <f>IF(C81="","",IF(AND(C81&lt;&gt;"",D81&lt;&gt;"",E81&lt;&gt;"",I81&lt;&gt;"",L81&lt;&gt;"",J81&lt;&gt;"",IFERROR(MATCH(INDEX($B:$B,MATCH($C81,$C:$C,0)),IMAGENES!$B:$B,0),-1)&gt;0),"'si'","'no'"))</f>
        <v>'si'</v>
      </c>
      <c r="O81">
        <f t="shared" si="15"/>
        <v>79</v>
      </c>
      <c r="P81" t="str">
        <f t="shared" si="16"/>
        <v>Difusor - set de 3</v>
      </c>
      <c r="Q81"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81">
        <f t="shared" si="18"/>
        <v>0</v>
      </c>
      <c r="S81" t="str">
        <f t="shared" si="19"/>
        <v>Hogar</v>
      </c>
      <c r="T81" t="str">
        <f t="shared" si="20"/>
        <v>Aromaterapia</v>
      </c>
      <c r="U81">
        <f>IF($S81="","",INDEX(CATEGORIAS!$A:$A,MATCH($S81,CATEGORIAS!$B:$B,0)))</f>
        <v>2</v>
      </c>
      <c r="V81">
        <f>IF($T81="","",INDEX(SUBCATEGORIAS!$A:$A,MATCH($T81,SUBCATEGORIAS!$B:$B,0)))</f>
        <v>29</v>
      </c>
      <c r="W81">
        <f t="shared" si="21"/>
        <v>4200</v>
      </c>
      <c r="X81" t="str">
        <f t="shared" si="26"/>
        <v>'si'</v>
      </c>
      <c r="Z81">
        <v>79</v>
      </c>
      <c r="AA81" t="str">
        <f t="shared" si="29"/>
        <v/>
      </c>
      <c r="AB81" t="str">
        <f>IFERROR(IF(MATCH($AA73,$O:$O,0)&gt;0,CONCATENATE("disponible: ",INDEX($X:$X,MATCH($AA73,$O:$O,0)),","),0),"")</f>
        <v>disponible: 'si',</v>
      </c>
      <c r="AG81">
        <f>IF($D81="","",INDEX(CATEGORIAS!$A:$A,MATCH($D81,CATEGORIAS!$B:$B,0)))</f>
        <v>1</v>
      </c>
      <c r="AH81">
        <f>IF($E81="","",INDEX(SUBCATEGORIAS!$A:$A,MATCH($E81,SUBCATEGORIAS!$B:$B,0)))</f>
        <v>4</v>
      </c>
      <c r="AI81">
        <f t="shared" si="22"/>
        <v>79</v>
      </c>
      <c r="AK81" s="2" t="str">
        <f t="shared" si="27"/>
        <v>001</v>
      </c>
      <c r="AL81" t="str">
        <f t="shared" si="28"/>
        <v>004</v>
      </c>
      <c r="AM81" t="str">
        <f t="shared" si="23"/>
        <v>0079</v>
      </c>
      <c r="AN81" t="str">
        <f t="shared" si="24"/>
        <v>{ id_sku: '0010040079', id_articulo: '45', variacion: 'Diseño 3' },</v>
      </c>
    </row>
    <row r="82" spans="1:40" x14ac:dyDescent="0.25">
      <c r="A82">
        <f>IF(C82="","",MAX($A$2:A81)+1)</f>
        <v>80</v>
      </c>
      <c r="B82" s="3" t="str">
        <f>IF(C82="","",IF(COUNTIF($C$2:$C81,$C82)=0,MAX($B$2:$B81)+1,""))</f>
        <v/>
      </c>
      <c r="C82" t="s">
        <v>305</v>
      </c>
      <c r="D82" t="s">
        <v>216</v>
      </c>
      <c r="E82" t="s">
        <v>46</v>
      </c>
      <c r="H82" t="s">
        <v>294</v>
      </c>
      <c r="I82">
        <v>1000</v>
      </c>
      <c r="J82" t="s">
        <v>304</v>
      </c>
      <c r="K82" t="s">
        <v>328</v>
      </c>
      <c r="L82" s="3" t="str">
        <f t="shared" si="25"/>
        <v>Diseño 4</v>
      </c>
      <c r="M82" s="3" t="str">
        <f>IF(C82="","",IF(AND(C82&lt;&gt;"",D82&lt;&gt;"",E82&lt;&gt;"",I82&lt;&gt;"",L82&lt;&gt;"",J82&lt;&gt;"",IFERROR(MATCH(INDEX($B:$B,MATCH($C82,$C:$C,0)),IMAGENES!$B:$B,0),-1)&gt;0),"'si'","'no'"))</f>
        <v>'si'</v>
      </c>
      <c r="O82" t="str">
        <f t="shared" si="15"/>
        <v/>
      </c>
      <c r="P82" t="str">
        <f t="shared" si="16"/>
        <v/>
      </c>
      <c r="Q82" t="str">
        <f t="shared" si="17"/>
        <v/>
      </c>
      <c r="R82" t="str">
        <f t="shared" si="18"/>
        <v/>
      </c>
      <c r="S82" t="str">
        <f t="shared" si="19"/>
        <v/>
      </c>
      <c r="T82" t="str">
        <f t="shared" si="20"/>
        <v/>
      </c>
      <c r="U82" t="str">
        <f>IF($S82="","",INDEX(CATEGORIAS!$A:$A,MATCH($S82,CATEGORIAS!$B:$B,0)))</f>
        <v/>
      </c>
      <c r="V82" t="str">
        <f>IF($T82="","",INDEX(SUBCATEGORIAS!$A:$A,MATCH($T82,SUBCATEGORIAS!$B:$B,0)))</f>
        <v/>
      </c>
      <c r="W82" t="str">
        <f t="shared" si="21"/>
        <v/>
      </c>
      <c r="X82" t="str">
        <f t="shared" si="26"/>
        <v/>
      </c>
      <c r="Z82">
        <v>80</v>
      </c>
      <c r="AA82" t="str">
        <f t="shared" si="29"/>
        <v/>
      </c>
      <c r="AB82" t="str">
        <f>IFERROR(IF(MATCH($AA73,$O:$O,0)&gt;0,"},",0),"")</f>
        <v>},</v>
      </c>
      <c r="AG82">
        <f>IF($D82="","",INDEX(CATEGORIAS!$A:$A,MATCH($D82,CATEGORIAS!$B:$B,0)))</f>
        <v>1</v>
      </c>
      <c r="AH82">
        <f>IF($E82="","",INDEX(SUBCATEGORIAS!$A:$A,MATCH($E82,SUBCATEGORIAS!$B:$B,0)))</f>
        <v>4</v>
      </c>
      <c r="AI82">
        <f t="shared" si="22"/>
        <v>80</v>
      </c>
      <c r="AK82" s="2" t="str">
        <f t="shared" si="27"/>
        <v>001</v>
      </c>
      <c r="AL82" t="str">
        <f t="shared" si="28"/>
        <v>004</v>
      </c>
      <c r="AM82" t="str">
        <f t="shared" si="23"/>
        <v>0080</v>
      </c>
      <c r="AN82" t="str">
        <f t="shared" si="24"/>
        <v>{ id_sku: '0010040080', id_articulo: '45', variacion: 'Diseño 4' },</v>
      </c>
    </row>
    <row r="83" spans="1:40" x14ac:dyDescent="0.25">
      <c r="A83">
        <f>IF(C83="","",MAX($A$2:A82)+1)</f>
        <v>81</v>
      </c>
      <c r="B83" s="3">
        <f>IF(C83="","",IF(COUNTIF($C$2:$C82,$C83)=0,MAX($B$2:$B82)+1,""))</f>
        <v>46</v>
      </c>
      <c r="C83" t="s">
        <v>331</v>
      </c>
      <c r="D83" t="s">
        <v>217</v>
      </c>
      <c r="E83" t="s">
        <v>193</v>
      </c>
      <c r="H83" t="s">
        <v>194</v>
      </c>
      <c r="I83">
        <v>1500</v>
      </c>
      <c r="J83" t="s">
        <v>330</v>
      </c>
      <c r="L83" s="3" t="str">
        <f t="shared" si="25"/>
        <v>Chile</v>
      </c>
      <c r="M83" s="3" t="str">
        <f>IF(C83="","",IF(AND(C83&lt;&gt;"",D83&lt;&gt;"",E83&lt;&gt;"",I83&lt;&gt;"",L83&lt;&gt;"",J83&lt;&gt;"",IFERROR(MATCH(INDEX($B:$B,MATCH($C83,$C:$C,0)),IMAGENES!$B:$B,0),-1)&gt;0),"'si'","'no'"))</f>
        <v>'si'</v>
      </c>
      <c r="O83" t="str">
        <f t="shared" si="15"/>
        <v/>
      </c>
      <c r="P83" t="str">
        <f t="shared" si="16"/>
        <v/>
      </c>
      <c r="Q83" t="str">
        <f t="shared" si="17"/>
        <v/>
      </c>
      <c r="R83" t="str">
        <f t="shared" si="18"/>
        <v/>
      </c>
      <c r="S83" t="str">
        <f t="shared" si="19"/>
        <v/>
      </c>
      <c r="T83" t="str">
        <f t="shared" si="20"/>
        <v/>
      </c>
      <c r="U83" t="str">
        <f>IF($S83="","",INDEX(CATEGORIAS!$A:$A,MATCH($S83,CATEGORIAS!$B:$B,0)))</f>
        <v/>
      </c>
      <c r="V83" t="str">
        <f>IF($T83="","",INDEX(SUBCATEGORIAS!$A:$A,MATCH($T83,SUBCATEGORIAS!$B:$B,0)))</f>
        <v/>
      </c>
      <c r="W83" t="str">
        <f t="shared" si="21"/>
        <v/>
      </c>
      <c r="X83" t="str">
        <f t="shared" si="26"/>
        <v/>
      </c>
      <c r="Z83">
        <v>81</v>
      </c>
      <c r="AA83">
        <f t="shared" si="29"/>
        <v>9</v>
      </c>
      <c r="AB83" t="str">
        <f>IFERROR(IF(MATCH($AA83,$O:$O,0)&gt;0,"{",0),"")</f>
        <v>{</v>
      </c>
      <c r="AG83">
        <f>IF($D83="","",INDEX(CATEGORIAS!$A:$A,MATCH($D83,CATEGORIAS!$B:$B,0)))</f>
        <v>7</v>
      </c>
      <c r="AH83">
        <f>IF($E83="","",INDEX(SUBCATEGORIAS!$A:$A,MATCH($E83,SUBCATEGORIAS!$B:$B,0)))</f>
        <v>18</v>
      </c>
      <c r="AI83">
        <f t="shared" si="22"/>
        <v>81</v>
      </c>
      <c r="AK83" s="2" t="str">
        <f t="shared" si="27"/>
        <v>007</v>
      </c>
      <c r="AL83" t="str">
        <f t="shared" si="28"/>
        <v>0018</v>
      </c>
      <c r="AM83" t="str">
        <f t="shared" si="23"/>
        <v>0081</v>
      </c>
      <c r="AN83" t="str">
        <f t="shared" si="24"/>
        <v>{ id_sku: '00700180081', id_articulo: '46', variacion: 'Chile' },</v>
      </c>
    </row>
    <row r="84" spans="1:40" x14ac:dyDescent="0.25">
      <c r="A84">
        <f>IF(C84="","",MAX($A$2:A83)+1)</f>
        <v>82</v>
      </c>
      <c r="B84" s="3">
        <f>IF(C84="","",IF(COUNTIF($C$2:$C83,$C84)=0,MAX($B$2:$B83)+1,""))</f>
        <v>47</v>
      </c>
      <c r="C84" t="s">
        <v>332</v>
      </c>
      <c r="D84" t="s">
        <v>217</v>
      </c>
      <c r="E84" t="s">
        <v>193</v>
      </c>
      <c r="H84" t="s">
        <v>194</v>
      </c>
      <c r="I84">
        <v>3200</v>
      </c>
      <c r="J84" t="s">
        <v>333</v>
      </c>
      <c r="L84" s="3" t="str">
        <f t="shared" si="25"/>
        <v>Chile</v>
      </c>
      <c r="M84" s="3" t="str">
        <f>IF(C84="","",IF(AND(C84&lt;&gt;"",D84&lt;&gt;"",E84&lt;&gt;"",I84&lt;&gt;"",L84&lt;&gt;"",J84&lt;&gt;"",IFERROR(MATCH(INDEX($B:$B,MATCH($C84,$C:$C,0)),IMAGENES!$B:$B,0),-1)&gt;0),"'si'","'no'"))</f>
        <v>'si'</v>
      </c>
      <c r="O84" t="str">
        <f t="shared" si="15"/>
        <v/>
      </c>
      <c r="P84" t="str">
        <f t="shared" si="16"/>
        <v/>
      </c>
      <c r="Q84" t="str">
        <f t="shared" si="17"/>
        <v/>
      </c>
      <c r="R84" t="str">
        <f t="shared" si="18"/>
        <v/>
      </c>
      <c r="S84" t="str">
        <f t="shared" si="19"/>
        <v/>
      </c>
      <c r="T84" t="str">
        <f t="shared" si="20"/>
        <v/>
      </c>
      <c r="U84" t="str">
        <f>IF($S84="","",INDEX(CATEGORIAS!$A:$A,MATCH($S84,CATEGORIAS!$B:$B,0)))</f>
        <v/>
      </c>
      <c r="V84" t="str">
        <f>IF($T84="","",INDEX(SUBCATEGORIAS!$A:$A,MATCH($T84,SUBCATEGORIAS!$B:$B,0)))</f>
        <v/>
      </c>
      <c r="W84" t="str">
        <f t="shared" si="21"/>
        <v/>
      </c>
      <c r="X84" t="str">
        <f t="shared" si="26"/>
        <v/>
      </c>
      <c r="Z84">
        <v>82</v>
      </c>
      <c r="AA84" t="str">
        <f t="shared" si="29"/>
        <v/>
      </c>
      <c r="AB84" t="str">
        <f>IFERROR(IF(MATCH($AA83,$O:$O,0)&gt;0,CONCATENATE("id_articulo: ",$AA83,","),0),"")</f>
        <v>id_articulo: 9,</v>
      </c>
      <c r="AG84">
        <f>IF($D84="","",INDEX(CATEGORIAS!$A:$A,MATCH($D84,CATEGORIAS!$B:$B,0)))</f>
        <v>7</v>
      </c>
      <c r="AH84">
        <f>IF($E84="","",INDEX(SUBCATEGORIAS!$A:$A,MATCH($E84,SUBCATEGORIAS!$B:$B,0)))</f>
        <v>18</v>
      </c>
      <c r="AI84">
        <f t="shared" si="22"/>
        <v>82</v>
      </c>
      <c r="AK84" s="2" t="str">
        <f t="shared" si="27"/>
        <v>007</v>
      </c>
      <c r="AL84" t="str">
        <f t="shared" si="28"/>
        <v>0018</v>
      </c>
      <c r="AM84" t="str">
        <f t="shared" si="23"/>
        <v>0082</v>
      </c>
      <c r="AN84" t="str">
        <f t="shared" si="24"/>
        <v>{ id_sku: '00700180082', id_articulo: '47', variacion: 'Chile' },</v>
      </c>
    </row>
    <row r="85" spans="1:40" x14ac:dyDescent="0.25">
      <c r="A85">
        <f>IF(C85="","",MAX($A$2:A84)+1)</f>
        <v>83</v>
      </c>
      <c r="B85" s="3">
        <f>IF(C85="","",IF(COUNTIF($C$2:$C84,$C85)=0,MAX($B$2:$B84)+1,""))</f>
        <v>48</v>
      </c>
      <c r="C85" t="s">
        <v>334</v>
      </c>
      <c r="D85" t="s">
        <v>34</v>
      </c>
      <c r="E85" t="s">
        <v>48</v>
      </c>
      <c r="H85" t="s">
        <v>335</v>
      </c>
      <c r="I85">
        <v>1500</v>
      </c>
      <c r="J85" t="s">
        <v>169</v>
      </c>
      <c r="L85" s="3" t="str">
        <f t="shared" si="25"/>
        <v>Vegetables</v>
      </c>
      <c r="M85" s="3" t="str">
        <f>IF(C85="","",IF(AND(C85&lt;&gt;"",D85&lt;&gt;"",E85&lt;&gt;"",I85&lt;&gt;"",L85&lt;&gt;"",J85&lt;&gt;"",IFERROR(MATCH(INDEX($B:$B,MATCH($C85,$C:$C,0)),IMAGENES!$B:$B,0),-1)&gt;0),"'si'","'no'"))</f>
        <v>'si'</v>
      </c>
      <c r="O85" t="str">
        <f t="shared" si="15"/>
        <v/>
      </c>
      <c r="P85" t="str">
        <f t="shared" si="16"/>
        <v/>
      </c>
      <c r="Q85" t="str">
        <f t="shared" si="17"/>
        <v/>
      </c>
      <c r="R85" t="str">
        <f t="shared" si="18"/>
        <v/>
      </c>
      <c r="S85" t="str">
        <f t="shared" si="19"/>
        <v/>
      </c>
      <c r="T85" t="str">
        <f t="shared" si="20"/>
        <v/>
      </c>
      <c r="U85" t="str">
        <f>IF($S85="","",INDEX(CATEGORIAS!$A:$A,MATCH($S85,CATEGORIAS!$B:$B,0)))</f>
        <v/>
      </c>
      <c r="V85" t="str">
        <f>IF($T85="","",INDEX(SUBCATEGORIAS!$A:$A,MATCH($T85,SUBCATEGORIAS!$B:$B,0)))</f>
        <v/>
      </c>
      <c r="W85" t="str">
        <f t="shared" si="21"/>
        <v/>
      </c>
      <c r="X85" t="str">
        <f t="shared" si="26"/>
        <v/>
      </c>
      <c r="Z85">
        <v>83</v>
      </c>
      <c r="AA85" t="str">
        <f t="shared" si="29"/>
        <v/>
      </c>
      <c r="AB85" t="str">
        <f>IFERROR(IF(MATCH($AA83,$O:$O,0)&gt;0,CONCATENATE("nombre: '",INDEX($P:$P,MATCH($AA83,$O:$O,0)),"',"),0),"")</f>
        <v>nombre: 'Tablas de cortar (Multiuso) - Naranja',</v>
      </c>
      <c r="AG85">
        <f>IF($D85="","",INDEX(CATEGORIAS!$A:$A,MATCH($D85,CATEGORIAS!$B:$B,0)))</f>
        <v>4</v>
      </c>
      <c r="AH85">
        <f>IF($E85="","",INDEX(SUBCATEGORIAS!$A:$A,MATCH($E85,SUBCATEGORIAS!$B:$B,0)))</f>
        <v>6</v>
      </c>
      <c r="AI85">
        <f t="shared" si="22"/>
        <v>83</v>
      </c>
      <c r="AK85" s="2" t="str">
        <f t="shared" si="27"/>
        <v>004</v>
      </c>
      <c r="AL85" t="str">
        <f t="shared" si="28"/>
        <v>006</v>
      </c>
      <c r="AM85" t="str">
        <f t="shared" si="23"/>
        <v>0083</v>
      </c>
      <c r="AN85" t="str">
        <f t="shared" si="24"/>
        <v>{ id_sku: '0040060083', id_articulo: '48', variacion: 'Vegetables' },</v>
      </c>
    </row>
    <row r="86" spans="1:40" x14ac:dyDescent="0.25">
      <c r="A86">
        <f>IF(C86="","",MAX($A$2:A85)+1)</f>
        <v>84</v>
      </c>
      <c r="B86" s="3">
        <f>IF(C86="","",IF(COUNTIF($C$2:$C85,$C86)=0,MAX($B$2:$B85)+1,""))</f>
        <v>49</v>
      </c>
      <c r="C86" t="s">
        <v>336</v>
      </c>
      <c r="D86" t="s">
        <v>34</v>
      </c>
      <c r="E86" t="s">
        <v>48</v>
      </c>
      <c r="H86" t="s">
        <v>337</v>
      </c>
      <c r="I86">
        <v>1500</v>
      </c>
      <c r="J86" t="s">
        <v>169</v>
      </c>
      <c r="L86" s="3" t="str">
        <f t="shared" si="25"/>
        <v>Fruit</v>
      </c>
      <c r="M86" s="3" t="str">
        <f>IF(C86="","",IF(AND(C86&lt;&gt;"",D86&lt;&gt;"",E86&lt;&gt;"",I86&lt;&gt;"",L86&lt;&gt;"",J86&lt;&gt;"",IFERROR(MATCH(INDEX($B:$B,MATCH($C86,$C:$C,0)),IMAGENES!$B:$B,0),-1)&gt;0),"'si'","'no'"))</f>
        <v>'si'</v>
      </c>
      <c r="O86" t="str">
        <f t="shared" si="15"/>
        <v/>
      </c>
      <c r="P86" t="str">
        <f t="shared" si="16"/>
        <v/>
      </c>
      <c r="Q86" t="str">
        <f t="shared" si="17"/>
        <v/>
      </c>
      <c r="R86" t="str">
        <f t="shared" si="18"/>
        <v/>
      </c>
      <c r="S86" t="str">
        <f t="shared" si="19"/>
        <v/>
      </c>
      <c r="T86" t="str">
        <f t="shared" si="20"/>
        <v/>
      </c>
      <c r="U86" t="str">
        <f>IF($S86="","",INDEX(CATEGORIAS!$A:$A,MATCH($S86,CATEGORIAS!$B:$B,0)))</f>
        <v/>
      </c>
      <c r="V86" t="str">
        <f>IF($T86="","",INDEX(SUBCATEGORIAS!$A:$A,MATCH($T86,SUBCATEGORIAS!$B:$B,0)))</f>
        <v/>
      </c>
      <c r="W86" t="str">
        <f t="shared" si="21"/>
        <v/>
      </c>
      <c r="X86" t="str">
        <f t="shared" si="26"/>
        <v/>
      </c>
      <c r="Z86">
        <v>84</v>
      </c>
      <c r="AA86" t="str">
        <f t="shared" si="29"/>
        <v/>
      </c>
      <c r="AB86" t="str">
        <f>IFERROR(IF(MATCH($AA83,$O:$O,0)&gt;0,CONCATENATE("descripcion: '",INDEX($Q:$Q,MATCH($AA83,$O:$O,0)),"',"),0),"")</f>
        <v>descripcion: 'Dimensiones: 27x40x05 cm.',</v>
      </c>
      <c r="AG86">
        <f>IF($D86="","",INDEX(CATEGORIAS!$A:$A,MATCH($D86,CATEGORIAS!$B:$B,0)))</f>
        <v>4</v>
      </c>
      <c r="AH86">
        <f>IF($E86="","",INDEX(SUBCATEGORIAS!$A:$A,MATCH($E86,SUBCATEGORIAS!$B:$B,0)))</f>
        <v>6</v>
      </c>
      <c r="AI86">
        <f t="shared" si="22"/>
        <v>84</v>
      </c>
      <c r="AK86" s="2" t="str">
        <f t="shared" si="27"/>
        <v>004</v>
      </c>
      <c r="AL86" t="str">
        <f t="shared" si="28"/>
        <v>006</v>
      </c>
      <c r="AM86" t="str">
        <f t="shared" si="23"/>
        <v>0084</v>
      </c>
      <c r="AN86" t="str">
        <f t="shared" si="24"/>
        <v>{ id_sku: '0040060084', id_articulo: '49', variacion: 'Fruit' },</v>
      </c>
    </row>
    <row r="87" spans="1:40" x14ac:dyDescent="0.25">
      <c r="A87">
        <f>IF(C87="","",MAX($A$2:A86)+1)</f>
        <v>85</v>
      </c>
      <c r="B87" s="3">
        <f>IF(C87="","",IF(COUNTIF($C$2:$C86,$C87)=0,MAX($B$2:$B86)+1,""))</f>
        <v>50</v>
      </c>
      <c r="C87" t="s">
        <v>339</v>
      </c>
      <c r="D87" t="s">
        <v>213</v>
      </c>
      <c r="E87" t="s">
        <v>340</v>
      </c>
      <c r="H87" t="s">
        <v>341</v>
      </c>
      <c r="I87">
        <v>14990</v>
      </c>
      <c r="J87" t="s">
        <v>342</v>
      </c>
      <c r="L87" s="3" t="str">
        <f t="shared" si="25"/>
        <v>40 unidades</v>
      </c>
      <c r="M87" s="3" t="str">
        <f>IF(C87="","",IF(AND(C87&lt;&gt;"",D87&lt;&gt;"",E87&lt;&gt;"",I87&lt;&gt;"",L87&lt;&gt;"",J87&lt;&gt;"",IFERROR(MATCH(INDEX($B:$B,MATCH($C87,$C:$C,0)),IMAGENES!$B:$B,0),-1)&gt;0),"'si'","'no'"))</f>
        <v>'si'</v>
      </c>
      <c r="O87" t="str">
        <f t="shared" si="15"/>
        <v/>
      </c>
      <c r="P87" t="str">
        <f t="shared" si="16"/>
        <v/>
      </c>
      <c r="Q87" t="str">
        <f t="shared" si="17"/>
        <v/>
      </c>
      <c r="R87" t="str">
        <f t="shared" si="18"/>
        <v/>
      </c>
      <c r="S87" t="str">
        <f t="shared" si="19"/>
        <v/>
      </c>
      <c r="T87" t="str">
        <f t="shared" si="20"/>
        <v/>
      </c>
      <c r="U87" t="str">
        <f>IF($S87="","",INDEX(CATEGORIAS!$A:$A,MATCH($S87,CATEGORIAS!$B:$B,0)))</f>
        <v/>
      </c>
      <c r="V87" t="str">
        <f>IF($T87="","",INDEX(SUBCATEGORIAS!$A:$A,MATCH($T87,SUBCATEGORIAS!$B:$B,0)))</f>
        <v/>
      </c>
      <c r="W87" t="str">
        <f t="shared" si="21"/>
        <v/>
      </c>
      <c r="X87" t="str">
        <f t="shared" si="26"/>
        <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'40 unidades' },</v>
      </c>
    </row>
    <row r="88" spans="1:40" x14ac:dyDescent="0.25">
      <c r="A88">
        <f>IF(C88="","",MAX($A$2:A87)+1)</f>
        <v>86</v>
      </c>
      <c r="B88" s="3">
        <f>IF(C88="","",IF(COUNTIF($C$2:$C87,$C88)=0,MAX($B$2:$B87)+1,""))</f>
        <v>51</v>
      </c>
      <c r="C88" t="s">
        <v>368</v>
      </c>
      <c r="D88" t="s">
        <v>217</v>
      </c>
      <c r="E88" t="s">
        <v>343</v>
      </c>
      <c r="H88" t="s">
        <v>344</v>
      </c>
      <c r="I88">
        <v>1650</v>
      </c>
      <c r="J88" t="s">
        <v>345</v>
      </c>
      <c r="L88" s="3" t="str">
        <f t="shared" si="25"/>
        <v>tamaño: 28x28cm</v>
      </c>
      <c r="M88" s="3" t="str">
        <f>IF(C88="","",IF(AND(C88&lt;&gt;"",D88&lt;&gt;"",E88&lt;&gt;"",I88&lt;&gt;"",L88&lt;&gt;"",J88&lt;&gt;"",IFERROR(MATCH(INDEX($B:$B,MATCH($C88,$C:$C,0)),IMAGENES!$B:$B,0),-1)&gt;0),"'si'","'no'"))</f>
        <v>'si'</v>
      </c>
      <c r="O88" t="str">
        <f t="shared" si="15"/>
        <v/>
      </c>
      <c r="P88" t="str">
        <f t="shared" si="16"/>
        <v/>
      </c>
      <c r="Q88" t="str">
        <f t="shared" si="17"/>
        <v/>
      </c>
      <c r="R88" t="str">
        <f t="shared" si="18"/>
        <v/>
      </c>
      <c r="S88" t="str">
        <f t="shared" si="19"/>
        <v/>
      </c>
      <c r="T88" t="str">
        <f t="shared" si="20"/>
        <v/>
      </c>
      <c r="U88" t="str">
        <f>IF($S88="","",INDEX(CATEGORIAS!$A:$A,MATCH($S88,CATEGORIAS!$B:$B,0)))</f>
        <v/>
      </c>
      <c r="V88" t="str">
        <f>IF($T88="","",INDEX(SUBCATEGORIAS!$A:$A,MATCH($T88,SUBCATEGORIAS!$B:$B,0)))</f>
        <v/>
      </c>
      <c r="W88" t="str">
        <f t="shared" si="21"/>
        <v/>
      </c>
      <c r="X88" t="str">
        <f t="shared" si="26"/>
        <v/>
      </c>
      <c r="Z88">
        <v>86</v>
      </c>
      <c r="AA88" t="str">
        <f t="shared" si="29"/>
        <v/>
      </c>
      <c r="AB88" t="str">
        <f>IFERROR(IF(MATCH($AA83,$O:$O,0)&gt;0,CONCATENATE("id_categoria: '",INDEX($U:$U,MATCH($AA83,$O:$O,0)),"',"),0),"")</f>
        <v>id_categoria: '2',</v>
      </c>
      <c r="AG88">
        <f>IF($D88="","",INDEX(CATEGORIAS!$A:$A,MATCH($D88,CATEGORIAS!$B:$B,0)))</f>
        <v>7</v>
      </c>
      <c r="AH88">
        <f>IF($E88="","",INDEX(SUBCATEGORIAS!$A:$A,MATCH($E88,SUBCATEGORIAS!$B:$B,0)))</f>
        <v>24</v>
      </c>
      <c r="AI88">
        <f t="shared" si="22"/>
        <v>86</v>
      </c>
      <c r="AK88" s="2" t="str">
        <f t="shared" si="27"/>
        <v>007</v>
      </c>
      <c r="AL88" t="str">
        <f t="shared" si="28"/>
        <v>0024</v>
      </c>
      <c r="AM88" t="str">
        <f t="shared" si="23"/>
        <v>0086</v>
      </c>
      <c r="AN88" t="str">
        <f t="shared" si="24"/>
        <v>{ id_sku: '00700240086', id_articulo: '51', variacion: 'tamaño: 28x28cm' },</v>
      </c>
    </row>
    <row r="89" spans="1:40" x14ac:dyDescent="0.25">
      <c r="A89">
        <f>IF(C89="","",MAX($A$2:A88)+1)</f>
        <v>87</v>
      </c>
      <c r="B89" s="3">
        <f>IF(C89="","",IF(COUNTIF($C$2:$C88,$C89)=0,MAX($B$2:$B88)+1,""))</f>
        <v>52</v>
      </c>
      <c r="C89" t="s">
        <v>369</v>
      </c>
      <c r="D89" t="s">
        <v>217</v>
      </c>
      <c r="E89" t="s">
        <v>343</v>
      </c>
      <c r="H89" t="s">
        <v>344</v>
      </c>
      <c r="I89">
        <v>1650</v>
      </c>
      <c r="J89" t="s">
        <v>346</v>
      </c>
      <c r="L89" s="3" t="str">
        <f t="shared" si="25"/>
        <v>tamaño: 28x28cm</v>
      </c>
      <c r="M89" s="3" t="str">
        <f>IF(C89="","",IF(AND(C89&lt;&gt;"",D89&lt;&gt;"",E89&lt;&gt;"",I89&lt;&gt;"",L89&lt;&gt;"",J89&lt;&gt;"",IFERROR(MATCH(INDEX($B:$B,MATCH($C89,$C:$C,0)),IMAGENES!$B:$B,0),-1)&gt;0),"'si'","'no'"))</f>
        <v>'si'</v>
      </c>
      <c r="O89" t="str">
        <f t="shared" si="15"/>
        <v/>
      </c>
      <c r="P89" t="str">
        <f t="shared" si="16"/>
        <v/>
      </c>
      <c r="Q89" t="str">
        <f t="shared" si="17"/>
        <v/>
      </c>
      <c r="R89" t="str">
        <f t="shared" si="18"/>
        <v/>
      </c>
      <c r="S89" t="str">
        <f t="shared" si="19"/>
        <v/>
      </c>
      <c r="T89" t="str">
        <f t="shared" si="20"/>
        <v/>
      </c>
      <c r="U89" t="str">
        <f>IF($S89="","",INDEX(CATEGORIAS!$A:$A,MATCH($S89,CATEGORIAS!$B:$B,0)))</f>
        <v/>
      </c>
      <c r="V89" t="str">
        <f>IF($T89="","",INDEX(SUBCATEGORIAS!$A:$A,MATCH($T89,SUBCATEGORIAS!$B:$B,0)))</f>
        <v/>
      </c>
      <c r="W89" t="str">
        <f t="shared" si="21"/>
        <v/>
      </c>
      <c r="X89" t="str">
        <f t="shared" si="26"/>
        <v/>
      </c>
      <c r="Z89">
        <v>87</v>
      </c>
      <c r="AA89" t="str">
        <f t="shared" si="29"/>
        <v/>
      </c>
      <c r="AB89" t="str">
        <f>IFERROR(IF(MATCH($AA83,$O:$O,0)&gt;0,CONCATENATE("id_subcategoria: '",INDEX($V:$V,MATCH($AA83,$O:$O,0)),"',"),0),"")</f>
        <v>id_subcategoria: '7',</v>
      </c>
      <c r="AG89">
        <f>IF($D89="","",INDEX(CATEGORIAS!$A:$A,MATCH($D89,CATEGORIAS!$B:$B,0)))</f>
        <v>7</v>
      </c>
      <c r="AH89">
        <f>IF($E89="","",INDEX(SUBCATEGORIAS!$A:$A,MATCH($E89,SUBCATEGORIAS!$B:$B,0)))</f>
        <v>24</v>
      </c>
      <c r="AI89">
        <f t="shared" si="22"/>
        <v>87</v>
      </c>
      <c r="AK89" s="2" t="str">
        <f t="shared" si="27"/>
        <v>007</v>
      </c>
      <c r="AL89" t="str">
        <f t="shared" si="28"/>
        <v>0024</v>
      </c>
      <c r="AM89" t="str">
        <f t="shared" si="23"/>
        <v>0087</v>
      </c>
      <c r="AN89" t="str">
        <f t="shared" si="24"/>
        <v>{ id_sku: '00700240087', id_articulo: '52', variacion: 'tamaño: 28x28cm' },</v>
      </c>
    </row>
    <row r="90" spans="1:40" x14ac:dyDescent="0.25">
      <c r="A90">
        <f>IF(C90="","",MAX($A$2:A89)+1)</f>
        <v>88</v>
      </c>
      <c r="B90" s="3">
        <f>IF(C90="","",IF(COUNTIF($C$2:$C89,$C90)=0,MAX($B$2:$B89)+1,""))</f>
        <v>53</v>
      </c>
      <c r="C90" t="s">
        <v>367</v>
      </c>
      <c r="D90" t="s">
        <v>217</v>
      </c>
      <c r="E90" t="s">
        <v>347</v>
      </c>
      <c r="H90" t="s">
        <v>348</v>
      </c>
      <c r="I90">
        <v>1000</v>
      </c>
      <c r="J90" t="s">
        <v>349</v>
      </c>
      <c r="L90" s="3" t="str">
        <f t="shared" si="25"/>
        <v>tamaño: 11x23cm</v>
      </c>
      <c r="M90" s="3" t="str">
        <f>IF(C90="","",IF(AND(C90&lt;&gt;"",D90&lt;&gt;"",E90&lt;&gt;"",I90&lt;&gt;"",L90&lt;&gt;"",J90&lt;&gt;"",IFERROR(MATCH(INDEX($B:$B,MATCH($C90,$C:$C,0)),IMAGENES!$B:$B,0),-1)&gt;0),"'si'","'no'"))</f>
        <v>'si'</v>
      </c>
      <c r="O90" t="str">
        <f t="shared" si="15"/>
        <v/>
      </c>
      <c r="P90" t="str">
        <f t="shared" si="16"/>
        <v/>
      </c>
      <c r="Q90" t="str">
        <f t="shared" si="17"/>
        <v/>
      </c>
      <c r="R90" t="str">
        <f t="shared" si="18"/>
        <v/>
      </c>
      <c r="S90" t="str">
        <f t="shared" si="19"/>
        <v/>
      </c>
      <c r="T90" t="str">
        <f t="shared" si="20"/>
        <v/>
      </c>
      <c r="U90" t="str">
        <f>IF($S90="","",INDEX(CATEGORIAS!$A:$A,MATCH($S90,CATEGORIAS!$B:$B,0)))</f>
        <v/>
      </c>
      <c r="V90" t="str">
        <f>IF($T90="","",INDEX(SUBCATEGORIAS!$A:$A,MATCH($T90,SUBCATEGORIAS!$B:$B,0)))</f>
        <v/>
      </c>
      <c r="W90" t="str">
        <f t="shared" si="21"/>
        <v/>
      </c>
      <c r="X90" t="str">
        <f t="shared" si="26"/>
        <v/>
      </c>
      <c r="Z90">
        <v>88</v>
      </c>
      <c r="AA90" t="str">
        <f t="shared" si="29"/>
        <v/>
      </c>
      <c r="AB90" t="str">
        <f>IFERROR(IF(MATCH($AA83,$O:$O,0)&gt;0,CONCATENATE("precio: ",INDEX($W:$W,MATCH($AA83,$O:$O,0)),","),0),"")</f>
        <v>precio: 4500,</v>
      </c>
      <c r="AG90">
        <f>IF($D90="","",INDEX(CATEGORIAS!$A:$A,MATCH($D90,CATEGORIAS!$B:$B,0)))</f>
        <v>7</v>
      </c>
      <c r="AH90">
        <f>IF($E90="","",INDEX(SUBCATEGORIAS!$A:$A,MATCH($E90,SUBCATEGORIAS!$B:$B,0)))</f>
        <v>25</v>
      </c>
      <c r="AI90">
        <f t="shared" si="22"/>
        <v>88</v>
      </c>
      <c r="AK90" s="2" t="str">
        <f t="shared" si="27"/>
        <v>007</v>
      </c>
      <c r="AL90" t="str">
        <f t="shared" si="28"/>
        <v>0025</v>
      </c>
      <c r="AM90" t="str">
        <f t="shared" si="23"/>
        <v>0088</v>
      </c>
      <c r="AN90" t="str">
        <f t="shared" si="24"/>
        <v>{ id_sku: '00700250088', id_articulo: '53', variacion: 'tamaño: 11x23cm' },</v>
      </c>
    </row>
    <row r="91" spans="1:40" x14ac:dyDescent="0.25">
      <c r="A91">
        <f>IF(C91="","",MAX($A$2:A90)+1)</f>
        <v>89</v>
      </c>
      <c r="B91" s="3">
        <f>IF(C91="","",IF(COUNTIF($C$2:$C90,$C91)=0,MAX($B$2:$B90)+1,""))</f>
        <v>54</v>
      </c>
      <c r="C91" t="s">
        <v>365</v>
      </c>
      <c r="D91" t="s">
        <v>217</v>
      </c>
      <c r="E91" t="s">
        <v>347</v>
      </c>
      <c r="H91" t="s">
        <v>350</v>
      </c>
      <c r="I91">
        <v>1300</v>
      </c>
      <c r="J91" t="s">
        <v>364</v>
      </c>
      <c r="L91" s="3" t="str">
        <f t="shared" si="25"/>
        <v>tamaño: 20cm</v>
      </c>
      <c r="M91" s="3" t="str">
        <f>IF(C91="","",IF(AND(C91&lt;&gt;"",D91&lt;&gt;"",E91&lt;&gt;"",I91&lt;&gt;"",L91&lt;&gt;"",J91&lt;&gt;"",IFERROR(MATCH(INDEX($B:$B,MATCH($C91,$C:$C,0)),IMAGENES!$B:$B,0),-1)&gt;0),"'si'","'no'"))</f>
        <v>'si'</v>
      </c>
      <c r="O91" t="str">
        <f t="shared" si="15"/>
        <v/>
      </c>
      <c r="P91" t="str">
        <f t="shared" si="16"/>
        <v/>
      </c>
      <c r="Q91" t="str">
        <f t="shared" si="17"/>
        <v/>
      </c>
      <c r="R91" t="str">
        <f t="shared" si="18"/>
        <v/>
      </c>
      <c r="S91" t="str">
        <f t="shared" si="19"/>
        <v/>
      </c>
      <c r="T91" t="str">
        <f t="shared" si="20"/>
        <v/>
      </c>
      <c r="U91" t="str">
        <f>IF($S91="","",INDEX(CATEGORIAS!$A:$A,MATCH($S91,CATEGORIAS!$B:$B,0)))</f>
        <v/>
      </c>
      <c r="V91" t="str">
        <f>IF($T91="","",INDEX(SUBCATEGORIAS!$A:$A,MATCH($T91,SUBCATEGORIAS!$B:$B,0)))</f>
        <v/>
      </c>
      <c r="W91" t="str">
        <f t="shared" si="21"/>
        <v/>
      </c>
      <c r="X91" t="str">
        <f t="shared" si="26"/>
        <v/>
      </c>
      <c r="Z91">
        <v>89</v>
      </c>
      <c r="AA91" t="str">
        <f t="shared" si="29"/>
        <v/>
      </c>
      <c r="AB91" t="str">
        <f>IFERROR(IF(MATCH($AA83,$O:$O,0)&gt;0,CONCATENATE("disponible: ",INDEX($X:$X,MATCH($AA83,$O:$O,0)),","),0),"")</f>
        <v>disponible: 'si',</v>
      </c>
      <c r="AG91">
        <f>IF($D91="","",INDEX(CATEGORIAS!$A:$A,MATCH($D91,CATEGORIAS!$B:$B,0)))</f>
        <v>7</v>
      </c>
      <c r="AH91">
        <f>IF($E91="","",INDEX(SUBCATEGORIAS!$A:$A,MATCH($E91,SUBCATEGORIAS!$B:$B,0)))</f>
        <v>25</v>
      </c>
      <c r="AI91">
        <f t="shared" si="22"/>
        <v>89</v>
      </c>
      <c r="AK91" s="2" t="str">
        <f t="shared" si="27"/>
        <v>007</v>
      </c>
      <c r="AL91" t="str">
        <f t="shared" si="28"/>
        <v>0025</v>
      </c>
      <c r="AM91" t="str">
        <f t="shared" si="23"/>
        <v>0089</v>
      </c>
      <c r="AN91" t="str">
        <f t="shared" si="24"/>
        <v>{ id_sku: '00700250089', id_articulo: '54', variacion: 'tamaño: 20cm' },</v>
      </c>
    </row>
    <row r="92" spans="1:40" x14ac:dyDescent="0.25">
      <c r="A92">
        <f>IF(C92="","",MAX($A$2:A91)+1)</f>
        <v>90</v>
      </c>
      <c r="B92" s="3">
        <f>IF(C92="","",IF(COUNTIF($C$2:$C91,$C92)=0,MAX($B$2:$B91)+1,""))</f>
        <v>55</v>
      </c>
      <c r="C92" t="s">
        <v>366</v>
      </c>
      <c r="D92" t="s">
        <v>217</v>
      </c>
      <c r="E92" t="s">
        <v>347</v>
      </c>
      <c r="H92" t="s">
        <v>351</v>
      </c>
      <c r="I92">
        <v>1600</v>
      </c>
      <c r="J92" t="s">
        <v>352</v>
      </c>
      <c r="L92" s="3" t="str">
        <f t="shared" si="25"/>
        <v>tamaño: 50cm</v>
      </c>
      <c r="M92" s="3" t="str">
        <f>IF(C92="","",IF(AND(C92&lt;&gt;"",D92&lt;&gt;"",E92&lt;&gt;"",I92&lt;&gt;"",L92&lt;&gt;"",J92&lt;&gt;"",IFERROR(MATCH(INDEX($B:$B,MATCH($C92,$C:$C,0)),IMAGENES!$B:$B,0),-1)&gt;0),"'si'","'no'"))</f>
        <v>'si'</v>
      </c>
      <c r="O92" t="str">
        <f t="shared" si="15"/>
        <v/>
      </c>
      <c r="P92" t="str">
        <f t="shared" si="16"/>
        <v/>
      </c>
      <c r="Q92" t="str">
        <f t="shared" si="17"/>
        <v/>
      </c>
      <c r="R92" t="str">
        <f t="shared" si="18"/>
        <v/>
      </c>
      <c r="S92" t="str">
        <f t="shared" si="19"/>
        <v/>
      </c>
      <c r="T92" t="str">
        <f t="shared" si="20"/>
        <v/>
      </c>
      <c r="U92" t="str">
        <f>IF($S92="","",INDEX(CATEGORIAS!$A:$A,MATCH($S92,CATEGORIAS!$B:$B,0)))</f>
        <v/>
      </c>
      <c r="V92" t="str">
        <f>IF($T92="","",INDEX(SUBCATEGORIAS!$A:$A,MATCH($T92,SUBCATEGORIAS!$B:$B,0)))</f>
        <v/>
      </c>
      <c r="W92" t="str">
        <f t="shared" si="21"/>
        <v/>
      </c>
      <c r="X92" t="str">
        <f t="shared" si="26"/>
        <v/>
      </c>
      <c r="Z92">
        <v>90</v>
      </c>
      <c r="AA92" t="str">
        <f t="shared" si="29"/>
        <v/>
      </c>
      <c r="AB92" t="str">
        <f>IFERROR(IF(MATCH($AA83,$O:$O,0)&gt;0,"},",0),"")</f>
        <v>},</v>
      </c>
      <c r="AG92">
        <f>IF($D92="","",INDEX(CATEGORIAS!$A:$A,MATCH($D92,CATEGORIAS!$B:$B,0)))</f>
        <v>7</v>
      </c>
      <c r="AH92">
        <f>IF($E92="","",INDEX(SUBCATEGORIAS!$A:$A,MATCH($E92,SUBCATEGORIAS!$B:$B,0)))</f>
        <v>25</v>
      </c>
      <c r="AI92">
        <f t="shared" si="22"/>
        <v>90</v>
      </c>
      <c r="AK92" s="2" t="str">
        <f t="shared" si="27"/>
        <v>007</v>
      </c>
      <c r="AL92" t="str">
        <f t="shared" si="28"/>
        <v>0025</v>
      </c>
      <c r="AM92" t="str">
        <f t="shared" si="23"/>
        <v>0090</v>
      </c>
      <c r="AN92" t="str">
        <f t="shared" si="24"/>
        <v>{ id_sku: '00700250090', id_articulo: '55', variacion: 'tamaño: 50cm' },</v>
      </c>
    </row>
    <row r="93" spans="1:40" x14ac:dyDescent="0.25">
      <c r="A93">
        <f>IF(C93="","",MAX($A$2:A92)+1)</f>
        <v>91</v>
      </c>
      <c r="B93" s="3">
        <f>IF(C93="","",IF(COUNTIF($C$2:$C92,$C93)=0,MAX($B$2:$B92)+1,""))</f>
        <v>56</v>
      </c>
      <c r="C93" t="s">
        <v>388</v>
      </c>
      <c r="D93" t="s">
        <v>35</v>
      </c>
      <c r="E93" t="s">
        <v>371</v>
      </c>
      <c r="H93" t="s">
        <v>372</v>
      </c>
      <c r="I93">
        <v>1000</v>
      </c>
      <c r="J93" t="s">
        <v>388</v>
      </c>
      <c r="L93" s="3" t="str">
        <f t="shared" si="25"/>
        <v>tamaño: 30x40cm</v>
      </c>
      <c r="M93" s="3" t="str">
        <f>IF(C93="","",IF(AND(C93&lt;&gt;"",D93&lt;&gt;"",E93&lt;&gt;"",I93&lt;&gt;"",L93&lt;&gt;"",J93&lt;&gt;"",IFERROR(MATCH(INDEX($B:$B,MATCH($C93,$C:$C,0)),IMAGENES!$B:$B,0),-1)&gt;0),"'si'","'no'"))</f>
        <v>'si'</v>
      </c>
      <c r="O93" t="str">
        <f t="shared" si="15"/>
        <v/>
      </c>
      <c r="P93" t="str">
        <f t="shared" si="16"/>
        <v/>
      </c>
      <c r="Q93" t="str">
        <f t="shared" si="17"/>
        <v/>
      </c>
      <c r="R93" t="str">
        <f t="shared" si="18"/>
        <v/>
      </c>
      <c r="S93" t="str">
        <f t="shared" si="19"/>
        <v/>
      </c>
      <c r="T93" t="str">
        <f t="shared" si="20"/>
        <v/>
      </c>
      <c r="U93" t="str">
        <f>IF($S93="","",INDEX(CATEGORIAS!$A:$A,MATCH($S93,CATEGORIAS!$B:$B,0)))</f>
        <v/>
      </c>
      <c r="V93" t="str">
        <f>IF($T93="","",INDEX(SUBCATEGORIAS!$A:$A,MATCH($T93,SUBCATEGORIAS!$B:$B,0)))</f>
        <v/>
      </c>
      <c r="W93" t="str">
        <f t="shared" si="21"/>
        <v/>
      </c>
      <c r="X93" t="str">
        <f t="shared" si="26"/>
        <v/>
      </c>
      <c r="Z93">
        <v>91</v>
      </c>
      <c r="AA93">
        <f t="shared" si="29"/>
        <v>10</v>
      </c>
      <c r="AB93" t="str">
        <f>IFERROR(IF(MATCH($AA93,$O:$O,0)&gt;0,"{",0),"")</f>
        <v>{</v>
      </c>
      <c r="AG93">
        <f>IF($D93="","",INDEX(CATEGORIAS!$A:$A,MATCH($D93,CATEGORIAS!$B:$B,0)))</f>
        <v>2</v>
      </c>
      <c r="AH93">
        <f>IF($E93="","",INDEX(SUBCATEGORIAS!$A:$A,MATCH($E93,SUBCATEGORIAS!$B:$B,0)))</f>
        <v>26</v>
      </c>
      <c r="AI93">
        <f t="shared" si="22"/>
        <v>91</v>
      </c>
      <c r="AK93" s="2" t="str">
        <f t="shared" si="27"/>
        <v>002</v>
      </c>
      <c r="AL93" t="str">
        <f t="shared" si="28"/>
        <v>0026</v>
      </c>
      <c r="AM93" t="str">
        <f t="shared" si="23"/>
        <v>0091</v>
      </c>
      <c r="AN93" t="str">
        <f t="shared" si="24"/>
        <v>{ id_sku: '00200260091', id_articulo: '56', variacion: 'tamaño: 30x40cm' },</v>
      </c>
    </row>
    <row r="94" spans="1:40" x14ac:dyDescent="0.25">
      <c r="A94">
        <f>IF(C94="","",MAX($A$2:A93)+1)</f>
        <v>92</v>
      </c>
      <c r="B94" s="3">
        <f>IF(C94="","",IF(COUNTIF($C$2:$C93,$C94)=0,MAX($B$2:$B93)+1,""))</f>
        <v>57</v>
      </c>
      <c r="C94" t="s">
        <v>373</v>
      </c>
      <c r="D94" t="s">
        <v>217</v>
      </c>
      <c r="E94" t="s">
        <v>193</v>
      </c>
      <c r="H94" t="s">
        <v>194</v>
      </c>
      <c r="I94">
        <v>2000</v>
      </c>
      <c r="J94" t="s">
        <v>374</v>
      </c>
      <c r="L94" s="3" t="str">
        <f t="shared" si="25"/>
        <v>Chile</v>
      </c>
      <c r="M94" s="3" t="str">
        <f>IF(C94="","",IF(AND(C94&lt;&gt;"",D94&lt;&gt;"",E94&lt;&gt;"",I94&lt;&gt;"",L94&lt;&gt;"",J94&lt;&gt;"",IFERROR(MATCH(INDEX($B:$B,MATCH($C94,$C:$C,0)),IMAGENES!$B:$B,0),-1)&gt;0),"'si'","'no'"))</f>
        <v>'si'</v>
      </c>
      <c r="O94" t="str">
        <f t="shared" si="15"/>
        <v/>
      </c>
      <c r="P94" t="str">
        <f t="shared" si="16"/>
        <v/>
      </c>
      <c r="Q94" t="str">
        <f t="shared" si="17"/>
        <v/>
      </c>
      <c r="R94" t="str">
        <f t="shared" si="18"/>
        <v/>
      </c>
      <c r="S94" t="str">
        <f t="shared" si="19"/>
        <v/>
      </c>
      <c r="T94" t="str">
        <f t="shared" si="20"/>
        <v/>
      </c>
      <c r="U94" t="str">
        <f>IF($S94="","",INDEX(CATEGORIAS!$A:$A,MATCH($S94,CATEGORIAS!$B:$B,0)))</f>
        <v/>
      </c>
      <c r="V94" t="str">
        <f>IF($T94="","",INDEX(SUBCATEGORIAS!$A:$A,MATCH($T94,SUBCATEGORIAS!$B:$B,0)))</f>
        <v/>
      </c>
      <c r="W94" t="str">
        <f t="shared" si="21"/>
        <v/>
      </c>
      <c r="X94" t="str">
        <f t="shared" si="26"/>
        <v/>
      </c>
      <c r="Z94">
        <v>92</v>
      </c>
      <c r="AA94" t="str">
        <f t="shared" si="29"/>
        <v/>
      </c>
      <c r="AB94" t="str">
        <f>IFERROR(IF(MATCH($AA93,$O:$O,0)&gt;0,CONCATENATE("id_articulo: ",$AA93,","),0),"")</f>
        <v>id_articulo: 10,</v>
      </c>
      <c r="AG94">
        <f>IF($D94="","",INDEX(CATEGORIAS!$A:$A,MATCH($D94,CATEGORIAS!$B:$B,0)))</f>
        <v>7</v>
      </c>
      <c r="AH94">
        <f>IF($E94="","",INDEX(SUBCATEGORIAS!$A:$A,MATCH($E94,SUBCATEGORIAS!$B:$B,0)))</f>
        <v>18</v>
      </c>
      <c r="AI94">
        <f t="shared" si="22"/>
        <v>92</v>
      </c>
      <c r="AK94" s="2" t="str">
        <f t="shared" si="27"/>
        <v>007</v>
      </c>
      <c r="AL94" t="str">
        <f t="shared" si="28"/>
        <v>0018</v>
      </c>
      <c r="AM94" t="str">
        <f t="shared" si="23"/>
        <v>0092</v>
      </c>
      <c r="AN94" t="str">
        <f t="shared" si="24"/>
        <v>{ id_sku: '00700180092', id_articulo: '57', variacion: 'Chile' },</v>
      </c>
    </row>
    <row r="95" spans="1:40" x14ac:dyDescent="0.25">
      <c r="A95">
        <f>IF(C95="","",MAX($A$2:A94)+1)</f>
        <v>93</v>
      </c>
      <c r="B95" s="3">
        <f>IF(C95="","",IF(COUNTIF($C$2:$C94,$C95)=0,MAX($B$2:$B94)+1,""))</f>
        <v>58</v>
      </c>
      <c r="C95" t="s">
        <v>382</v>
      </c>
      <c r="D95" t="s">
        <v>213</v>
      </c>
      <c r="E95" t="s">
        <v>379</v>
      </c>
      <c r="H95" t="s">
        <v>380</v>
      </c>
      <c r="I95">
        <v>2000</v>
      </c>
      <c r="J95" t="s">
        <v>381</v>
      </c>
      <c r="L95" s="3" t="str">
        <f t="shared" si="25"/>
        <v>1 dispensador + 40 bolsas</v>
      </c>
      <c r="M95" s="3" t="str">
        <f>IF(C95="","",IF(AND(C95&lt;&gt;"",D95&lt;&gt;"",E95&lt;&gt;"",I95&lt;&gt;"",L95&lt;&gt;"",J95&lt;&gt;"",IFERROR(MATCH(INDEX($B:$B,MATCH($C95,$C:$C,0)),IMAGENES!$B:$B,0),-1)&gt;0),"'si'","'no'"))</f>
        <v>'si'</v>
      </c>
      <c r="O95" t="str">
        <f t="shared" si="15"/>
        <v/>
      </c>
      <c r="P95" t="str">
        <f t="shared" si="16"/>
        <v/>
      </c>
      <c r="Q95" t="str">
        <f t="shared" si="17"/>
        <v/>
      </c>
      <c r="R95" t="str">
        <f t="shared" si="18"/>
        <v/>
      </c>
      <c r="S95" t="str">
        <f t="shared" si="19"/>
        <v/>
      </c>
      <c r="T95" t="str">
        <f t="shared" si="20"/>
        <v/>
      </c>
      <c r="U95" t="str">
        <f>IF($S95="","",INDEX(CATEGORIAS!$A:$A,MATCH($S95,CATEGORIAS!$B:$B,0)))</f>
        <v/>
      </c>
      <c r="V95" t="str">
        <f>IF($T95="","",INDEX(SUBCATEGORIAS!$A:$A,MATCH($T95,SUBCATEGORIAS!$B:$B,0)))</f>
        <v/>
      </c>
      <c r="W95" t="str">
        <f t="shared" si="21"/>
        <v/>
      </c>
      <c r="X95" t="str">
        <f t="shared" si="26"/>
        <v/>
      </c>
      <c r="Z95">
        <v>93</v>
      </c>
      <c r="AA95" t="str">
        <f t="shared" si="29"/>
        <v/>
      </c>
      <c r="AB95" t="str">
        <f>IFERROR(IF(MATCH($AA93,$O:$O,0)&gt;0,CONCATENATE("nombre: '",INDEX($P:$P,MATCH($AA93,$O:$O,0)),"',"),0),"")</f>
        <v>nombre: 'Tablas de cortar (Multiuso) - Azul',</v>
      </c>
      <c r="AG95">
        <f>IF($D95="","",INDEX(CATEGORIAS!$A:$A,MATCH($D95,CATEGORIAS!$B:$B,0)))</f>
        <v>6</v>
      </c>
      <c r="AH95">
        <f>IF($E95="","",INDEX(SUBCATEGORIAS!$A:$A,MATCH($E95,SUBCATEGORIAS!$B:$B,0)))</f>
        <v>27</v>
      </c>
      <c r="AI95">
        <f t="shared" si="22"/>
        <v>93</v>
      </c>
      <c r="AK95" s="2" t="str">
        <f t="shared" si="27"/>
        <v>006</v>
      </c>
      <c r="AL95" t="str">
        <f t="shared" si="28"/>
        <v>0027</v>
      </c>
      <c r="AM95" t="str">
        <f t="shared" si="23"/>
        <v>0093</v>
      </c>
      <c r="AN95" t="str">
        <f t="shared" si="24"/>
        <v>{ id_sku: '00600270093', id_articulo: '58', variacion: '1 dispensador + 40 bolsas' },</v>
      </c>
    </row>
    <row r="96" spans="1:40" x14ac:dyDescent="0.25">
      <c r="A96">
        <f>IF(C96="","",MAX($A$2:A95)+1)</f>
        <v>94</v>
      </c>
      <c r="B96" s="3">
        <f>IF(C96="","",IF(COUNTIF($C$2:$C95,$C96)=0,MAX($B$2:$B95)+1,""))</f>
        <v>59</v>
      </c>
      <c r="C96" t="s">
        <v>383</v>
      </c>
      <c r="D96" t="s">
        <v>213</v>
      </c>
      <c r="E96" t="s">
        <v>379</v>
      </c>
      <c r="H96" t="s">
        <v>380</v>
      </c>
      <c r="I96">
        <v>2000</v>
      </c>
      <c r="J96" t="s">
        <v>381</v>
      </c>
      <c r="L96" s="3" t="str">
        <f t="shared" si="25"/>
        <v>1 dispensador + 40 bolsas</v>
      </c>
      <c r="M96" s="3" t="str">
        <f>IF(C96="","",IF(AND(C96&lt;&gt;"",D96&lt;&gt;"",E96&lt;&gt;"",I96&lt;&gt;"",L96&lt;&gt;"",J96&lt;&gt;"",IFERROR(MATCH(INDEX($B:$B,MATCH($C96,$C:$C,0)),IMAGENES!$B:$B,0),-1)&gt;0),"'si'","'no'"))</f>
        <v>'si'</v>
      </c>
      <c r="O96" t="str">
        <f t="shared" si="15"/>
        <v/>
      </c>
      <c r="P96" t="str">
        <f t="shared" si="16"/>
        <v/>
      </c>
      <c r="Q96" t="str">
        <f t="shared" si="17"/>
        <v/>
      </c>
      <c r="R96" t="str">
        <f t="shared" si="18"/>
        <v/>
      </c>
      <c r="S96" t="str">
        <f t="shared" si="19"/>
        <v/>
      </c>
      <c r="T96" t="str">
        <f t="shared" si="20"/>
        <v/>
      </c>
      <c r="U96" t="str">
        <f>IF($S96="","",INDEX(CATEGORIAS!$A:$A,MATCH($S96,CATEGORIAS!$B:$B,0)))</f>
        <v/>
      </c>
      <c r="V96" t="str">
        <f>IF($T96="","",INDEX(SUBCATEGORIAS!$A:$A,MATCH($T96,SUBCATEGORIAS!$B:$B,0)))</f>
        <v/>
      </c>
      <c r="W96" t="str">
        <f t="shared" si="21"/>
        <v/>
      </c>
      <c r="X96" t="str">
        <f t="shared" si="26"/>
        <v/>
      </c>
      <c r="Z96">
        <v>94</v>
      </c>
      <c r="AA96" t="str">
        <f t="shared" si="29"/>
        <v/>
      </c>
      <c r="AB96" t="str">
        <f>IFERROR(IF(MATCH($AA93,$O:$O,0)&gt;0,CONCATENATE("descripcion: '",INDEX($Q:$Q,MATCH($AA93,$O:$O,0)),"',"),0),"")</f>
        <v>descripcion: 'Dimensiones: 27x40x05 cm.',</v>
      </c>
      <c r="AG96">
        <f>IF($D96="","",INDEX(CATEGORIAS!$A:$A,MATCH($D96,CATEGORIAS!$B:$B,0)))</f>
        <v>6</v>
      </c>
      <c r="AH96">
        <f>IF($E96="","",INDEX(SUBCATEGORIAS!$A:$A,MATCH($E96,SUBCATEGORIAS!$B:$B,0)))</f>
        <v>27</v>
      </c>
      <c r="AI96">
        <f t="shared" si="22"/>
        <v>94</v>
      </c>
      <c r="AK96" s="2" t="str">
        <f t="shared" si="27"/>
        <v>006</v>
      </c>
      <c r="AL96" t="str">
        <f t="shared" si="28"/>
        <v>0027</v>
      </c>
      <c r="AM96" t="str">
        <f t="shared" si="23"/>
        <v>0094</v>
      </c>
      <c r="AN96" t="str">
        <f t="shared" si="24"/>
        <v>{ id_sku: '00600270094', id_articulo: '59', variacion: '1 dispensador + 40 bolsas' },</v>
      </c>
    </row>
    <row r="97" spans="1:40" x14ac:dyDescent="0.25">
      <c r="A97">
        <f>IF(C97="","",MAX($A$2:A96)+1)</f>
        <v>95</v>
      </c>
      <c r="B97" s="3">
        <f>IF(C97="","",IF(COUNTIF($C$2:$C96,$C97)=0,MAX($B$2:$B96)+1,""))</f>
        <v>60</v>
      </c>
      <c r="C97" t="s">
        <v>384</v>
      </c>
      <c r="D97" t="s">
        <v>213</v>
      </c>
      <c r="E97" t="s">
        <v>379</v>
      </c>
      <c r="H97" t="s">
        <v>380</v>
      </c>
      <c r="I97">
        <v>2000</v>
      </c>
      <c r="J97" t="s">
        <v>381</v>
      </c>
      <c r="L97" s="3" t="str">
        <f t="shared" si="25"/>
        <v>1 dispensador + 40 bolsas</v>
      </c>
      <c r="M97" s="3" t="str">
        <f>IF(C97="","",IF(AND(C97&lt;&gt;"",D97&lt;&gt;"",E97&lt;&gt;"",I97&lt;&gt;"",L97&lt;&gt;"",J97&lt;&gt;"",IFERROR(MATCH(INDEX($B:$B,MATCH($C97,$C:$C,0)),IMAGENES!$B:$B,0),-1)&gt;0),"'si'","'no'"))</f>
        <v>'si'</v>
      </c>
      <c r="O97" t="str">
        <f t="shared" si="15"/>
        <v/>
      </c>
      <c r="P97" t="str">
        <f t="shared" si="16"/>
        <v/>
      </c>
      <c r="Q97" t="str">
        <f t="shared" si="17"/>
        <v/>
      </c>
      <c r="R97" t="str">
        <f t="shared" si="18"/>
        <v/>
      </c>
      <c r="S97" t="str">
        <f t="shared" si="19"/>
        <v/>
      </c>
      <c r="T97" t="str">
        <f t="shared" si="20"/>
        <v/>
      </c>
      <c r="U97" t="str">
        <f>IF($S97="","",INDEX(CATEGORIAS!$A:$A,MATCH($S97,CATEGORIAS!$B:$B,0)))</f>
        <v/>
      </c>
      <c r="V97" t="str">
        <f>IF($T97="","",INDEX(SUBCATEGORIAS!$A:$A,MATCH($T97,SUBCATEGORIAS!$B:$B,0)))</f>
        <v/>
      </c>
      <c r="W97" t="str">
        <f t="shared" si="21"/>
        <v/>
      </c>
      <c r="X97" t="str">
        <f t="shared" si="26"/>
        <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6</v>
      </c>
      <c r="AH97">
        <f>IF($E97="","",INDEX(SUBCATEGORIAS!$A:$A,MATCH($E97,SUBCATEGORIAS!$B:$B,0)))</f>
        <v>27</v>
      </c>
      <c r="AI97">
        <f t="shared" si="22"/>
        <v>95</v>
      </c>
      <c r="AK97" s="2" t="str">
        <f t="shared" si="27"/>
        <v>006</v>
      </c>
      <c r="AL97" t="str">
        <f t="shared" si="28"/>
        <v>0027</v>
      </c>
      <c r="AM97" t="str">
        <f t="shared" si="23"/>
        <v>0095</v>
      </c>
      <c r="AN97" t="str">
        <f t="shared" si="24"/>
        <v>{ id_sku: '00600270095', id_articulo: '60', variacion: '1 dispensador + 40 bolsas' },</v>
      </c>
    </row>
    <row r="98" spans="1:40" x14ac:dyDescent="0.25">
      <c r="A98">
        <f>IF(C98="","",MAX($A$2:A97)+1)</f>
        <v>96</v>
      </c>
      <c r="B98" s="3">
        <f>IF(C98="","",IF(COUNTIF($C$2:$C97,$C98)=0,MAX($B$2:$B97)+1,""))</f>
        <v>61</v>
      </c>
      <c r="C98" t="s">
        <v>398</v>
      </c>
      <c r="D98" t="s">
        <v>33</v>
      </c>
      <c r="E98" t="s">
        <v>390</v>
      </c>
      <c r="H98" t="s">
        <v>391</v>
      </c>
      <c r="I98">
        <v>8000</v>
      </c>
      <c r="J98" t="s">
        <v>399</v>
      </c>
      <c r="K98" t="s">
        <v>397</v>
      </c>
      <c r="L98" s="3" t="str">
        <f t="shared" si="25"/>
        <v>2 licencias</v>
      </c>
      <c r="M98" s="3" t="str">
        <f>IF(C98="","",IF(AND(C98&lt;&gt;"",D98&lt;&gt;"",E98&lt;&gt;"",I98&lt;&gt;"",L98&lt;&gt;"",J98&lt;&gt;"",IFERROR(MATCH(INDEX($B:$B,MATCH($C98,$C:$C,0)),IMAGENES!$B:$B,0),-1)&gt;0),"'si'","'no'"))</f>
        <v>'si'</v>
      </c>
      <c r="O98" t="str">
        <f t="shared" si="15"/>
        <v/>
      </c>
      <c r="P98" t="str">
        <f t="shared" si="16"/>
        <v/>
      </c>
      <c r="Q98" t="str">
        <f t="shared" si="17"/>
        <v/>
      </c>
      <c r="R98" t="str">
        <f t="shared" si="18"/>
        <v/>
      </c>
      <c r="S98" t="str">
        <f t="shared" si="19"/>
        <v/>
      </c>
      <c r="T98" t="str">
        <f t="shared" si="20"/>
        <v/>
      </c>
      <c r="U98" t="str">
        <f>IF($S98="","",INDEX(CATEGORIAS!$A:$A,MATCH($S98,CATEGORIAS!$B:$B,0)))</f>
        <v/>
      </c>
      <c r="V98" t="str">
        <f>IF($T98="","",INDEX(SUBCATEGORIAS!$A:$A,MATCH($T98,SUBCATEGORIAS!$B:$B,0)))</f>
        <v/>
      </c>
      <c r="W98" t="str">
        <f t="shared" si="21"/>
        <v/>
      </c>
      <c r="X98" t="str">
        <f t="shared" si="26"/>
        <v/>
      </c>
      <c r="Z98">
        <v>96</v>
      </c>
      <c r="AA98" t="str">
        <f t="shared" si="29"/>
        <v/>
      </c>
      <c r="AB98" t="str">
        <f>IFERROR(IF(MATCH($AA93,$O:$O,0)&gt;0,CONCATENATE("id_categoria: '",INDEX($U:$U,MATCH($AA93,$O:$O,0)),"',"),0),"")</f>
        <v>id_categoria: '2',</v>
      </c>
      <c r="AG98">
        <f>IF($D98="","",INDEX(CATEGORIAS!$A:$A,MATCH($D98,CATEGORIAS!$B:$B,0)))</f>
        <v>3</v>
      </c>
      <c r="AH98">
        <f>IF($E98="","",INDEX(SUBCATEGORIAS!$A:$A,MATCH($E98,SUBCATEGORIAS!$B:$B,0)))</f>
        <v>28</v>
      </c>
      <c r="AI98">
        <f t="shared" si="22"/>
        <v>96</v>
      </c>
      <c r="AK98" s="2" t="str">
        <f t="shared" si="27"/>
        <v>003</v>
      </c>
      <c r="AL98" t="str">
        <f t="shared" si="28"/>
        <v>0028</v>
      </c>
      <c r="AM98" t="str">
        <f t="shared" si="23"/>
        <v>0096</v>
      </c>
      <c r="AN98" t="str">
        <f t="shared" si="24"/>
        <v>{ id_sku: '00300280096', id_articulo: '61', variacion: '2 licencias' },</v>
      </c>
    </row>
    <row r="99" spans="1:40" x14ac:dyDescent="0.25">
      <c r="A99">
        <f>IF(C99="","",MAX($A$2:A98)+1)</f>
        <v>97</v>
      </c>
      <c r="B99" s="3">
        <f>IF(C99="","",IF(COUNTIF($C$2:$C98,$C99)=0,MAX($B$2:$B98)+1,""))</f>
        <v>62</v>
      </c>
      <c r="C99" t="s">
        <v>409</v>
      </c>
      <c r="D99" t="s">
        <v>35</v>
      </c>
      <c r="E99" t="s">
        <v>442</v>
      </c>
      <c r="G99" t="s">
        <v>411</v>
      </c>
      <c r="I99">
        <v>3000</v>
      </c>
      <c r="J99" t="s">
        <v>470</v>
      </c>
      <c r="K99" t="s">
        <v>400</v>
      </c>
      <c r="L99" s="3" t="str">
        <f t="shared" si="25"/>
        <v>15 ml</v>
      </c>
      <c r="M99" s="3" t="str">
        <f>IF(C99="","",IF(AND(C99&lt;&gt;"",D99&lt;&gt;"",E99&lt;&gt;"",I99&lt;&gt;"",L99&lt;&gt;"",J99&lt;&gt;"",IFERROR(MATCH(INDEX($B:$B,MATCH($C99,$C:$C,0)),IMAGENES!$B:$B,0),-1)&gt;0),"'si'","'no'"))</f>
        <v>'si'</v>
      </c>
      <c r="O99" t="str">
        <f t="shared" si="15"/>
        <v/>
      </c>
      <c r="P99" t="str">
        <f t="shared" si="16"/>
        <v/>
      </c>
      <c r="Q99" t="str">
        <f t="shared" si="17"/>
        <v/>
      </c>
      <c r="R99" t="str">
        <f t="shared" si="18"/>
        <v/>
      </c>
      <c r="S99" t="str">
        <f t="shared" si="19"/>
        <v/>
      </c>
      <c r="T99" t="str">
        <f t="shared" si="20"/>
        <v/>
      </c>
      <c r="U99" t="str">
        <f>IF($S99="","",INDEX(CATEGORIAS!$A:$A,MATCH($S99,CATEGORIAS!$B:$B,0)))</f>
        <v/>
      </c>
      <c r="V99" t="str">
        <f>IF($T99="","",INDEX(SUBCATEGORIAS!$A:$A,MATCH($T99,SUBCATEGORIAS!$B:$B,0)))</f>
        <v/>
      </c>
      <c r="W99" t="str">
        <f t="shared" si="21"/>
        <v/>
      </c>
      <c r="X99" t="str">
        <f t="shared" si="26"/>
        <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29</v>
      </c>
      <c r="AI99">
        <f t="shared" si="22"/>
        <v>97</v>
      </c>
      <c r="AK99" s="2" t="str">
        <f t="shared" si="27"/>
        <v>002</v>
      </c>
      <c r="AL99" t="str">
        <f t="shared" si="28"/>
        <v>0029</v>
      </c>
      <c r="AM99" t="str">
        <f t="shared" si="23"/>
        <v>0097</v>
      </c>
      <c r="AN99" t="str">
        <f t="shared" si="24"/>
        <v>{ id_sku: '00200290097', id_articulo: '62', variacion: '15 ml' },</v>
      </c>
    </row>
    <row r="100" spans="1:40" x14ac:dyDescent="0.25">
      <c r="A100">
        <f>IF(C100="","",MAX($A$2:A99)+1)</f>
        <v>98</v>
      </c>
      <c r="B100" s="3">
        <f>IF(C100="","",IF(COUNTIF($C$2:$C99,$C100)=0,MAX($B$2:$B99)+1,""))</f>
        <v>63</v>
      </c>
      <c r="C100" t="s">
        <v>408</v>
      </c>
      <c r="D100" t="s">
        <v>35</v>
      </c>
      <c r="E100" t="s">
        <v>442</v>
      </c>
      <c r="G100" t="s">
        <v>411</v>
      </c>
      <c r="I100">
        <v>3000</v>
      </c>
      <c r="J100" t="s">
        <v>470</v>
      </c>
      <c r="K100" t="s">
        <v>400</v>
      </c>
      <c r="L100" s="3" t="str">
        <f t="shared" si="25"/>
        <v>15 ml</v>
      </c>
      <c r="M100" s="3" t="str">
        <f>IF(C100="","",IF(AND(C100&lt;&gt;"",D100&lt;&gt;"",E100&lt;&gt;"",I100&lt;&gt;"",L100&lt;&gt;"",J100&lt;&gt;"",IFERROR(MATCH(INDEX($B:$B,MATCH($C100,$C:$C,0)),IMAGENES!$B:$B,0),-1)&gt;0),"'si'","'no'"))</f>
        <v>'si'</v>
      </c>
      <c r="O100" t="str">
        <f t="shared" si="15"/>
        <v/>
      </c>
      <c r="P100" t="str">
        <f t="shared" si="16"/>
        <v/>
      </c>
      <c r="Q100" t="str">
        <f t="shared" si="17"/>
        <v/>
      </c>
      <c r="R100" t="str">
        <f t="shared" si="18"/>
        <v/>
      </c>
      <c r="S100" t="str">
        <f t="shared" si="19"/>
        <v/>
      </c>
      <c r="T100" t="str">
        <f t="shared" si="20"/>
        <v/>
      </c>
      <c r="U100" t="str">
        <f>IF($S100="","",INDEX(CATEGORIAS!$A:$A,MATCH($S100,CATEGORIAS!$B:$B,0)))</f>
        <v/>
      </c>
      <c r="V100" t="str">
        <f>IF($T100="","",INDEX(SUBCATEGORIAS!$A:$A,MATCH($T100,SUBCATEGORIAS!$B:$B,0)))</f>
        <v/>
      </c>
      <c r="W100" t="str">
        <f t="shared" si="21"/>
        <v/>
      </c>
      <c r="X100" t="str">
        <f t="shared" si="26"/>
        <v/>
      </c>
      <c r="Z100">
        <v>98</v>
      </c>
      <c r="AA100" t="str">
        <f t="shared" si="29"/>
        <v/>
      </c>
      <c r="AB100" t="str">
        <f>IFERROR(IF(MATCH($AA93,$O:$O,0)&gt;0,CONCATENATE("precio: ",INDEX($W:$W,MATCH($AA93,$O:$O,0)),","),0),"")</f>
        <v>precio: 4500,</v>
      </c>
      <c r="AG100">
        <f>IF($D100="","",INDEX(CATEGORIAS!$A:$A,MATCH($D100,CATEGORIAS!$B:$B,0)))</f>
        <v>2</v>
      </c>
      <c r="AH100">
        <f>IF($E100="","",INDEX(SUBCATEGORIAS!$A:$A,MATCH($E100,SUBCATEGORIAS!$B:$B,0)))</f>
        <v>29</v>
      </c>
      <c r="AI100">
        <f t="shared" si="22"/>
        <v>98</v>
      </c>
      <c r="AK100" s="2" t="str">
        <f t="shared" si="27"/>
        <v>002</v>
      </c>
      <c r="AL100" t="str">
        <f t="shared" si="28"/>
        <v>0029</v>
      </c>
      <c r="AM100" t="str">
        <f t="shared" si="23"/>
        <v>0098</v>
      </c>
      <c r="AN100" t="str">
        <f t="shared" si="24"/>
        <v>{ id_sku: '00200290098', id_articulo: '63', variacion: '15 ml' },</v>
      </c>
    </row>
    <row r="101" spans="1:40" x14ac:dyDescent="0.25">
      <c r="A101">
        <f>IF(C101="","",MAX($A$2:A100)+1)</f>
        <v>99</v>
      </c>
      <c r="B101" s="3">
        <f>IF(C101="","",IF(COUNTIF($C$2:$C100,$C101)=0,MAX($B$2:$B100)+1,""))</f>
        <v>64</v>
      </c>
      <c r="C101" t="s">
        <v>406</v>
      </c>
      <c r="D101" t="s">
        <v>35</v>
      </c>
      <c r="E101" t="s">
        <v>442</v>
      </c>
      <c r="G101" t="s">
        <v>411</v>
      </c>
      <c r="I101">
        <v>3000</v>
      </c>
      <c r="J101" t="s">
        <v>470</v>
      </c>
      <c r="K101" t="s">
        <v>400</v>
      </c>
      <c r="L101" s="3" t="str">
        <f t="shared" si="25"/>
        <v>15 ml</v>
      </c>
      <c r="M101" s="3" t="str">
        <f>IF(C101="","",IF(AND(C101&lt;&gt;"",D101&lt;&gt;"",E101&lt;&gt;"",I101&lt;&gt;"",L101&lt;&gt;"",J101&lt;&gt;"",IFERROR(MATCH(INDEX($B:$B,MATCH($C101,$C:$C,0)),IMAGENES!$B:$B,0),-1)&gt;0),"'si'","'no'"))</f>
        <v>'si'</v>
      </c>
      <c r="O101" t="str">
        <f t="shared" si="15"/>
        <v/>
      </c>
      <c r="P101" t="str">
        <f t="shared" si="16"/>
        <v/>
      </c>
      <c r="Q101" t="str">
        <f t="shared" si="17"/>
        <v/>
      </c>
      <c r="R101" t="str">
        <f t="shared" si="18"/>
        <v/>
      </c>
      <c r="S101" t="str">
        <f t="shared" si="19"/>
        <v/>
      </c>
      <c r="T101" t="str">
        <f t="shared" si="20"/>
        <v/>
      </c>
      <c r="U101" t="str">
        <f>IF($S101="","",INDEX(CATEGORIAS!$A:$A,MATCH($S101,CATEGORIAS!$B:$B,0)))</f>
        <v/>
      </c>
      <c r="V101" t="str">
        <f>IF($T101="","",INDEX(SUBCATEGORIAS!$A:$A,MATCH($T101,SUBCATEGORIAS!$B:$B,0)))</f>
        <v/>
      </c>
      <c r="W101" t="str">
        <f t="shared" si="21"/>
        <v/>
      </c>
      <c r="X101" t="str">
        <f t="shared" si="26"/>
        <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29</v>
      </c>
      <c r="AI101">
        <f t="shared" si="22"/>
        <v>99</v>
      </c>
      <c r="AK101" s="2" t="str">
        <f t="shared" si="27"/>
        <v>002</v>
      </c>
      <c r="AL101" t="str">
        <f t="shared" si="28"/>
        <v>0029</v>
      </c>
      <c r="AM101" t="str">
        <f t="shared" si="23"/>
        <v>0099</v>
      </c>
      <c r="AN101" t="str">
        <f t="shared" si="24"/>
        <v>{ id_sku: '00200290099', id_articulo: '64', variacion: '15 ml' },</v>
      </c>
    </row>
    <row r="102" spans="1:40" x14ac:dyDescent="0.25">
      <c r="A102">
        <f>IF(C102="","",MAX($A$2:A101)+1)</f>
        <v>100</v>
      </c>
      <c r="B102" s="3">
        <f>IF(C102="","",IF(COUNTIF($C$2:$C101,$C102)=0,MAX($B$2:$B101)+1,""))</f>
        <v>65</v>
      </c>
      <c r="C102" t="s">
        <v>407</v>
      </c>
      <c r="D102" t="s">
        <v>35</v>
      </c>
      <c r="E102" t="s">
        <v>442</v>
      </c>
      <c r="G102" t="s">
        <v>411</v>
      </c>
      <c r="I102">
        <v>3000</v>
      </c>
      <c r="J102" t="s">
        <v>470</v>
      </c>
      <c r="K102" t="s">
        <v>400</v>
      </c>
      <c r="L102" s="3" t="str">
        <f t="shared" si="25"/>
        <v>15 ml</v>
      </c>
      <c r="M102" s="3" t="str">
        <f>IF(C102="","",IF(AND(C102&lt;&gt;"",D102&lt;&gt;"",E102&lt;&gt;"",I102&lt;&gt;"",L102&lt;&gt;"",J102&lt;&gt;"",IFERROR(MATCH(INDEX($B:$B,MATCH($C102,$C:$C,0)),IMAGENES!$B:$B,0),-1)&gt;0),"'si'","'no'"))</f>
        <v>'si'</v>
      </c>
      <c r="O102" t="str">
        <f t="shared" si="15"/>
        <v/>
      </c>
      <c r="P102" t="str">
        <f t="shared" si="16"/>
        <v/>
      </c>
      <c r="Q102" t="str">
        <f t="shared" si="17"/>
        <v/>
      </c>
      <c r="R102" t="str">
        <f t="shared" si="18"/>
        <v/>
      </c>
      <c r="S102" t="str">
        <f t="shared" si="19"/>
        <v/>
      </c>
      <c r="T102" t="str">
        <f t="shared" si="20"/>
        <v/>
      </c>
      <c r="U102" t="str">
        <f>IF($S102="","",INDEX(CATEGORIAS!$A:$A,MATCH($S102,CATEGORIAS!$B:$B,0)))</f>
        <v/>
      </c>
      <c r="V102" t="str">
        <f>IF($T102="","",INDEX(SUBCATEGORIAS!$A:$A,MATCH($T102,SUBCATEGORIAS!$B:$B,0)))</f>
        <v/>
      </c>
      <c r="W102" t="str">
        <f t="shared" si="21"/>
        <v/>
      </c>
      <c r="X102" t="str">
        <f t="shared" si="26"/>
        <v/>
      </c>
      <c r="Z102">
        <v>100</v>
      </c>
      <c r="AA102" t="str">
        <f t="shared" si="29"/>
        <v/>
      </c>
      <c r="AB102" t="str">
        <f>IFERROR(IF(MATCH($AA93,$O:$O,0)&gt;0,"},",0),"")</f>
        <v>},</v>
      </c>
      <c r="AG102">
        <f>IF($D102="","",INDEX(CATEGORIAS!$A:$A,MATCH($D102,CATEGORIAS!$B:$B,0)))</f>
        <v>2</v>
      </c>
      <c r="AH102">
        <f>IF($E102="","",INDEX(SUBCATEGORIAS!$A:$A,MATCH($E102,SUBCATEGORIAS!$B:$B,0)))</f>
        <v>29</v>
      </c>
      <c r="AI102">
        <f t="shared" si="22"/>
        <v>100</v>
      </c>
      <c r="AK102" s="2" t="str">
        <f t="shared" si="27"/>
        <v>002</v>
      </c>
      <c r="AL102" t="str">
        <f t="shared" si="28"/>
        <v>0029</v>
      </c>
      <c r="AM102" t="str">
        <f t="shared" si="23"/>
        <v>00100</v>
      </c>
      <c r="AN102" t="str">
        <f t="shared" si="24"/>
        <v>{ id_sku: '002002900100', id_articulo: '65', variacion: '15 ml' },</v>
      </c>
    </row>
    <row r="103" spans="1:40" x14ac:dyDescent="0.25">
      <c r="A103">
        <f>IF(C103="","",MAX($A$2:A102)+1)</f>
        <v>101</v>
      </c>
      <c r="B103" s="3">
        <f>IF(C103="","",IF(COUNTIF($C$2:$C102,$C103)=0,MAX($B$2:$B102)+1,""))</f>
        <v>66</v>
      </c>
      <c r="C103" t="s">
        <v>405</v>
      </c>
      <c r="D103" t="s">
        <v>35</v>
      </c>
      <c r="E103" t="s">
        <v>442</v>
      </c>
      <c r="G103" t="s">
        <v>410</v>
      </c>
      <c r="I103">
        <v>9990</v>
      </c>
      <c r="J103" t="s">
        <v>469</v>
      </c>
      <c r="K103" t="s">
        <v>400</v>
      </c>
      <c r="L103" s="3" t="str">
        <f t="shared" si="25"/>
        <v>350 ml</v>
      </c>
      <c r="M103" s="3" t="str">
        <f>IF(C103="","",IF(AND(C103&lt;&gt;"",D103&lt;&gt;"",E103&lt;&gt;"",I103&lt;&gt;"",L103&lt;&gt;"",J103&lt;&gt;"",IFERROR(MATCH(INDEX($B:$B,MATCH($C103,$C:$C,0)),IMAGENES!$B:$B,0),-1)&gt;0),"'si'","'no'"))</f>
        <v>'si'</v>
      </c>
      <c r="O103" t="str">
        <f t="shared" si="15"/>
        <v/>
      </c>
      <c r="P103" t="str">
        <f t="shared" si="16"/>
        <v/>
      </c>
      <c r="Q103" t="str">
        <f t="shared" si="17"/>
        <v/>
      </c>
      <c r="R103" t="str">
        <f t="shared" si="18"/>
        <v/>
      </c>
      <c r="S103" t="str">
        <f t="shared" si="19"/>
        <v/>
      </c>
      <c r="T103" t="str">
        <f t="shared" si="20"/>
        <v/>
      </c>
      <c r="U103" t="str">
        <f>IF($S103="","",INDEX(CATEGORIAS!$A:$A,MATCH($S103,CATEGORIAS!$B:$B,0)))</f>
        <v/>
      </c>
      <c r="V103" t="str">
        <f>IF($T103="","",INDEX(SUBCATEGORIAS!$A:$A,MATCH($T103,SUBCATEGORIAS!$B:$B,0)))</f>
        <v/>
      </c>
      <c r="W103" t="str">
        <f t="shared" si="21"/>
        <v/>
      </c>
      <c r="X103" t="str">
        <f t="shared" si="26"/>
        <v/>
      </c>
      <c r="Z103">
        <v>101</v>
      </c>
      <c r="AA103">
        <f t="shared" si="29"/>
        <v>11</v>
      </c>
      <c r="AB103" t="str">
        <f>IFERROR(IF(MATCH($AA103,$O:$O,0)&gt;0,"{",0),"")</f>
        <v>{</v>
      </c>
      <c r="AG103">
        <f>IF($D103="","",INDEX(CATEGORIAS!$A:$A,MATCH($D103,CATEGORIAS!$B:$B,0)))</f>
        <v>2</v>
      </c>
      <c r="AH103">
        <f>IF($E103="","",INDEX(SUBCATEGORIAS!$A:$A,MATCH($E103,SUBCATEGORIAS!$B:$B,0)))</f>
        <v>29</v>
      </c>
      <c r="AI103">
        <f t="shared" si="22"/>
        <v>101</v>
      </c>
      <c r="AK103" s="2" t="str">
        <f t="shared" si="27"/>
        <v>002</v>
      </c>
      <c r="AL103" t="str">
        <f t="shared" si="28"/>
        <v>0029</v>
      </c>
      <c r="AM103" t="str">
        <f t="shared" si="23"/>
        <v>00101</v>
      </c>
      <c r="AN103" t="str">
        <f t="shared" si="24"/>
        <v>{ id_sku: '002002900101', id_articulo: '66', variacion: '350 ml' },</v>
      </c>
    </row>
    <row r="104" spans="1:40" x14ac:dyDescent="0.25">
      <c r="A104">
        <f>IF(C104="","",MAX($A$2:A103)+1)</f>
        <v>102</v>
      </c>
      <c r="B104" s="3">
        <f>IF(C104="","",IF(COUNTIF($C$2:$C103,$C104)=0,MAX($B$2:$B103)+1,""))</f>
        <v>67</v>
      </c>
      <c r="C104" t="s">
        <v>412</v>
      </c>
      <c r="D104" t="s">
        <v>35</v>
      </c>
      <c r="E104" t="s">
        <v>442</v>
      </c>
      <c r="G104" t="s">
        <v>410</v>
      </c>
      <c r="I104">
        <v>9990</v>
      </c>
      <c r="J104" t="s">
        <v>469</v>
      </c>
      <c r="K104" t="s">
        <v>400</v>
      </c>
      <c r="L104" s="3" t="str">
        <f t="shared" si="25"/>
        <v>350 ml</v>
      </c>
      <c r="M104" s="3" t="str">
        <f>IF(C104="","",IF(AND(C104&lt;&gt;"",D104&lt;&gt;"",E104&lt;&gt;"",I104&lt;&gt;"",L104&lt;&gt;"",J104&lt;&gt;"",IFERROR(MATCH(INDEX($B:$B,MATCH($C104,$C:$C,0)),IMAGENES!$B:$B,0),-1)&gt;0),"'si'","'no'"))</f>
        <v>'si'</v>
      </c>
      <c r="O104" t="str">
        <f t="shared" si="15"/>
        <v/>
      </c>
      <c r="P104" t="str">
        <f t="shared" si="16"/>
        <v/>
      </c>
      <c r="Q104" t="str">
        <f t="shared" si="17"/>
        <v/>
      </c>
      <c r="R104" t="str">
        <f t="shared" si="18"/>
        <v/>
      </c>
      <c r="S104" t="str">
        <f t="shared" si="19"/>
        <v/>
      </c>
      <c r="T104" t="str">
        <f t="shared" si="20"/>
        <v/>
      </c>
      <c r="U104" t="str">
        <f>IF($S104="","",INDEX(CATEGORIAS!$A:$A,MATCH($S104,CATEGORIAS!$B:$B,0)))</f>
        <v/>
      </c>
      <c r="V104" t="str">
        <f>IF($T104="","",INDEX(SUBCATEGORIAS!$A:$A,MATCH($T104,SUBCATEGORIAS!$B:$B,0)))</f>
        <v/>
      </c>
      <c r="W104" t="str">
        <f t="shared" si="21"/>
        <v/>
      </c>
      <c r="X104" t="str">
        <f t="shared" si="26"/>
        <v/>
      </c>
      <c r="Z104">
        <v>102</v>
      </c>
      <c r="AA104" t="str">
        <f t="shared" si="29"/>
        <v/>
      </c>
      <c r="AB104" t="str">
        <f>IFERROR(IF(MATCH($AA103,$O:$O,0)&gt;0,CONCATENATE("id_articulo: ",$AA103,","),0),"")</f>
        <v>id_articulo: 11,</v>
      </c>
      <c r="AG104">
        <f>IF($D104="","",INDEX(CATEGORIAS!$A:$A,MATCH($D104,CATEGORIAS!$B:$B,0)))</f>
        <v>2</v>
      </c>
      <c r="AH104">
        <f>IF($E104="","",INDEX(SUBCATEGORIAS!$A:$A,MATCH($E104,SUBCATEGORIAS!$B:$B,0)))</f>
        <v>29</v>
      </c>
      <c r="AI104">
        <f t="shared" si="22"/>
        <v>102</v>
      </c>
      <c r="AK104" s="2" t="str">
        <f t="shared" si="27"/>
        <v>002</v>
      </c>
      <c r="AL104" t="str">
        <f t="shared" si="28"/>
        <v>0029</v>
      </c>
      <c r="AM104" t="str">
        <f t="shared" si="23"/>
        <v>00102</v>
      </c>
      <c r="AN104" t="str">
        <f t="shared" si="24"/>
        <v>{ id_sku: '002002900102', id_articulo: '67', variacion: '350 ml' },</v>
      </c>
    </row>
    <row r="105" spans="1:40" x14ac:dyDescent="0.25">
      <c r="A105">
        <f>IF(C105="","",MAX($A$2:A104)+1)</f>
        <v>103</v>
      </c>
      <c r="B105" s="3">
        <f>IF(C105="","",IF(COUNTIF($C$2:$C104,$C105)=0,MAX($B$2:$B104)+1,""))</f>
        <v>68</v>
      </c>
      <c r="C105" t="s">
        <v>416</v>
      </c>
      <c r="D105" t="s">
        <v>35</v>
      </c>
      <c r="E105" t="s">
        <v>442</v>
      </c>
      <c r="G105" t="s">
        <v>410</v>
      </c>
      <c r="I105">
        <v>9990</v>
      </c>
      <c r="J105" t="s">
        <v>469</v>
      </c>
      <c r="K105" t="s">
        <v>400</v>
      </c>
      <c r="L105" s="3" t="str">
        <f t="shared" si="25"/>
        <v>350 ml</v>
      </c>
      <c r="M105" s="3" t="str">
        <f>IF(C105="","",IF(AND(C105&lt;&gt;"",D105&lt;&gt;"",E105&lt;&gt;"",I105&lt;&gt;"",L105&lt;&gt;"",J105&lt;&gt;"",IFERROR(MATCH(INDEX($B:$B,MATCH($C105,$C:$C,0)),IMAGENES!$B:$B,0),-1)&gt;0),"'si'","'no'"))</f>
        <v>'si'</v>
      </c>
      <c r="O105" t="str">
        <f t="shared" si="15"/>
        <v/>
      </c>
      <c r="P105" t="str">
        <f t="shared" si="16"/>
        <v/>
      </c>
      <c r="Q105" t="str">
        <f t="shared" si="17"/>
        <v/>
      </c>
      <c r="R105" t="str">
        <f t="shared" si="18"/>
        <v/>
      </c>
      <c r="S105" t="str">
        <f t="shared" si="19"/>
        <v/>
      </c>
      <c r="T105" t="str">
        <f t="shared" si="20"/>
        <v/>
      </c>
      <c r="U105" t="str">
        <f>IF($S105="","",INDEX(CATEGORIAS!$A:$A,MATCH($S105,CATEGORIAS!$B:$B,0)))</f>
        <v/>
      </c>
      <c r="V105" t="str">
        <f>IF($T105="","",INDEX(SUBCATEGORIAS!$A:$A,MATCH($T105,SUBCATEGORIAS!$B:$B,0)))</f>
        <v/>
      </c>
      <c r="W105" t="str">
        <f t="shared" si="21"/>
        <v/>
      </c>
      <c r="X105" t="str">
        <f t="shared" si="26"/>
        <v/>
      </c>
      <c r="Z105">
        <v>103</v>
      </c>
      <c r="AA105" t="str">
        <f t="shared" si="29"/>
        <v/>
      </c>
      <c r="AB105" t="str">
        <f>IFERROR(IF(MATCH($AA103,$O:$O,0)&gt;0,CONCATENATE("nombre: '",INDEX($P:$P,MATCH($AA103,$O:$O,0)),"',"),0),"")</f>
        <v>nombre: 'Tablas de cortar (Multiuso) - Verde',</v>
      </c>
      <c r="AG105">
        <f>IF($D105="","",INDEX(CATEGORIAS!$A:$A,MATCH($D105,CATEGORIAS!$B:$B,0)))</f>
        <v>2</v>
      </c>
      <c r="AH105">
        <f>IF($E105="","",INDEX(SUBCATEGORIAS!$A:$A,MATCH($E105,SUBCATEGORIAS!$B:$B,0)))</f>
        <v>29</v>
      </c>
      <c r="AI105">
        <f t="shared" si="22"/>
        <v>103</v>
      </c>
      <c r="AK105" s="2" t="str">
        <f t="shared" si="27"/>
        <v>002</v>
      </c>
      <c r="AL105" t="str">
        <f t="shared" si="28"/>
        <v>0029</v>
      </c>
      <c r="AM105" t="str">
        <f t="shared" si="23"/>
        <v>00103</v>
      </c>
      <c r="AN105" t="str">
        <f t="shared" si="24"/>
        <v>{ id_sku: '002002900103', id_articulo: '68', variacion: '350 ml' },</v>
      </c>
    </row>
    <row r="106" spans="1:40" x14ac:dyDescent="0.25">
      <c r="A106">
        <f>IF(C106="","",MAX($A$2:A105)+1)</f>
        <v>104</v>
      </c>
      <c r="B106" s="3">
        <f>IF(C106="","",IF(COUNTIF($C$2:$C105,$C106)=0,MAX($B$2:$B105)+1,""))</f>
        <v>69</v>
      </c>
      <c r="C106" t="s">
        <v>419</v>
      </c>
      <c r="D106" t="s">
        <v>217</v>
      </c>
      <c r="E106" t="s">
        <v>193</v>
      </c>
      <c r="H106" t="s">
        <v>420</v>
      </c>
      <c r="I106">
        <v>1500</v>
      </c>
      <c r="J106" t="s">
        <v>421</v>
      </c>
      <c r="L106" s="3" t="str">
        <f t="shared" si="25"/>
        <v>Mariposa</v>
      </c>
      <c r="M106" s="3" t="str">
        <f>IF(C106="","",IF(AND(C106&lt;&gt;"",D106&lt;&gt;"",E106&lt;&gt;"",I106&lt;&gt;"",L106&lt;&gt;"",J106&lt;&gt;"",IFERROR(MATCH(INDEX($B:$B,MATCH($C106,$C:$C,0)),IMAGENES!$B:$B,0),-1)&gt;0),"'si'","'no'"))</f>
        <v>'si'</v>
      </c>
      <c r="O106" t="str">
        <f t="shared" si="15"/>
        <v/>
      </c>
      <c r="P106" t="str">
        <f t="shared" si="16"/>
        <v/>
      </c>
      <c r="Q106" t="str">
        <f t="shared" si="17"/>
        <v/>
      </c>
      <c r="R106" t="str">
        <f t="shared" si="18"/>
        <v/>
      </c>
      <c r="S106" t="str">
        <f t="shared" si="19"/>
        <v/>
      </c>
      <c r="T106" t="str">
        <f t="shared" si="20"/>
        <v/>
      </c>
      <c r="U106" t="str">
        <f>IF($S106="","",INDEX(CATEGORIAS!$A:$A,MATCH($S106,CATEGORIAS!$B:$B,0)))</f>
        <v/>
      </c>
      <c r="V106" t="str">
        <f>IF($T106="","",INDEX(SUBCATEGORIAS!$A:$A,MATCH($T106,SUBCATEGORIAS!$B:$B,0)))</f>
        <v/>
      </c>
      <c r="W106" t="str">
        <f t="shared" si="21"/>
        <v/>
      </c>
      <c r="X106" t="str">
        <f t="shared" si="26"/>
        <v/>
      </c>
      <c r="Z106">
        <v>104</v>
      </c>
      <c r="AA106" t="str">
        <f t="shared" si="29"/>
        <v/>
      </c>
      <c r="AB106" t="str">
        <f>IFERROR(IF(MATCH($AA103,$O:$O,0)&gt;0,CONCATENATE("descripcion: '",INDEX($Q:$Q,MATCH($AA103,$O:$O,0)),"',"),0),"")</f>
        <v>descripcion: 'Dimensiones: 27x40x05 cm.',</v>
      </c>
      <c r="AG106">
        <f>IF($D106="","",INDEX(CATEGORIAS!$A:$A,MATCH($D106,CATEGORIAS!$B:$B,0)))</f>
        <v>7</v>
      </c>
      <c r="AH106">
        <f>IF($E106="","",INDEX(SUBCATEGORIAS!$A:$A,MATCH($E106,SUBCATEGORIAS!$B:$B,0)))</f>
        <v>18</v>
      </c>
      <c r="AI106">
        <f t="shared" si="22"/>
        <v>104</v>
      </c>
      <c r="AK106" s="2" t="str">
        <f t="shared" si="27"/>
        <v>007</v>
      </c>
      <c r="AL106" t="str">
        <f t="shared" si="28"/>
        <v>0018</v>
      </c>
      <c r="AM106" t="str">
        <f t="shared" si="23"/>
        <v>00104</v>
      </c>
      <c r="AN106" t="str">
        <f t="shared" si="24"/>
        <v>{ id_sku: '007001800104', id_articulo: '69', variacion: 'Mariposa' },</v>
      </c>
    </row>
    <row r="107" spans="1:40" x14ac:dyDescent="0.25">
      <c r="A107">
        <f>IF(C107="","",MAX($A$2:A106)+1)</f>
        <v>105</v>
      </c>
      <c r="B107" s="3">
        <f>IF(C107="","",IF(COUNTIF($C$2:$C106,$C107)=0,MAX($B$2:$B106)+1,""))</f>
        <v>70</v>
      </c>
      <c r="C107" t="s">
        <v>422</v>
      </c>
      <c r="D107" t="s">
        <v>216</v>
      </c>
      <c r="E107" t="s">
        <v>128</v>
      </c>
      <c r="H107" t="s">
        <v>423</v>
      </c>
      <c r="I107">
        <v>2000</v>
      </c>
      <c r="J107" t="s">
        <v>434</v>
      </c>
      <c r="L107" s="3" t="str">
        <f t="shared" si="25"/>
        <v>Stickers de niña</v>
      </c>
      <c r="M107" s="3" t="str">
        <f>IF(C107="","",IF(AND(C107&lt;&gt;"",D107&lt;&gt;"",E107&lt;&gt;"",I107&lt;&gt;"",L107&lt;&gt;"",J107&lt;&gt;"",IFERROR(MATCH(INDEX($B:$B,MATCH($C107,$C:$C,0)),IMAGENES!$B:$B,0),-1)&gt;0),"'si'","'no'"))</f>
        <v>'si'</v>
      </c>
      <c r="O107" t="str">
        <f t="shared" si="15"/>
        <v/>
      </c>
      <c r="P107" t="str">
        <f t="shared" si="16"/>
        <v/>
      </c>
      <c r="Q107" t="str">
        <f t="shared" si="17"/>
        <v/>
      </c>
      <c r="R107" t="str">
        <f t="shared" si="18"/>
        <v/>
      </c>
      <c r="S107" t="str">
        <f t="shared" si="19"/>
        <v/>
      </c>
      <c r="T107" t="str">
        <f t="shared" si="20"/>
        <v/>
      </c>
      <c r="U107" t="str">
        <f>IF($S107="","",INDEX(CATEGORIAS!$A:$A,MATCH($S107,CATEGORIAS!$B:$B,0)))</f>
        <v/>
      </c>
      <c r="V107" t="str">
        <f>IF($T107="","",INDEX(SUBCATEGORIAS!$A:$A,MATCH($T107,SUBCATEGORIAS!$B:$B,0)))</f>
        <v/>
      </c>
      <c r="W107" t="str">
        <f t="shared" si="21"/>
        <v/>
      </c>
      <c r="X107" t="str">
        <f t="shared" si="26"/>
        <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1</v>
      </c>
      <c r="AH107">
        <f>IF($E107="","",INDEX(SUBCATEGORIAS!$A:$A,MATCH($E107,SUBCATEGORIAS!$B:$B,0)))</f>
        <v>14</v>
      </c>
      <c r="AI107">
        <f t="shared" si="22"/>
        <v>105</v>
      </c>
      <c r="AK107" s="2" t="str">
        <f t="shared" si="27"/>
        <v>001</v>
      </c>
      <c r="AL107" t="str">
        <f t="shared" si="28"/>
        <v>0014</v>
      </c>
      <c r="AM107" t="str">
        <f t="shared" si="23"/>
        <v>00105</v>
      </c>
      <c r="AN107" t="str">
        <f t="shared" si="24"/>
        <v>{ id_sku: '001001400105', id_articulo: '70', variacion: 'Stickers de niña' },</v>
      </c>
    </row>
    <row r="108" spans="1:40" x14ac:dyDescent="0.25">
      <c r="A108">
        <f>IF(C108="","",MAX($A$2:A107)+1)</f>
        <v>106</v>
      </c>
      <c r="B108" s="3">
        <f>IF(C108="","",IF(COUNTIF($C$2:$C107,$C108)=0,MAX($B$2:$B107)+1,""))</f>
        <v>71</v>
      </c>
      <c r="C108" t="s">
        <v>424</v>
      </c>
      <c r="D108" t="s">
        <v>216</v>
      </c>
      <c r="E108" t="s">
        <v>128</v>
      </c>
      <c r="H108" t="s">
        <v>425</v>
      </c>
      <c r="I108">
        <v>2000</v>
      </c>
      <c r="J108" t="s">
        <v>435</v>
      </c>
      <c r="L108" s="3" t="str">
        <f t="shared" si="25"/>
        <v>Stickers de animalitos</v>
      </c>
      <c r="M108" s="3" t="str">
        <f>IF(C108="","",IF(AND(C108&lt;&gt;"",D108&lt;&gt;"",E108&lt;&gt;"",I108&lt;&gt;"",L108&lt;&gt;"",J108&lt;&gt;"",IFERROR(MATCH(INDEX($B:$B,MATCH($C108,$C:$C,0)),IMAGENES!$B:$B,0),-1)&gt;0),"'si'","'no'"))</f>
        <v>'si'</v>
      </c>
      <c r="O108" t="str">
        <f t="shared" si="15"/>
        <v/>
      </c>
      <c r="P108" t="str">
        <f t="shared" si="16"/>
        <v/>
      </c>
      <c r="Q108" t="str">
        <f t="shared" si="17"/>
        <v/>
      </c>
      <c r="R108" t="str">
        <f t="shared" si="18"/>
        <v/>
      </c>
      <c r="S108" t="str">
        <f t="shared" si="19"/>
        <v/>
      </c>
      <c r="T108" t="str">
        <f t="shared" si="20"/>
        <v/>
      </c>
      <c r="U108" t="str">
        <f>IF($S108="","",INDEX(CATEGORIAS!$A:$A,MATCH($S108,CATEGORIAS!$B:$B,0)))</f>
        <v/>
      </c>
      <c r="V108" t="str">
        <f>IF($T108="","",INDEX(SUBCATEGORIAS!$A:$A,MATCH($T108,SUBCATEGORIAS!$B:$B,0)))</f>
        <v/>
      </c>
      <c r="W108" t="str">
        <f t="shared" si="21"/>
        <v/>
      </c>
      <c r="X108" t="str">
        <f t="shared" si="26"/>
        <v/>
      </c>
      <c r="Z108">
        <v>106</v>
      </c>
      <c r="AA108" t="str">
        <f t="shared" si="29"/>
        <v/>
      </c>
      <c r="AB108" t="str">
        <f>IFERROR(IF(MATCH($AA103,$O:$O,0)&gt;0,CONCATENATE("id_categoria: '",INDEX($U:$U,MATCH($AA103,$O:$O,0)),"',"),0),"")</f>
        <v>id_categoria: '2',</v>
      </c>
      <c r="AG108">
        <f>IF($D108="","",INDEX(CATEGORIAS!$A:$A,MATCH($D108,CATEGORIAS!$B:$B,0)))</f>
        <v>1</v>
      </c>
      <c r="AH108">
        <f>IF($E108="","",INDEX(SUBCATEGORIAS!$A:$A,MATCH($E108,SUBCATEGORIAS!$B:$B,0)))</f>
        <v>14</v>
      </c>
      <c r="AI108">
        <f t="shared" si="22"/>
        <v>106</v>
      </c>
      <c r="AK108" s="2" t="str">
        <f t="shared" si="27"/>
        <v>001</v>
      </c>
      <c r="AL108" t="str">
        <f t="shared" si="28"/>
        <v>0014</v>
      </c>
      <c r="AM108" t="str">
        <f t="shared" si="23"/>
        <v>00106</v>
      </c>
      <c r="AN108" t="str">
        <f t="shared" si="24"/>
        <v>{ id_sku: '001001400106', id_articulo: '71', variacion: 'Stickers de animalitos' },</v>
      </c>
    </row>
    <row r="109" spans="1:40" x14ac:dyDescent="0.25">
      <c r="A109">
        <f>IF(C109="","",MAX($A$2:A108)+1)</f>
        <v>107</v>
      </c>
      <c r="B109" s="3">
        <f>IF(C109="","",IF(COUNTIF($C$2:$C108,$C109)=0,MAX($B$2:$B108)+1,""))</f>
        <v>72</v>
      </c>
      <c r="C109" t="s">
        <v>438</v>
      </c>
      <c r="D109" t="s">
        <v>35</v>
      </c>
      <c r="E109" t="s">
        <v>442</v>
      </c>
      <c r="F109" t="s">
        <v>441</v>
      </c>
      <c r="H109" t="s">
        <v>439</v>
      </c>
      <c r="I109">
        <v>3500</v>
      </c>
      <c r="J109" t="s">
        <v>440</v>
      </c>
      <c r="L109" s="3" t="str">
        <f t="shared" si="25"/>
        <v>Color blanca - 25 unidades</v>
      </c>
      <c r="M109" s="3" t="str">
        <f>IF(C109="","",IF(AND(C109&lt;&gt;"",D109&lt;&gt;"",E109&lt;&gt;"",I109&lt;&gt;"",L109&lt;&gt;"",J109&lt;&gt;"",IFERROR(MATCH(INDEX($B:$B,MATCH($C109,$C:$C,0)),IMAGENES!$B:$B,0),-1)&gt;0),"'si'","'no'"))</f>
        <v>'si'</v>
      </c>
      <c r="O109" t="str">
        <f t="shared" si="15"/>
        <v/>
      </c>
      <c r="P109" t="str">
        <f t="shared" si="16"/>
        <v/>
      </c>
      <c r="Q109" t="str">
        <f t="shared" si="17"/>
        <v/>
      </c>
      <c r="R109" t="str">
        <f t="shared" si="18"/>
        <v/>
      </c>
      <c r="S109" t="str">
        <f t="shared" si="19"/>
        <v/>
      </c>
      <c r="T109" t="str">
        <f t="shared" si="20"/>
        <v/>
      </c>
      <c r="U109" t="str">
        <f>IF($S109="","",INDEX(CATEGORIAS!$A:$A,MATCH($S109,CATEGORIAS!$B:$B,0)))</f>
        <v/>
      </c>
      <c r="V109" t="str">
        <f>IF($T109="","",INDEX(SUBCATEGORIAS!$A:$A,MATCH($T109,SUBCATEGORIAS!$B:$B,0)))</f>
        <v/>
      </c>
      <c r="W109" t="str">
        <f t="shared" si="21"/>
        <v/>
      </c>
      <c r="X109" t="str">
        <f t="shared" si="26"/>
        <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29</v>
      </c>
      <c r="AI109">
        <f t="shared" si="22"/>
        <v>107</v>
      </c>
      <c r="AK109" s="2" t="str">
        <f t="shared" si="27"/>
        <v>002</v>
      </c>
      <c r="AL109" t="str">
        <f t="shared" si="28"/>
        <v>0029</v>
      </c>
      <c r="AM109" t="str">
        <f t="shared" si="23"/>
        <v>00107</v>
      </c>
      <c r="AN109" t="str">
        <f t="shared" si="24"/>
        <v>{ id_sku: '002002900107', id_articulo: '72', variacion: 'Color blanca - 25 unidades' },</v>
      </c>
    </row>
    <row r="110" spans="1:40" x14ac:dyDescent="0.25">
      <c r="A110">
        <f>IF(C110="","",MAX($A$2:A109)+1)</f>
        <v>108</v>
      </c>
      <c r="B110" s="3">
        <f>IF(C110="","",IF(COUNTIF($C$2:$C109,$C110)=0,MAX($B$2:$B109)+1,""))</f>
        <v>73</v>
      </c>
      <c r="C110" t="s">
        <v>443</v>
      </c>
      <c r="D110" t="s">
        <v>35</v>
      </c>
      <c r="E110" t="s">
        <v>442</v>
      </c>
      <c r="H110" t="s">
        <v>444</v>
      </c>
      <c r="I110">
        <v>2000</v>
      </c>
      <c r="J110" t="s">
        <v>447</v>
      </c>
      <c r="L110" s="3" t="str">
        <f t="shared" si="25"/>
        <v>Aprox 20 Varas</v>
      </c>
      <c r="M110" s="3" t="str">
        <f>IF(C110="","",IF(AND(C110&lt;&gt;"",D110&lt;&gt;"",E110&lt;&gt;"",I110&lt;&gt;"",L110&lt;&gt;"",J110&lt;&gt;"",IFERROR(MATCH(INDEX($B:$B,MATCH($C110,$C:$C,0)),IMAGENES!$B:$B,0),-1)&gt;0),"'si'","'no'"))</f>
        <v>'si'</v>
      </c>
      <c r="O110" t="str">
        <f t="shared" si="15"/>
        <v/>
      </c>
      <c r="P110" t="str">
        <f t="shared" si="16"/>
        <v/>
      </c>
      <c r="Q110" t="str">
        <f t="shared" si="17"/>
        <v/>
      </c>
      <c r="R110" t="str">
        <f t="shared" si="18"/>
        <v/>
      </c>
      <c r="S110" t="str">
        <f t="shared" si="19"/>
        <v/>
      </c>
      <c r="T110" t="str">
        <f t="shared" si="20"/>
        <v/>
      </c>
      <c r="U110" t="str">
        <f>IF($S110="","",INDEX(CATEGORIAS!$A:$A,MATCH($S110,CATEGORIAS!$B:$B,0)))</f>
        <v/>
      </c>
      <c r="V110" t="str">
        <f>IF($T110="","",INDEX(SUBCATEGORIAS!$A:$A,MATCH($T110,SUBCATEGORIAS!$B:$B,0)))</f>
        <v/>
      </c>
      <c r="W110" t="str">
        <f t="shared" si="21"/>
        <v/>
      </c>
      <c r="X110" t="str">
        <f t="shared" si="26"/>
        <v/>
      </c>
      <c r="Z110">
        <v>108</v>
      </c>
      <c r="AA110" t="str">
        <f t="shared" si="29"/>
        <v/>
      </c>
      <c r="AB110" t="str">
        <f>IFERROR(IF(MATCH($AA103,$O:$O,0)&gt;0,CONCATENATE("precio: ",INDEX($W:$W,MATCH($AA103,$O:$O,0)),","),0),"")</f>
        <v>precio: 4500,</v>
      </c>
      <c r="AG110">
        <f>IF($D110="","",INDEX(CATEGORIAS!$A:$A,MATCH($D110,CATEGORIAS!$B:$B,0)))</f>
        <v>2</v>
      </c>
      <c r="AH110">
        <f>IF($E110="","",INDEX(SUBCATEGORIAS!$A:$A,MATCH($E110,SUBCATEGORIAS!$B:$B,0)))</f>
        <v>29</v>
      </c>
      <c r="AI110">
        <f t="shared" si="22"/>
        <v>108</v>
      </c>
      <c r="AK110" s="2" t="str">
        <f t="shared" si="27"/>
        <v>002</v>
      </c>
      <c r="AL110" t="str">
        <f t="shared" si="28"/>
        <v>0029</v>
      </c>
      <c r="AM110" t="str">
        <f t="shared" si="23"/>
        <v>00108</v>
      </c>
      <c r="AN110" t="str">
        <f t="shared" si="24"/>
        <v>{ id_sku: '002002900108', id_articulo: '73', variacion: 'Aprox 20 Varas' },</v>
      </c>
    </row>
    <row r="111" spans="1:40" x14ac:dyDescent="0.25">
      <c r="A111">
        <f>IF(C111="","",MAX($A$2:A110)+1)</f>
        <v>109</v>
      </c>
      <c r="B111" s="3">
        <f>IF(C111="","",IF(COUNTIF($C$2:$C110,$C111)=0,MAX($B$2:$B110)+1,""))</f>
        <v>74</v>
      </c>
      <c r="C111" t="s">
        <v>445</v>
      </c>
      <c r="D111" t="s">
        <v>35</v>
      </c>
      <c r="E111" t="s">
        <v>442</v>
      </c>
      <c r="H111" t="s">
        <v>444</v>
      </c>
      <c r="I111">
        <v>2000</v>
      </c>
      <c r="J111" t="s">
        <v>446</v>
      </c>
      <c r="L111" s="3" t="str">
        <f t="shared" si="25"/>
        <v>Aprox 20 Varas</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29</v>
      </c>
      <c r="AI111">
        <f t="shared" si="22"/>
        <v>109</v>
      </c>
      <c r="AK111" s="2" t="str">
        <f t="shared" si="27"/>
        <v>002</v>
      </c>
      <c r="AL111" t="str">
        <f t="shared" si="28"/>
        <v>0029</v>
      </c>
      <c r="AM111" t="str">
        <f t="shared" si="23"/>
        <v>00109</v>
      </c>
      <c r="AN111" t="str">
        <f t="shared" si="24"/>
        <v>{ id_sku: '002002900109', id_articulo: '74', variacion: 'Aprox 20 Varas' },</v>
      </c>
    </row>
    <row r="112" spans="1:40" x14ac:dyDescent="0.25">
      <c r="A112">
        <f>IF(C112="","",MAX($A$2:A111)+1)</f>
        <v>110</v>
      </c>
      <c r="B112" s="3">
        <f>IF(C112="","",IF(COUNTIF($C$2:$C111,$C112)=0,MAX($B$2:$B111)+1,""))</f>
        <v>75</v>
      </c>
      <c r="C112" t="s">
        <v>448</v>
      </c>
      <c r="D112" t="s">
        <v>35</v>
      </c>
      <c r="E112" t="s">
        <v>442</v>
      </c>
      <c r="H112" t="s">
        <v>444</v>
      </c>
      <c r="I112">
        <v>2000</v>
      </c>
      <c r="J112" t="s">
        <v>449</v>
      </c>
      <c r="L112" s="3" t="str">
        <f t="shared" si="25"/>
        <v>Aprox 20 Varas</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29</v>
      </c>
      <c r="AI112">
        <f t="shared" si="22"/>
        <v>110</v>
      </c>
      <c r="AK112" s="2" t="str">
        <f t="shared" si="27"/>
        <v>002</v>
      </c>
      <c r="AL112" t="str">
        <f t="shared" si="28"/>
        <v>0029</v>
      </c>
      <c r="AM112" t="str">
        <f t="shared" si="23"/>
        <v>00110</v>
      </c>
      <c r="AN112" t="str">
        <f t="shared" si="24"/>
        <v>{ id_sku: '002002900110', id_articulo: '75', variacion: 'Aprox 20 Varas' },</v>
      </c>
    </row>
    <row r="113" spans="1:40" x14ac:dyDescent="0.25">
      <c r="A113">
        <f>IF(C113="","",MAX($A$2:A112)+1)</f>
        <v>111</v>
      </c>
      <c r="B113" s="3">
        <f>IF(C113="","",IF(COUNTIF($C$2:$C112,$C113)=0,MAX($B$2:$B112)+1,""))</f>
        <v>76</v>
      </c>
      <c r="C113" t="s">
        <v>454</v>
      </c>
      <c r="D113" t="s">
        <v>35</v>
      </c>
      <c r="E113" t="s">
        <v>442</v>
      </c>
      <c r="G113" t="s">
        <v>451</v>
      </c>
      <c r="I113">
        <v>1800</v>
      </c>
      <c r="J113" t="s">
        <v>450</v>
      </c>
      <c r="L113" s="3" t="str">
        <f t="shared" si="25"/>
        <v>90 gr - aroma: Ruda</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29</v>
      </c>
      <c r="AI113">
        <f t="shared" si="22"/>
        <v>111</v>
      </c>
      <c r="AK113" s="2" t="str">
        <f t="shared" si="27"/>
        <v>002</v>
      </c>
      <c r="AL113" t="str">
        <f t="shared" si="28"/>
        <v>0029</v>
      </c>
      <c r="AM113" t="str">
        <f t="shared" si="23"/>
        <v>00111</v>
      </c>
      <c r="AN113" t="str">
        <f t="shared" si="24"/>
        <v>{ id_sku: '002002900111', id_articulo: '76', variacion: '90 gr - aroma: Ruda' },</v>
      </c>
    </row>
    <row r="114" spans="1:40" x14ac:dyDescent="0.25">
      <c r="A114">
        <f>IF(C114="","",MAX($A$2:A113)+1)</f>
        <v>112</v>
      </c>
      <c r="B114" s="3">
        <f>IF(C114="","",IF(COUNTIF($C$2:$C113,$C114)=0,MAX($B$2:$B113)+1,""))</f>
        <v>77</v>
      </c>
      <c r="C114" t="s">
        <v>457</v>
      </c>
      <c r="D114" t="s">
        <v>35</v>
      </c>
      <c r="E114" t="s">
        <v>442</v>
      </c>
      <c r="F114" t="s">
        <v>453</v>
      </c>
      <c r="I114">
        <v>3000</v>
      </c>
      <c r="J114" t="s">
        <v>452</v>
      </c>
      <c r="L114" s="3" t="str">
        <f t="shared" si="25"/>
        <v>color: Marrón</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29</v>
      </c>
      <c r="AI114">
        <f t="shared" si="22"/>
        <v>112</v>
      </c>
      <c r="AK114" s="2" t="str">
        <f t="shared" si="27"/>
        <v>002</v>
      </c>
      <c r="AL114" t="str">
        <f t="shared" si="28"/>
        <v>0029</v>
      </c>
      <c r="AM114" t="str">
        <f t="shared" si="23"/>
        <v>00112</v>
      </c>
      <c r="AN114" t="str">
        <f t="shared" si="24"/>
        <v>{ id_sku: '002002900112', id_articulo: '77', variacion: 'color: Marrón' },</v>
      </c>
    </row>
    <row r="115" spans="1:40" x14ac:dyDescent="0.25">
      <c r="A115">
        <f>IF(C115="","",MAX($A$2:A114)+1)</f>
        <v>113</v>
      </c>
      <c r="B115" s="3">
        <f>IF(C115="","",IF(COUNTIF($C$2:$C114,$C115)=0,MAX($B$2:$B114)+1,""))</f>
        <v>78</v>
      </c>
      <c r="C115" t="s">
        <v>456</v>
      </c>
      <c r="D115" t="s">
        <v>35</v>
      </c>
      <c r="E115" t="s">
        <v>442</v>
      </c>
      <c r="F115" t="s">
        <v>455</v>
      </c>
      <c r="I115">
        <v>3000</v>
      </c>
      <c r="J115" t="s">
        <v>452</v>
      </c>
      <c r="L115" s="3" t="str">
        <f t="shared" si="25"/>
        <v>color: Morado oscuro</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29</v>
      </c>
      <c r="AI115">
        <f t="shared" si="22"/>
        <v>113</v>
      </c>
      <c r="AK115" s="2" t="str">
        <f t="shared" si="27"/>
        <v>002</v>
      </c>
      <c r="AL115" t="str">
        <f t="shared" si="28"/>
        <v>0029</v>
      </c>
      <c r="AM115" t="str">
        <f t="shared" si="23"/>
        <v>00113</v>
      </c>
      <c r="AN115" t="str">
        <f t="shared" si="24"/>
        <v>{ id_sku: '002002900113', id_articulo: '78', variacion: 'color: Morado oscuro' },</v>
      </c>
    </row>
    <row r="116" spans="1:40" x14ac:dyDescent="0.25">
      <c r="A116">
        <f>IF(C116="","",MAX($A$2:A115)+1)</f>
        <v>114</v>
      </c>
      <c r="B116" s="3">
        <f>IF(C116="","",IF(COUNTIF($C$2:$C115,$C116)=0,MAX($B$2:$B115)+1,""))</f>
        <v>79</v>
      </c>
      <c r="C116" t="s">
        <v>468</v>
      </c>
      <c r="D116" t="s">
        <v>35</v>
      </c>
      <c r="E116" t="s">
        <v>442</v>
      </c>
      <c r="H116" t="s">
        <v>467</v>
      </c>
      <c r="I116">
        <v>4200</v>
      </c>
      <c r="J116" t="s">
        <v>465</v>
      </c>
      <c r="L116" s="3" t="str">
        <f t="shared" si="25"/>
        <v>Set de 3</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29</v>
      </c>
      <c r="AI116">
        <f t="shared" si="22"/>
        <v>114</v>
      </c>
      <c r="AK116" s="2" t="str">
        <f t="shared" si="27"/>
        <v>002</v>
      </c>
      <c r="AL116" t="str">
        <f t="shared" si="28"/>
        <v>0029</v>
      </c>
      <c r="AM116" t="str">
        <f t="shared" si="23"/>
        <v>00114</v>
      </c>
      <c r="AN116" t="str">
        <f t="shared" si="24"/>
        <v>{ id_sku: '002002900114', id_articulo: '79', variacion: 'Set de 3' },</v>
      </c>
    </row>
    <row r="117" spans="1:40" x14ac:dyDescent="0.25">
      <c r="A117" t="str">
        <f>IF(C117="","",MAX($A$2:A116)+1)</f>
        <v/>
      </c>
      <c r="B117" s="3" t="str">
        <f>IF(C117="","",IF(COUNTIF($C$2:$C116,$C117)=0,MAX($B$2:$B116)+1,""))</f>
        <v/>
      </c>
      <c r="L117" s="3" t="str">
        <f t="shared" si="25"/>
        <v/>
      </c>
      <c r="M117" s="3" t="str">
        <f>IF(C117="","",IF(AND(C117&lt;&gt;"",D117&lt;&gt;"",E117&lt;&gt;"",I117&lt;&gt;"",L117&lt;&gt;"",J117&lt;&gt;"",IFERROR(MATCH(INDEX($B:$B,MATCH($C117,$C:$C,0)),IMAGENES!$B:$B,0),-1)&gt;0),"'si'","'no'"))</f>
        <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t="str">
        <f>IF($D117="","",INDEX(CATEGORIAS!$A:$A,MATCH($D117,CATEGORIAS!$B:$B,0)))</f>
        <v/>
      </c>
      <c r="AH117" t="str">
        <f>IF($E117="","",INDEX(SUBCATEGORIAS!$A:$A,MATCH($E117,SUBCATEGORIAS!$B:$B,0)))</f>
        <v/>
      </c>
      <c r="AI117" t="str">
        <f t="shared" si="22"/>
        <v/>
      </c>
      <c r="AK117" s="2" t="str">
        <f t="shared" si="27"/>
        <v/>
      </c>
      <c r="AL117" t="str">
        <f t="shared" si="28"/>
        <v/>
      </c>
      <c r="AM117" t="str">
        <f t="shared" si="23"/>
        <v/>
      </c>
      <c r="AN117" t="str">
        <f t="shared" si="24"/>
        <v/>
      </c>
    </row>
    <row r="118" spans="1:40" x14ac:dyDescent="0.25">
      <c r="A118" t="str">
        <f>IF(C118="","",MAX($A$2:A117)+1)</f>
        <v/>
      </c>
      <c r="B118" s="3" t="str">
        <f>IF(C118="","",IF(COUNTIF($C$2:$C117,$C118)=0,MAX($B$2:$B117)+1,""))</f>
        <v/>
      </c>
      <c r="L118" s="3" t="str">
        <f t="shared" si="25"/>
        <v/>
      </c>
      <c r="M118" s="3" t="str">
        <f>IF(C118="","",IF(AND(C118&lt;&gt;"",D118&lt;&gt;"",E118&lt;&gt;"",I118&lt;&gt;"",L118&lt;&gt;"",J118&lt;&gt;"",IFERROR(MATCH(INDEX($B:$B,MATCH($C118,$C:$C,0)),IMAGENES!$B:$B,0),-1)&gt;0),"'si'","'no'"))</f>
        <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t="str">
        <f>IF($D118="","",INDEX(CATEGORIAS!$A:$A,MATCH($D118,CATEGORIAS!$B:$B,0)))</f>
        <v/>
      </c>
      <c r="AH118" t="str">
        <f>IF($E118="","",INDEX(SUBCATEGORIAS!$A:$A,MATCH($E118,SUBCATEGORIAS!$B:$B,0)))</f>
        <v/>
      </c>
      <c r="AI118" t="str">
        <f t="shared" si="22"/>
        <v/>
      </c>
      <c r="AK118" s="2" t="str">
        <f t="shared" si="27"/>
        <v/>
      </c>
      <c r="AL118" t="str">
        <f t="shared" si="28"/>
        <v/>
      </c>
      <c r="AM118" t="str">
        <f t="shared" si="23"/>
        <v/>
      </c>
      <c r="AN118" t="str">
        <f t="shared" si="24"/>
        <v/>
      </c>
    </row>
    <row r="119" spans="1:40" x14ac:dyDescent="0.25">
      <c r="A119" t="str">
        <f>IF(C119="","",MAX($A$2:A118)+1)</f>
        <v/>
      </c>
      <c r="B119" s="3" t="str">
        <f>IF(C119="","",IF(COUNTIF($C$2:$C118,$C119)=0,MAX($B$2:$B118)+1,""))</f>
        <v/>
      </c>
      <c r="L119" s="3" t="str">
        <f t="shared" si="25"/>
        <v/>
      </c>
      <c r="M119" s="3" t="str">
        <f>IF(C119="","",IF(AND(C119&lt;&gt;"",D119&lt;&gt;"",E119&lt;&gt;"",I119&lt;&gt;"",L119&lt;&gt;"",J119&lt;&gt;"",IFERROR(MATCH(INDEX($B:$B,MATCH($C119,$C:$C,0)),IMAGENES!$B:$B,0),-1)&gt;0),"'si'","'no'"))</f>
        <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t="str">
        <f>IF($D119="","",INDEX(CATEGORIAS!$A:$A,MATCH($D119,CATEGORIAS!$B:$B,0)))</f>
        <v/>
      </c>
      <c r="AH119" t="str">
        <f>IF($E119="","",INDEX(SUBCATEGORIAS!$A:$A,MATCH($E119,SUBCATEGORIAS!$B:$B,0)))</f>
        <v/>
      </c>
      <c r="AI119" t="str">
        <f t="shared" si="22"/>
        <v/>
      </c>
      <c r="AK119" s="2" t="str">
        <f t="shared" si="27"/>
        <v/>
      </c>
      <c r="AL119" t="str">
        <f t="shared" si="28"/>
        <v/>
      </c>
      <c r="AM119" t="str">
        <f t="shared" si="23"/>
        <v/>
      </c>
      <c r="AN119" t="str">
        <f t="shared" si="24"/>
        <v/>
      </c>
    </row>
    <row r="120" spans="1:40" x14ac:dyDescent="0.25">
      <c r="A120" t="str">
        <f>IF(C120="","",MAX($A$2:A119)+1)</f>
        <v/>
      </c>
      <c r="B120" s="3" t="str">
        <f>IF(C120="","",IF(COUNTIF($C$2:$C119,$C120)=0,MAX($B$2:$B119)+1,""))</f>
        <v/>
      </c>
      <c r="L120" s="3" t="str">
        <f t="shared" si="25"/>
        <v/>
      </c>
      <c r="M120" s="3" t="str">
        <f>IF(C120="","",IF(AND(C120&lt;&gt;"",D120&lt;&gt;"",E120&lt;&gt;"",I120&lt;&gt;"",L120&lt;&gt;"",J120&lt;&gt;"",IFERROR(MATCH(INDEX($B:$B,MATCH($C120,$C:$C,0)),IMAGENES!$B:$B,0),-1)&gt;0),"'si'","'no'"))</f>
        <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t="str">
        <f>IF($D120="","",INDEX(CATEGORIAS!$A:$A,MATCH($D120,CATEGORIAS!$B:$B,0)))</f>
        <v/>
      </c>
      <c r="AH120" t="str">
        <f>IF($E120="","",INDEX(SUBCATEGORIAS!$A:$A,MATCH($E120,SUBCATEGORIAS!$B:$B,0)))</f>
        <v/>
      </c>
      <c r="AI120" t="str">
        <f t="shared" si="22"/>
        <v/>
      </c>
      <c r="AK120" s="2" t="str">
        <f t="shared" si="27"/>
        <v/>
      </c>
      <c r="AL120" t="str">
        <f t="shared" si="28"/>
        <v/>
      </c>
      <c r="AM120" t="str">
        <f t="shared" si="23"/>
        <v/>
      </c>
      <c r="AN120" t="str">
        <f t="shared" si="24"/>
        <v/>
      </c>
    </row>
    <row r="121" spans="1:40" x14ac:dyDescent="0.25">
      <c r="A121" t="str">
        <f>IF(C121="","",MAX($A$2:A120)+1)</f>
        <v/>
      </c>
      <c r="B121" s="3" t="str">
        <f>IF(C121="","",IF(COUNTIF($C$2:$C120,$C121)=0,MAX($B$2:$B120)+1,""))</f>
        <v/>
      </c>
      <c r="L121" s="3" t="str">
        <f t="shared" si="25"/>
        <v/>
      </c>
      <c r="M121" s="3" t="str">
        <f>IF(C121="","",IF(AND(C121&lt;&gt;"",D121&lt;&gt;"",E121&lt;&gt;"",I121&lt;&gt;"",L121&lt;&gt;"",J121&lt;&gt;"",IFERROR(MATCH(INDEX($B:$B,MATCH($C121,$C:$C,0)),IMAGENES!$B:$B,0),-1)&gt;0),"'si'","'no'"))</f>
        <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t="str">
        <f>IF($D121="","",INDEX(CATEGORIAS!$A:$A,MATCH($D121,CATEGORIAS!$B:$B,0)))</f>
        <v/>
      </c>
      <c r="AH121" t="str">
        <f>IF($E121="","",INDEX(SUBCATEGORIAS!$A:$A,MATCH($E121,SUBCATEGORIAS!$B:$B,0)))</f>
        <v/>
      </c>
      <c r="AI121" t="str">
        <f t="shared" si="22"/>
        <v/>
      </c>
      <c r="AK121" s="2" t="str">
        <f t="shared" si="27"/>
        <v/>
      </c>
      <c r="AL121" t="str">
        <f t="shared" si="28"/>
        <v/>
      </c>
      <c r="AM121" t="str">
        <f t="shared" si="23"/>
        <v/>
      </c>
      <c r="AN121" t="str">
        <f t="shared" si="24"/>
        <v/>
      </c>
    </row>
    <row r="122" spans="1:40" x14ac:dyDescent="0.25">
      <c r="A122" t="str">
        <f>IF(C122="","",MAX($A$2:A121)+1)</f>
        <v/>
      </c>
      <c r="B122" s="3" t="str">
        <f>IF(C122="","",IF(COUNTIF($C$2:$C121,$C122)=0,MAX($B$2:$B121)+1,""))</f>
        <v/>
      </c>
      <c r="L122" s="3" t="str">
        <f t="shared" si="25"/>
        <v/>
      </c>
      <c r="M122" s="3" t="str">
        <f>IF(C122="","",IF(AND(C122&lt;&gt;"",D122&lt;&gt;"",E122&lt;&gt;"",I122&lt;&gt;"",L122&lt;&gt;"",J122&lt;&gt;"",IFERROR(MATCH(INDEX($B:$B,MATCH($C122,$C:$C,0)),IMAGENES!$B:$B,0),-1)&gt;0),"'si'","'no'"))</f>
        <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t="str">
        <f>IF($D122="","",INDEX(CATEGORIAS!$A:$A,MATCH($D122,CATEGORIAS!$B:$B,0)))</f>
        <v/>
      </c>
      <c r="AH122" t="str">
        <f>IF($E122="","",INDEX(SUBCATEGORIAS!$A:$A,MATCH($E122,SUBCATEGORIAS!$B:$B,0)))</f>
        <v/>
      </c>
      <c r="AI122" t="str">
        <f t="shared" si="22"/>
        <v/>
      </c>
      <c r="AK122" s="2" t="str">
        <f t="shared" si="27"/>
        <v/>
      </c>
      <c r="AL122" t="str">
        <f t="shared" si="28"/>
        <v/>
      </c>
      <c r="AM122" t="str">
        <f t="shared" si="23"/>
        <v/>
      </c>
      <c r="AN122" t="str">
        <f t="shared" si="24"/>
        <v/>
      </c>
    </row>
    <row r="123" spans="1:40" x14ac:dyDescent="0.25">
      <c r="A123" t="str">
        <f>IF(C123="","",MAX($A$2:A122)+1)</f>
        <v/>
      </c>
      <c r="B123" s="3" t="str">
        <f>IF(C123="","",IF(COUNTIF($C$2:$C122,$C123)=0,MAX($B$2:$B122)+1,""))</f>
        <v/>
      </c>
      <c r="L123" s="3" t="str">
        <f t="shared" si="25"/>
        <v/>
      </c>
      <c r="M123" s="3" t="str">
        <f>IF(C123="","",IF(AND(C123&lt;&gt;"",D123&lt;&gt;"",E123&lt;&gt;"",I123&lt;&gt;"",L123&lt;&gt;"",J123&lt;&gt;"",IFERROR(MATCH(INDEX($B:$B,MATCH($C123,$C:$C,0)),IMAGENES!$B:$B,0),-1)&gt;0),"'si'","'no'"))</f>
        <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t="str">
        <f>IF($D123="","",INDEX(CATEGORIAS!$A:$A,MATCH($D123,CATEGORIAS!$B:$B,0)))</f>
        <v/>
      </c>
      <c r="AH123" t="str">
        <f>IF($E123="","",INDEX(SUBCATEGORIAS!$A:$A,MATCH($E123,SUBCATEGORIAS!$B:$B,0)))</f>
        <v/>
      </c>
      <c r="AI123" t="str">
        <f t="shared" si="22"/>
        <v/>
      </c>
      <c r="AK123" s="2" t="str">
        <f t="shared" si="27"/>
        <v/>
      </c>
      <c r="AL123" t="str">
        <f t="shared" si="28"/>
        <v/>
      </c>
      <c r="AM123" t="str">
        <f t="shared" si="23"/>
        <v/>
      </c>
      <c r="AN123" t="str">
        <f t="shared" si="24"/>
        <v/>
      </c>
    </row>
    <row r="124" spans="1:40" x14ac:dyDescent="0.25">
      <c r="A124" t="str">
        <f>IF(C124="","",MAX($A$2:A123)+1)</f>
        <v/>
      </c>
      <c r="B124" s="3" t="str">
        <f>IF(C124="","",IF(COUNTIF($C$2:$C123,$C124)=0,MAX($B$2:$B123)+1,""))</f>
        <v/>
      </c>
      <c r="L124" s="3" t="str">
        <f t="shared" si="25"/>
        <v/>
      </c>
      <c r="M124" s="3" t="str">
        <f>IF(C124="","",IF(AND(C124&lt;&gt;"",D124&lt;&gt;"",E124&lt;&gt;"",I124&lt;&gt;"",L124&lt;&gt;"",J124&lt;&gt;"",IFERROR(MATCH(INDEX($B:$B,MATCH($C124,$C:$C,0)),IMAGENES!$B:$B,0),-1)&gt;0),"'si'","'no'"))</f>
        <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t="str">
        <f>IF($D124="","",INDEX(CATEGORIAS!$A:$A,MATCH($D124,CATEGORIAS!$B:$B,0)))</f>
        <v/>
      </c>
      <c r="AH124" t="str">
        <f>IF($E124="","",INDEX(SUBCATEGORIAS!$A:$A,MATCH($E124,SUBCATEGORIAS!$B:$B,0)))</f>
        <v/>
      </c>
      <c r="AI124" t="str">
        <f t="shared" si="22"/>
        <v/>
      </c>
      <c r="AK124" s="2" t="str">
        <f t="shared" si="27"/>
        <v/>
      </c>
      <c r="AL124" t="str">
        <f t="shared" si="28"/>
        <v/>
      </c>
      <c r="AM124" t="str">
        <f t="shared" si="23"/>
        <v/>
      </c>
      <c r="AN124" t="str">
        <f t="shared" si="24"/>
        <v/>
      </c>
    </row>
    <row r="125" spans="1:40" x14ac:dyDescent="0.25">
      <c r="A125" t="str">
        <f>IF(C125="","",MAX($A$2:A124)+1)</f>
        <v/>
      </c>
      <c r="B125" s="3" t="str">
        <f>IF(C125="","",IF(COUNTIF($C$2:$C124,$C125)=0,MAX($B$2:$B124)+1,""))</f>
        <v/>
      </c>
      <c r="L125" s="3" t="str">
        <f t="shared" si="25"/>
        <v/>
      </c>
      <c r="M125" s="3" t="str">
        <f>IF(C125="","",IF(AND(C125&lt;&gt;"",D125&lt;&gt;"",E125&lt;&gt;"",I125&lt;&gt;"",L125&lt;&gt;"",J125&lt;&gt;"",IFERROR(MATCH(INDEX($B:$B,MATCH($C125,$C:$C,0)),IMAGENES!$B:$B,0),-1)&gt;0),"'si'","'no'"))</f>
        <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t="str">
        <f>IF($D125="","",INDEX(CATEGORIAS!$A:$A,MATCH($D125,CATEGORIAS!$B:$B,0)))</f>
        <v/>
      </c>
      <c r="AH125" t="str">
        <f>IF($E125="","",INDEX(SUBCATEGORIAS!$A:$A,MATCH($E125,SUBCATEGORIAS!$B:$B,0)))</f>
        <v/>
      </c>
      <c r="AI125" t="str">
        <f t="shared" si="22"/>
        <v/>
      </c>
      <c r="AK125" s="2" t="str">
        <f t="shared" si="27"/>
        <v/>
      </c>
      <c r="AL125" t="str">
        <f t="shared" si="28"/>
        <v/>
      </c>
      <c r="AM125" t="str">
        <f t="shared" si="23"/>
        <v/>
      </c>
      <c r="AN125" t="str">
        <f t="shared" si="24"/>
        <v/>
      </c>
    </row>
    <row r="126" spans="1:40" x14ac:dyDescent="0.25">
      <c r="A126" t="str">
        <f>IF(C126="","",MAX($A$2:A125)+1)</f>
        <v/>
      </c>
      <c r="B126" s="3" t="str">
        <f>IF(C126="","",IF(COUNTIF($C$2:$C125,$C126)=0,MAX($B$2:$B125)+1,""))</f>
        <v/>
      </c>
      <c r="L126" s="3" t="str">
        <f t="shared" si="25"/>
        <v/>
      </c>
      <c r="M126" s="3" t="str">
        <f>IF(C126="","",IF(AND(C126&lt;&gt;"",D126&lt;&gt;"",E126&lt;&gt;"",I126&lt;&gt;"",L126&lt;&gt;"",J126&lt;&gt;"",IFERROR(MATCH(INDEX($B:$B,MATCH($C126,$C:$C,0)),IMAGENES!$B:$B,0),-1)&gt;0),"'si'","'no'"))</f>
        <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t="str">
        <f>IF($D126="","",INDEX(CATEGORIAS!$A:$A,MATCH($D126,CATEGORIAS!$B:$B,0)))</f>
        <v/>
      </c>
      <c r="AH126" t="str">
        <f>IF($E126="","",INDEX(SUBCATEGORIAS!$A:$A,MATCH($E126,SUBCATEGORIAS!$B:$B,0)))</f>
        <v/>
      </c>
      <c r="AI126" t="str">
        <f t="shared" si="22"/>
        <v/>
      </c>
      <c r="AK126" s="2" t="str">
        <f t="shared" si="27"/>
        <v/>
      </c>
      <c r="AL126" t="str">
        <f t="shared" si="28"/>
        <v/>
      </c>
      <c r="AM126" t="str">
        <f t="shared" si="23"/>
        <v/>
      </c>
      <c r="AN126" t="str">
        <f t="shared" si="24"/>
        <v/>
      </c>
    </row>
    <row r="127" spans="1:40" x14ac:dyDescent="0.25">
      <c r="A127" t="str">
        <f>IF(C127="","",MAX($A$2:A126)+1)</f>
        <v/>
      </c>
      <c r="B127" s="3" t="str">
        <f>IF(C127="","",IF(COUNTIF($C$2:$C126,$C127)=0,MAX($B$2:$B126)+1,""))</f>
        <v/>
      </c>
      <c r="L127" s="3" t="str">
        <f t="shared" si="25"/>
        <v/>
      </c>
      <c r="M127" s="3" t="str">
        <f>IF(C127="","",IF(AND(C127&lt;&gt;"",D127&lt;&gt;"",E127&lt;&gt;"",I127&lt;&gt;"",L127&lt;&gt;"",J127&lt;&gt;"",IFERROR(MATCH(INDEX($B:$B,MATCH($C127,$C:$C,0)),IMAGENES!$B:$B,0),-1)&gt;0),"'si'","'no'"))</f>
        <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t="str">
        <f>IF($D127="","",INDEX(CATEGORIAS!$A:$A,MATCH($D127,CATEGORIAS!$B:$B,0)))</f>
        <v/>
      </c>
      <c r="AH127" t="str">
        <f>IF($E127="","",INDEX(SUBCATEGORIAS!$A:$A,MATCH($E127,SUBCATEGORIAS!$B:$B,0)))</f>
        <v/>
      </c>
      <c r="AI127" t="str">
        <f t="shared" si="22"/>
        <v/>
      </c>
      <c r="AK127" s="2" t="str">
        <f t="shared" si="27"/>
        <v/>
      </c>
      <c r="AL127" t="str">
        <f t="shared" si="28"/>
        <v/>
      </c>
      <c r="AM127" t="str">
        <f t="shared" si="23"/>
        <v/>
      </c>
      <c r="AN127" t="str">
        <f t="shared" si="24"/>
        <v/>
      </c>
    </row>
    <row r="128" spans="1:40" x14ac:dyDescent="0.25">
      <c r="A128" t="str">
        <f>IF(C128="","",MAX($A$2:A127)+1)</f>
        <v/>
      </c>
      <c r="B128" s="3" t="str">
        <f>IF(C128="","",IF(COUNTIF($C$2:$C127,$C128)=0,MAX($B$2:$B127)+1,""))</f>
        <v/>
      </c>
      <c r="L128" s="3" t="str">
        <f t="shared" si="25"/>
        <v/>
      </c>
      <c r="M128" s="3" t="str">
        <f>IF(C128="","",IF(AND(C128&lt;&gt;"",D128&lt;&gt;"",E128&lt;&gt;"",I128&lt;&gt;"",L128&lt;&gt;"",J128&lt;&gt;"",IFERROR(MATCH(INDEX($B:$B,MATCH($C128,$C:$C,0)),IMAGENES!$B:$B,0),-1)&gt;0),"'si'","'no'"))</f>
        <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t="str">
        <f>IF($D128="","",INDEX(CATEGORIAS!$A:$A,MATCH($D128,CATEGORIAS!$B:$B,0)))</f>
        <v/>
      </c>
      <c r="AH128" t="str">
        <f>IF($E128="","",INDEX(SUBCATEGORIAS!$A:$A,MATCH($E128,SUBCATEGORIAS!$B:$B,0)))</f>
        <v/>
      </c>
      <c r="AI128" t="str">
        <f t="shared" si="22"/>
        <v/>
      </c>
      <c r="AK128" s="2" t="str">
        <f t="shared" si="27"/>
        <v/>
      </c>
      <c r="AL128" t="str">
        <f t="shared" si="28"/>
        <v/>
      </c>
      <c r="AM128" t="str">
        <f t="shared" si="23"/>
        <v/>
      </c>
      <c r="AN128" t="str">
        <f t="shared" si="24"/>
        <v/>
      </c>
    </row>
    <row r="129" spans="1:40" x14ac:dyDescent="0.25">
      <c r="A129" t="str">
        <f>IF(C129="","",MAX($A$2:A128)+1)</f>
        <v/>
      </c>
      <c r="B129" s="3" t="str">
        <f>IF(C129="","",IF(COUNTIF($C$2:$C128,$C129)=0,MAX($B$2:$B128)+1,""))</f>
        <v/>
      </c>
      <c r="L129" s="3" t="str">
        <f t="shared" si="25"/>
        <v/>
      </c>
      <c r="M129" s="3" t="str">
        <f>IF(C129="","",IF(AND(C129&lt;&gt;"",D129&lt;&gt;"",E129&lt;&gt;"",I129&lt;&gt;"",L129&lt;&gt;"",J129&lt;&gt;"",IFERROR(MATCH(INDEX($B:$B,MATCH($C129,$C:$C,0)),IMAGENES!$B:$B,0),-1)&gt;0),"'si'","'no'"))</f>
        <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t="str">
        <f>IF($D129="","",INDEX(CATEGORIAS!$A:$A,MATCH($D129,CATEGORIAS!$B:$B,0)))</f>
        <v/>
      </c>
      <c r="AH129" t="str">
        <f>IF($E129="","",INDEX(SUBCATEGORIAS!$A:$A,MATCH($E129,SUBCATEGORIAS!$B:$B,0)))</f>
        <v/>
      </c>
      <c r="AI129" t="str">
        <f t="shared" si="22"/>
        <v/>
      </c>
      <c r="AK129" s="2" t="str">
        <f t="shared" si="27"/>
        <v/>
      </c>
      <c r="AL129" t="str">
        <f t="shared" si="28"/>
        <v/>
      </c>
      <c r="AM129" t="str">
        <f t="shared" si="23"/>
        <v/>
      </c>
      <c r="AN129" t="str">
        <f t="shared" si="24"/>
        <v/>
      </c>
    </row>
    <row r="130" spans="1:40" x14ac:dyDescent="0.25">
      <c r="A130" t="str">
        <f>IF(C130="","",MAX($A$2:A129)+1)</f>
        <v/>
      </c>
      <c r="B130" s="3" t="str">
        <f>IF(C130="","",IF(COUNTIF($C$2:$C129,$C130)=0,MAX($B$2:$B129)+1,""))</f>
        <v/>
      </c>
      <c r="L130" s="3" t="str">
        <f t="shared" si="25"/>
        <v/>
      </c>
      <c r="M130" s="3" t="str">
        <f>IF(C130="","",IF(AND(C130&lt;&gt;"",D130&lt;&gt;"",E130&lt;&gt;"",I130&lt;&gt;"",L130&lt;&gt;"",J130&lt;&gt;"",IFERROR(MATCH(INDEX($B:$B,MATCH($C130,$C:$C,0)),IMAGENES!$B:$B,0),-1)&gt;0),"'si'","'no'"))</f>
        <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t="str">
        <f>IF($D130="","",INDEX(CATEGORIAS!$A:$A,MATCH($D130,CATEGORIAS!$B:$B,0)))</f>
        <v/>
      </c>
      <c r="AH130" t="str">
        <f>IF($E130="","",INDEX(SUBCATEGORIAS!$A:$A,MATCH($E130,SUBCATEGORIAS!$B:$B,0)))</f>
        <v/>
      </c>
      <c r="AI130" t="str">
        <f t="shared" si="22"/>
        <v/>
      </c>
      <c r="AK130" s="2" t="str">
        <f t="shared" si="27"/>
        <v/>
      </c>
      <c r="AL130" t="str">
        <f t="shared" si="28"/>
        <v/>
      </c>
      <c r="AM130" t="str">
        <f t="shared" si="23"/>
        <v/>
      </c>
      <c r="AN130" t="str">
        <f t="shared" si="24"/>
        <v/>
      </c>
    </row>
    <row r="131" spans="1:40" x14ac:dyDescent="0.25">
      <c r="A131" t="str">
        <f>IF(C131="","",MAX($A$2:A130)+1)</f>
        <v/>
      </c>
      <c r="B131" s="3" t="str">
        <f>IF(C131="","",IF(COUNTIF($C$2:$C130,$C131)=0,MAX($B$2:$B130)+1,""))</f>
        <v/>
      </c>
      <c r="L131" s="3" t="str">
        <f t="shared" si="25"/>
        <v/>
      </c>
      <c r="M131" s="3" t="str">
        <f>IF(C131="","",IF(AND(C131&lt;&gt;"",D131&lt;&gt;"",E131&lt;&gt;"",I131&lt;&gt;"",L131&lt;&gt;"",J131&lt;&gt;"",IFERROR(MATCH(INDEX($B:$B,MATCH($C131,$C:$C,0)),IMAGENES!$B:$B,0),-1)&gt;0),"'si'","'no'"))</f>
        <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t="str">
        <f>IF($D131="","",INDEX(CATEGORIAS!$A:$A,MATCH($D131,CATEGORIAS!$B:$B,0)))</f>
        <v/>
      </c>
      <c r="AH131" t="str">
        <f>IF($E131="","",INDEX(SUBCATEGORIAS!$A:$A,MATCH($E131,SUBCATEGORIAS!$B:$B,0)))</f>
        <v/>
      </c>
      <c r="AI131" t="str">
        <f t="shared" ref="AI131:AI194" si="37">IF(A131="","",A131)</f>
        <v/>
      </c>
      <c r="AK131" s="2" t="str">
        <f t="shared" si="27"/>
        <v/>
      </c>
      <c r="AL131" t="str">
        <f t="shared" si="28"/>
        <v/>
      </c>
      <c r="AM131" t="str">
        <f t="shared" ref="AM131:AM194" si="38">IF(A131="","",IF(A131/100&gt;0,IF(A131/10&gt;0,CONCATENATE("00",A131),CONCATENATE("0",A131)),A131))</f>
        <v/>
      </c>
      <c r="AN131" t="str">
        <f t="shared" ref="AN131:AN194" si="39">IF(A131="","",CONCATENATE("{ id_sku: '",CONCATENATE(AK131,AL131,AM131),"', id_articulo: '",INDEX($B:$B,MATCH($C131,$C:$C,0)),"', variacion: '",L131,"' },"))</f>
        <v/>
      </c>
    </row>
    <row r="132" spans="1:40" x14ac:dyDescent="0.25">
      <c r="A132" t="str">
        <f>IF(C132="","",MAX($A$2:A131)+1)</f>
        <v/>
      </c>
      <c r="B132" s="3" t="str">
        <f>IF(C132="","",IF(COUNTIF($C$2:$C131,$C132)=0,MAX($B$2:$B131)+1,""))</f>
        <v/>
      </c>
      <c r="L132" s="3" t="str">
        <f t="shared" ref="L132:L195" si="40">_xlfn.TEXTJOIN(" - ",TRUE,F132:H132)</f>
        <v/>
      </c>
      <c r="M132" s="3" t="str">
        <f>IF(C132="","",IF(AND(C132&lt;&gt;"",D132&lt;&gt;"",E132&lt;&gt;"",I132&lt;&gt;"",L132&lt;&gt;"",J132&lt;&gt;"",IFERROR(MATCH(INDEX($B:$B,MATCH($C132,$C:$C,0)),IMAGENES!$B:$B,0),-1)&gt;0),"'si'","'no'"))</f>
        <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t="str">
        <f>IF($D132="","",INDEX(CATEGORIAS!$A:$A,MATCH($D132,CATEGORIAS!$B:$B,0)))</f>
        <v/>
      </c>
      <c r="AH132" t="str">
        <f>IF($E132="","",INDEX(SUBCATEGORIAS!$A:$A,MATCH($E132,SUBCATEGORIAS!$B:$B,0)))</f>
        <v/>
      </c>
      <c r="AI132" t="str">
        <f t="shared" si="37"/>
        <v/>
      </c>
      <c r="AK132" s="2" t="str">
        <f t="shared" ref="AK132:AK195" si="42">IF(AG132="","",IF(AG132/100&gt;0,IF(AG132/10&gt;0,CONCATENATE("00",AG132),CONCATENATE("0",AG132)),AG132))</f>
        <v/>
      </c>
      <c r="AL132" t="str">
        <f t="shared" ref="AL132:AL195" si="43">IF(AH132="","",IF(AH132/100&gt;0,IF(AH132/10&gt;0,CONCATENATE("00",AH132),CONCATENATE("0",AH132)),AH132))</f>
        <v/>
      </c>
      <c r="AM132" t="str">
        <f t="shared" si="38"/>
        <v/>
      </c>
      <c r="AN132" t="str">
        <f t="shared" si="39"/>
        <v/>
      </c>
    </row>
    <row r="133" spans="1:40" x14ac:dyDescent="0.25">
      <c r="A133" t="str">
        <f>IF(C133="","",MAX($A$2:A132)+1)</f>
        <v/>
      </c>
      <c r="B133" s="3" t="str">
        <f>IF(C133="","",IF(COUNTIF($C$2:$C132,$C133)=0,MAX($B$2:$B132)+1,""))</f>
        <v/>
      </c>
      <c r="L133" s="3" t="str">
        <f t="shared" si="40"/>
        <v/>
      </c>
      <c r="M133" s="3" t="str">
        <f>IF(C133="","",IF(AND(C133&lt;&gt;"",D133&lt;&gt;"",E133&lt;&gt;"",I133&lt;&gt;"",L133&lt;&gt;"",J133&lt;&gt;"",IFERROR(MATCH(INDEX($B:$B,MATCH($C133,$C:$C,0)),IMAGENES!$B:$B,0),-1)&gt;0),"'si'","'no'"))</f>
        <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t="str">
        <f>IF($D133="","",INDEX(CATEGORIAS!$A:$A,MATCH($D133,CATEGORIAS!$B:$B,0)))</f>
        <v/>
      </c>
      <c r="AH133" t="str">
        <f>IF($E133="","",INDEX(SUBCATEGORIAS!$A:$A,MATCH($E133,SUBCATEGORIAS!$B:$B,0)))</f>
        <v/>
      </c>
      <c r="AI133" t="str">
        <f t="shared" si="37"/>
        <v/>
      </c>
      <c r="AK133" s="2" t="str">
        <f t="shared" si="42"/>
        <v/>
      </c>
      <c r="AL133" t="str">
        <f t="shared" si="43"/>
        <v/>
      </c>
      <c r="AM133" t="str">
        <f t="shared" si="38"/>
        <v/>
      </c>
      <c r="AN133" t="str">
        <f t="shared" si="39"/>
        <v/>
      </c>
    </row>
    <row r="134" spans="1:40" x14ac:dyDescent="0.25">
      <c r="A134" t="str">
        <f>IF(C134="","",MAX($A$2:A133)+1)</f>
        <v/>
      </c>
      <c r="B134" s="3" t="str">
        <f>IF(C134="","",IF(COUNTIF($C$2:$C133,$C134)=0,MAX($B$2:$B133)+1,""))</f>
        <v/>
      </c>
      <c r="L134" s="3" t="str">
        <f t="shared" si="40"/>
        <v/>
      </c>
      <c r="M134" s="3" t="str">
        <f>IF(C134="","",IF(AND(C134&lt;&gt;"",D134&lt;&gt;"",E134&lt;&gt;"",I134&lt;&gt;"",L134&lt;&gt;"",J134&lt;&gt;"",IFERROR(MATCH(INDEX($B:$B,MATCH($C134,$C:$C,0)),IMAGENES!$B:$B,0),-1)&gt;0),"'si'","'no'"))</f>
        <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t="str">
        <f>IF($D134="","",INDEX(CATEGORIAS!$A:$A,MATCH($D134,CATEGORIAS!$B:$B,0)))</f>
        <v/>
      </c>
      <c r="AH134" t="str">
        <f>IF($E134="","",INDEX(SUBCATEGORIAS!$A:$A,MATCH($E134,SUBCATEGORIAS!$B:$B,0)))</f>
        <v/>
      </c>
      <c r="AI134" t="str">
        <f t="shared" si="37"/>
        <v/>
      </c>
      <c r="AK134" s="2" t="str">
        <f t="shared" si="42"/>
        <v/>
      </c>
      <c r="AL134" t="str">
        <f t="shared" si="43"/>
        <v/>
      </c>
      <c r="AM134" t="str">
        <f t="shared" si="38"/>
        <v/>
      </c>
      <c r="AN134" t="str">
        <f t="shared" si="39"/>
        <v/>
      </c>
    </row>
    <row r="135" spans="1:40" x14ac:dyDescent="0.25">
      <c r="A135" t="str">
        <f>IF(C135="","",MAX($A$2:A134)+1)</f>
        <v/>
      </c>
      <c r="B135" s="3" t="str">
        <f>IF(C135="","",IF(COUNTIF($C$2:$C134,$C135)=0,MAX($B$2:$B134)+1,""))</f>
        <v/>
      </c>
      <c r="L135" s="3" t="str">
        <f t="shared" si="40"/>
        <v/>
      </c>
      <c r="M135" s="3" t="str">
        <f>IF(C135="","",IF(AND(C135&lt;&gt;"",D135&lt;&gt;"",E135&lt;&gt;"",I135&lt;&gt;"",L135&lt;&gt;"",J135&lt;&gt;"",IFERROR(MATCH(INDEX($B:$B,MATCH($C135,$C:$C,0)),IMAGENES!$B:$B,0),-1)&gt;0),"'si'","'no'"))</f>
        <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t="str">
        <f>IF($D135="","",INDEX(CATEGORIAS!$A:$A,MATCH($D135,CATEGORIAS!$B:$B,0)))</f>
        <v/>
      </c>
      <c r="AH135" t="str">
        <f>IF($E135="","",INDEX(SUBCATEGORIAS!$A:$A,MATCH($E135,SUBCATEGORIAS!$B:$B,0)))</f>
        <v/>
      </c>
      <c r="AI135" t="str">
        <f t="shared" si="37"/>
        <v/>
      </c>
      <c r="AK135" s="2" t="str">
        <f t="shared" si="42"/>
        <v/>
      </c>
      <c r="AL135" t="str">
        <f t="shared" si="43"/>
        <v/>
      </c>
      <c r="AM135" t="str">
        <f t="shared" si="38"/>
        <v/>
      </c>
      <c r="AN135" t="str">
        <f t="shared" si="39"/>
        <v/>
      </c>
    </row>
    <row r="136" spans="1:40" x14ac:dyDescent="0.25">
      <c r="A136" t="str">
        <f>IF(C136="","",MAX($A$2:A135)+1)</f>
        <v/>
      </c>
      <c r="B136" s="3" t="str">
        <f>IF(C136="","",IF(COUNTIF($C$2:$C135,$C136)=0,MAX($B$2:$B135)+1,""))</f>
        <v/>
      </c>
      <c r="L136" s="3" t="str">
        <f t="shared" si="40"/>
        <v/>
      </c>
      <c r="M136" s="3" t="str">
        <f>IF(C136="","",IF(AND(C136&lt;&gt;"",D136&lt;&gt;"",E136&lt;&gt;"",I136&lt;&gt;"",L136&lt;&gt;"",J136&lt;&gt;"",IFERROR(MATCH(INDEX($B:$B,MATCH($C136,$C:$C,0)),IMAGENES!$B:$B,0),-1)&gt;0),"'si'","'no'"))</f>
        <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t="str">
        <f>IF($D136="","",INDEX(CATEGORIAS!$A:$A,MATCH($D136,CATEGORIAS!$B:$B,0)))</f>
        <v/>
      </c>
      <c r="AH136" t="str">
        <f>IF($E136="","",INDEX(SUBCATEGORIAS!$A:$A,MATCH($E136,SUBCATEGORIAS!$B:$B,0)))</f>
        <v/>
      </c>
      <c r="AI136" t="str">
        <f t="shared" si="37"/>
        <v/>
      </c>
      <c r="AK136" s="2" t="str">
        <f t="shared" si="42"/>
        <v/>
      </c>
      <c r="AL136" t="str">
        <f t="shared" si="43"/>
        <v/>
      </c>
      <c r="AM136" t="str">
        <f t="shared" si="38"/>
        <v/>
      </c>
      <c r="AN136" t="str">
        <f t="shared" si="39"/>
        <v/>
      </c>
    </row>
    <row r="137" spans="1:40" x14ac:dyDescent="0.25">
      <c r="A137" t="str">
        <f>IF(C137="","",MAX($A$2:A136)+1)</f>
        <v/>
      </c>
      <c r="B137" s="3" t="str">
        <f>IF(C137="","",IF(COUNTIF($C$2:$C136,$C137)=0,MAX($B$2:$B136)+1,""))</f>
        <v/>
      </c>
      <c r="L137" s="3" t="str">
        <f t="shared" si="40"/>
        <v/>
      </c>
      <c r="M137" s="3" t="str">
        <f>IF(C137="","",IF(AND(C137&lt;&gt;"",D137&lt;&gt;"",E137&lt;&gt;"",I137&lt;&gt;"",L137&lt;&gt;"",J137&lt;&gt;"",IFERROR(MATCH(INDEX($B:$B,MATCH($C137,$C:$C,0)),IMAGENES!$B:$B,0),-1)&gt;0),"'si'","'no'"))</f>
        <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t="str">
        <f>IF($D137="","",INDEX(CATEGORIAS!$A:$A,MATCH($D137,CATEGORIAS!$B:$B,0)))</f>
        <v/>
      </c>
      <c r="AH137" t="str">
        <f>IF($E137="","",INDEX(SUBCATEGORIAS!$A:$A,MATCH($E137,SUBCATEGORIAS!$B:$B,0)))</f>
        <v/>
      </c>
      <c r="AI137" t="str">
        <f t="shared" si="37"/>
        <v/>
      </c>
      <c r="AK137" s="2" t="str">
        <f t="shared" si="42"/>
        <v/>
      </c>
      <c r="AL137" t="str">
        <f t="shared" si="43"/>
        <v/>
      </c>
      <c r="AM137" t="str">
        <f t="shared" si="38"/>
        <v/>
      </c>
      <c r="AN137" t="str">
        <f t="shared" si="39"/>
        <v/>
      </c>
    </row>
    <row r="138" spans="1:40" x14ac:dyDescent="0.25">
      <c r="A138" t="str">
        <f>IF(C138="","",MAX($A$2:A137)+1)</f>
        <v/>
      </c>
      <c r="B138" s="3" t="str">
        <f>IF(C138="","",IF(COUNTIF($C$2:$C137,$C138)=0,MAX($B$2:$B137)+1,""))</f>
        <v/>
      </c>
      <c r="L138" s="3" t="str">
        <f t="shared" si="40"/>
        <v/>
      </c>
      <c r="M138" s="3" t="str">
        <f>IF(C138="","",IF(AND(C138&lt;&gt;"",D138&lt;&gt;"",E138&lt;&gt;"",I138&lt;&gt;"",L138&lt;&gt;"",J138&lt;&gt;"",IFERROR(MATCH(INDEX($B:$B,MATCH($C138,$C:$C,0)),IMAGENES!$B:$B,0),-1)&gt;0),"'si'","'no'"))</f>
        <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t="str">
        <f>IF($D138="","",INDEX(CATEGORIAS!$A:$A,MATCH($D138,CATEGORIAS!$B:$B,0)))</f>
        <v/>
      </c>
      <c r="AH138" t="str">
        <f>IF($E138="","",INDEX(SUBCATEGORIAS!$A:$A,MATCH($E138,SUBCATEGORIAS!$B:$B,0)))</f>
        <v/>
      </c>
      <c r="AI138" t="str">
        <f t="shared" si="37"/>
        <v/>
      </c>
      <c r="AK138" s="2" t="str">
        <f t="shared" si="42"/>
        <v/>
      </c>
      <c r="AL138" t="str">
        <f t="shared" si="43"/>
        <v/>
      </c>
      <c r="AM138" t="str">
        <f t="shared" si="38"/>
        <v/>
      </c>
      <c r="AN138" t="str">
        <f t="shared" si="39"/>
        <v/>
      </c>
    </row>
    <row r="139" spans="1:40" x14ac:dyDescent="0.25">
      <c r="A139" t="str">
        <f>IF(C139="","",MAX($A$2:A138)+1)</f>
        <v/>
      </c>
      <c r="B139" s="3" t="str">
        <f>IF(C139="","",IF(COUNTIF($C$2:$C138,$C139)=0,MAX($B$2:$B138)+1,""))</f>
        <v/>
      </c>
      <c r="L139" s="3" t="str">
        <f t="shared" si="40"/>
        <v/>
      </c>
      <c r="M139" s="3" t="str">
        <f>IF(C139="","",IF(AND(C139&lt;&gt;"",D139&lt;&gt;"",E139&lt;&gt;"",I139&lt;&gt;"",L139&lt;&gt;"",J139&lt;&gt;"",IFERROR(MATCH(INDEX($B:$B,MATCH($C139,$C:$C,0)),IMAGENES!$B:$B,0),-1)&gt;0),"'si'","'no'"))</f>
        <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t="str">
        <f>IF($D139="","",INDEX(CATEGORIAS!$A:$A,MATCH($D139,CATEGORIAS!$B:$B,0)))</f>
        <v/>
      </c>
      <c r="AH139" t="str">
        <f>IF($E139="","",INDEX(SUBCATEGORIAS!$A:$A,MATCH($E139,SUBCATEGORIAS!$B:$B,0)))</f>
        <v/>
      </c>
      <c r="AI139" t="str">
        <f t="shared" si="37"/>
        <v/>
      </c>
      <c r="AK139" s="2" t="str">
        <f t="shared" si="42"/>
        <v/>
      </c>
      <c r="AL139" t="str">
        <f t="shared" si="43"/>
        <v/>
      </c>
      <c r="AM139" t="str">
        <f t="shared" si="38"/>
        <v/>
      </c>
      <c r="AN139" t="str">
        <f t="shared" si="39"/>
        <v/>
      </c>
    </row>
    <row r="140" spans="1:40" x14ac:dyDescent="0.25">
      <c r="A140" t="str">
        <f>IF(C140="","",MAX($A$2:A139)+1)</f>
        <v/>
      </c>
      <c r="B140" s="3" t="str">
        <f>IF(C140="","",IF(COUNTIF($C$2:$C139,$C140)=0,MAX($B$2:$B139)+1,""))</f>
        <v/>
      </c>
      <c r="L140" s="3" t="str">
        <f t="shared" si="40"/>
        <v/>
      </c>
      <c r="M140" s="3" t="str">
        <f>IF(C140="","",IF(AND(C140&lt;&gt;"",D140&lt;&gt;"",E140&lt;&gt;"",I140&lt;&gt;"",L140&lt;&gt;"",J140&lt;&gt;"",IFERROR(MATCH(INDEX($B:$B,MATCH($C140,$C:$C,0)),IMAGENES!$B:$B,0),-1)&gt;0),"'si'","'no'"))</f>
        <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t="str">
        <f>IF($D140="","",INDEX(CATEGORIAS!$A:$A,MATCH($D140,CATEGORIAS!$B:$B,0)))</f>
        <v/>
      </c>
      <c r="AH140" t="str">
        <f>IF($E140="","",INDEX(SUBCATEGORIAS!$A:$A,MATCH($E140,SUBCATEGORIAS!$B:$B,0)))</f>
        <v/>
      </c>
      <c r="AI140" t="str">
        <f t="shared" si="37"/>
        <v/>
      </c>
      <c r="AK140" s="2" t="str">
        <f t="shared" si="42"/>
        <v/>
      </c>
      <c r="AL140" t="str">
        <f t="shared" si="43"/>
        <v/>
      </c>
      <c r="AM140" t="str">
        <f t="shared" si="38"/>
        <v/>
      </c>
      <c r="AN140" t="str">
        <f t="shared" si="39"/>
        <v/>
      </c>
    </row>
    <row r="141" spans="1:40" x14ac:dyDescent="0.25">
      <c r="A141" t="str">
        <f>IF(C141="","",MAX($A$2:A140)+1)</f>
        <v/>
      </c>
      <c r="B141" s="3" t="str">
        <f>IF(C141="","",IF(COUNTIF($C$2:$C140,$C141)=0,MAX($B$2:$B140)+1,""))</f>
        <v/>
      </c>
      <c r="L141" s="3" t="str">
        <f t="shared" si="40"/>
        <v/>
      </c>
      <c r="M141" s="3" t="str">
        <f>IF(C141="","",IF(AND(C141&lt;&gt;"",D141&lt;&gt;"",E141&lt;&gt;"",I141&lt;&gt;"",L141&lt;&gt;"",J141&lt;&gt;"",IFERROR(MATCH(INDEX($B:$B,MATCH($C141,$C:$C,0)),IMAGENES!$B:$B,0),-1)&gt;0),"'si'","'no'"))</f>
        <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t="str">
        <f>IF($D141="","",INDEX(CATEGORIAS!$A:$A,MATCH($D141,CATEGORIAS!$B:$B,0)))</f>
        <v/>
      </c>
      <c r="AH141" t="str">
        <f>IF($E141="","",INDEX(SUBCATEGORIAS!$A:$A,MATCH($E141,SUBCATEGORIAS!$B:$B,0)))</f>
        <v/>
      </c>
      <c r="AI141" t="str">
        <f t="shared" si="37"/>
        <v/>
      </c>
      <c r="AK141" s="2" t="str">
        <f t="shared" si="42"/>
        <v/>
      </c>
      <c r="AL141" t="str">
        <f t="shared" si="43"/>
        <v/>
      </c>
      <c r="AM141" t="str">
        <f t="shared" si="38"/>
        <v/>
      </c>
      <c r="AN141" t="str">
        <f t="shared" si="39"/>
        <v/>
      </c>
    </row>
    <row r="142" spans="1:40" x14ac:dyDescent="0.25">
      <c r="A142" t="str">
        <f>IF(C142="","",MAX($A$2:A141)+1)</f>
        <v/>
      </c>
      <c r="B142" s="3" t="str">
        <f>IF(C142="","",IF(COUNTIF($C$2:$C141,$C142)=0,MAX($B$2:$B141)+1,""))</f>
        <v/>
      </c>
      <c r="L142" s="3" t="str">
        <f t="shared" si="40"/>
        <v/>
      </c>
      <c r="M142" s="3" t="str">
        <f>IF(C142="","",IF(AND(C142&lt;&gt;"",D142&lt;&gt;"",E142&lt;&gt;"",I142&lt;&gt;"",L142&lt;&gt;"",J142&lt;&gt;"",IFERROR(MATCH(INDEX($B:$B,MATCH($C142,$C:$C,0)),IMAGENES!$B:$B,0),-1)&gt;0),"'si'","'no'"))</f>
        <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t="str">
        <f>IF($D142="","",INDEX(CATEGORIAS!$A:$A,MATCH($D142,CATEGORIAS!$B:$B,0)))</f>
        <v/>
      </c>
      <c r="AH142" t="str">
        <f>IF($E142="","",INDEX(SUBCATEGORIAS!$A:$A,MATCH($E142,SUBCATEGORIAS!$B:$B,0)))</f>
        <v/>
      </c>
      <c r="AI142" t="str">
        <f t="shared" si="37"/>
        <v/>
      </c>
      <c r="AK142" s="2" t="str">
        <f t="shared" si="42"/>
        <v/>
      </c>
      <c r="AL142" t="str">
        <f t="shared" si="43"/>
        <v/>
      </c>
      <c r="AM142" t="str">
        <f t="shared" si="38"/>
        <v/>
      </c>
      <c r="AN142" t="str">
        <f t="shared" si="39"/>
        <v/>
      </c>
    </row>
    <row r="143" spans="1:40" x14ac:dyDescent="0.25">
      <c r="A143" t="str">
        <f>IF(C143="","",MAX($A$2:A142)+1)</f>
        <v/>
      </c>
      <c r="B143" s="3" t="str">
        <f>IF(C143="","",IF(COUNTIF($C$2:$C142,$C143)=0,MAX($B$2:$B142)+1,""))</f>
        <v/>
      </c>
      <c r="L143" s="3" t="str">
        <f t="shared" si="40"/>
        <v/>
      </c>
      <c r="M143" s="3" t="str">
        <f>IF(C143="","",IF(AND(C143&lt;&gt;"",D143&lt;&gt;"",E143&lt;&gt;"",I143&lt;&gt;"",L143&lt;&gt;"",J143&lt;&gt;"",IFERROR(MATCH(INDEX($B:$B,MATCH($C143,$C:$C,0)),IMAGENES!$B:$B,0),-1)&gt;0),"'si'","'no'"))</f>
        <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t="str">
        <f>IF($D143="","",INDEX(CATEGORIAS!$A:$A,MATCH($D143,CATEGORIAS!$B:$B,0)))</f>
        <v/>
      </c>
      <c r="AH143" t="str">
        <f>IF($E143="","",INDEX(SUBCATEGORIAS!$A:$A,MATCH($E143,SUBCATEGORIAS!$B:$B,0)))</f>
        <v/>
      </c>
      <c r="AI143" t="str">
        <f t="shared" si="37"/>
        <v/>
      </c>
      <c r="AK143" s="2" t="str">
        <f t="shared" si="42"/>
        <v/>
      </c>
      <c r="AL143" t="str">
        <f t="shared" si="43"/>
        <v/>
      </c>
      <c r="AM143" t="str">
        <f t="shared" si="38"/>
        <v/>
      </c>
      <c r="AN143" t="str">
        <f t="shared" si="39"/>
        <v/>
      </c>
    </row>
    <row r="144" spans="1:40" x14ac:dyDescent="0.25">
      <c r="A144" t="str">
        <f>IF(C144="","",MAX($A$2:A143)+1)</f>
        <v/>
      </c>
      <c r="B144" s="3" t="str">
        <f>IF(C144="","",IF(COUNTIF($C$2:$C143,$C144)=0,MAX($B$2:$B143)+1,""))</f>
        <v/>
      </c>
      <c r="L144" s="3" t="str">
        <f t="shared" si="40"/>
        <v/>
      </c>
      <c r="M144" s="3" t="str">
        <f>IF(C144="","",IF(AND(C144&lt;&gt;"",D144&lt;&gt;"",E144&lt;&gt;"",I144&lt;&gt;"",L144&lt;&gt;"",J144&lt;&gt;"",IFERROR(MATCH(INDEX($B:$B,MATCH($C144,$C:$C,0)),IMAGENES!$B:$B,0),-1)&gt;0),"'si'","'no'"))</f>
        <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t="str">
        <f>IF($D144="","",INDEX(CATEGORIAS!$A:$A,MATCH($D144,CATEGORIAS!$B:$B,0)))</f>
        <v/>
      </c>
      <c r="AH144" t="str">
        <f>IF($E144="","",INDEX(SUBCATEGORIAS!$A:$A,MATCH($E144,SUBCATEGORIAS!$B:$B,0)))</f>
        <v/>
      </c>
      <c r="AI144" t="str">
        <f t="shared" si="37"/>
        <v/>
      </c>
      <c r="AK144" s="2" t="str">
        <f t="shared" si="42"/>
        <v/>
      </c>
      <c r="AL144" t="str">
        <f t="shared" si="43"/>
        <v/>
      </c>
      <c r="AM144" t="str">
        <f t="shared" si="38"/>
        <v/>
      </c>
      <c r="AN144" t="str">
        <f t="shared" si="39"/>
        <v/>
      </c>
    </row>
    <row r="145" spans="1:40" x14ac:dyDescent="0.25">
      <c r="A145" t="str">
        <f>IF(C145="","",MAX($A$2:A144)+1)</f>
        <v/>
      </c>
      <c r="B145" s="3" t="str">
        <f>IF(C145="","",IF(COUNTIF($C$2:$C144,$C145)=0,MAX($B$2:$B144)+1,""))</f>
        <v/>
      </c>
      <c r="L145" s="3" t="str">
        <f t="shared" si="40"/>
        <v/>
      </c>
      <c r="M145" s="3" t="str">
        <f>IF(C145="","",IF(AND(C145&lt;&gt;"",D145&lt;&gt;"",E145&lt;&gt;"",I145&lt;&gt;"",L145&lt;&gt;"",J145&lt;&gt;"",IFERROR(MATCH(INDEX($B:$B,MATCH($C145,$C:$C,0)),IMAGENES!$B:$B,0),-1)&gt;0),"'si'","'no'"))</f>
        <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t="str">
        <f>IF($D145="","",INDEX(CATEGORIAS!$A:$A,MATCH($D145,CATEGORIAS!$B:$B,0)))</f>
        <v/>
      </c>
      <c r="AH145" t="str">
        <f>IF($E145="","",INDEX(SUBCATEGORIAS!$A:$A,MATCH($E145,SUBCATEGORIAS!$B:$B,0)))</f>
        <v/>
      </c>
      <c r="AI145" t="str">
        <f t="shared" si="37"/>
        <v/>
      </c>
      <c r="AK145" s="2" t="str">
        <f t="shared" si="42"/>
        <v/>
      </c>
      <c r="AL145" t="str">
        <f t="shared" si="43"/>
        <v/>
      </c>
      <c r="AM145" t="str">
        <f t="shared" si="38"/>
        <v/>
      </c>
      <c r="AN145" t="str">
        <f t="shared" si="39"/>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'Not Milk Original - Leche vegetal',</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'Bebida vegetal Not Milk original 1 L',</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'5',</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'si',</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'Not Milk Chocolate - Leche vegetal',</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'Bebida vegetal Not Milk chocolate 1 L',</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'5',</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'10',</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2200,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'Cinta de regalo',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'0',</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'11',</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'no',</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'Barras de silicona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'Barra de silicona x10 unidades. Dimensiones: 0.7x19cm',</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'12',</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'Masas moldeables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'Set masas moldeables 4 unidades',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2500,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'Stickers - Animales de la selva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'Más de 140 stickrers',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2000,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'Stickers - Transporte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'Más de 140 stickrers',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'14',</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2000,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'Cartulina española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'Cartulina española 10 hojas - 10 colores 24.8 x 34.6 cms.',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3300,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'Lápices de color - 18 colores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'Colored pencils - Lápices de color - Matite colorate, 18 colores.',</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3000,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'Lápices de color - 24 colores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'Lápices de color, 24 colores.',</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3000,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'Goma eva - glitter dorado (Motarro)',</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'Glitter eva sponge - 1 unidad',</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'1',</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'17',</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1450,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'Goma eva - glitter plateado (Motarro)',</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'Glitter eva sponge - 1 unidad',</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'1',</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1450,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'Bolsas ecológicas mascotas (90un)',</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'Bolsas ecológicas para desecho para mascotas. 6 rollos equivalente a 90 unidades.',</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'19',</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1500,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bandera de Chile',</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de bandera chilena 120x60cm.',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'7',</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'18',</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2000,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'Cometa de murcielago',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'Cometa de murcielago diseño aleatorio 160x65cm.',</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'7',</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'18',</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4000,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'Cometa de tiburón',</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'Cometa tiburon diseño aleatorio 150x180cm',</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'7',</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'18',</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4990,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'Lápiz Grafito Set De 12 Unidades (Motarro)',</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'Set de lápices mina. Cantidad: 12 unidades.',</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'0',</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'1',</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'20',</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3000,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'Hilo cometa 50m',</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'Hilo para cometa 50m - Mediano',</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'0',</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'7',</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1000,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'Set de 4 Libro Habilidades - Matemáticas',</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'Libro Educativo Para desarrollar Habilidades. Dimensiones: 29.4x21x0.2 cm.',</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'Recomendable para niños de 3 a 6 años',</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'4',</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'6',</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'Set de 12 unidades Paños de cocina',</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'Set de 12 paños de cocina tela 100% algodón.',</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'Un paño de cocina es un tipo de tela utilizado en la cocina para diversas tareas. Su principal función es secar platos, utensilios, y superficies, así como para limpiar derrames o secarse las manos mientras se cocina.',</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'2',</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'22',</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8000,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pequeña 18x24x8.5cm',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pequeña con diferentes motivos',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1000,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grande 41.5x30x12cm',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grande con diferentes motivos',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1500,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grande para niños 40x30x12cm',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grande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1500,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'Bolsa regalo mediana para niños 26x32x10cm',</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'Bolsa de regalo mediana para niños',</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'1',</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'4',</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1300,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'Bolsa regalo mediana para niños 30x26x10.5cm',</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'Bolsa de regalo mediana para niños',</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'1',</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'4',</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1000,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'Cometa de abejita',</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'Cometa de abejita 78x76cm.',</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'7',</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'18',</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'Cometa de pinguina',</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'Cometa de pinguina 115x160cm.',</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'7',</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'18',</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3200,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'Libro para Colorear - Vegetables',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'Libros para pintar Temático',</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'4',</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'6',</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1500,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'Libro para Colorear - Fruit',</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'Libros para pintar Temático',</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'4',</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'6',</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1500,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'Pet training pads (sabanillas)',</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'Pet training pads - sabanillas de entrenamiento mascotas - 40 unidades de 60x60cm',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14990,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'Pañuelo Copihue, 28x28cm',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'Pañuelo Copihue de fiestas patrias, tamaño: 28x28cm',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'7',</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1650,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'Pañuelo Viva Chile, 28x28cm',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'Pañuelo Viva Chile de fiestas patrias, tamaño: 28x28cm',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'7',</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1650,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'Banderín de Chile pequeña, 11x23cm',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'Bandera de Chile pequeña, decoración fiestas patrias, tamaño 11x23cm',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'7',</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'25',</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1000,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'Guirnaldas de fiestas patrias, 20cm',</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'Guirnaldas de fiestas patrias, decoración fiestas patrias, tamaño 20cm',</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'7',</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1300,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'Guirnaldas de fiestas patrias, 50cm',</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'Guirnaldas de fiestas patrias, decoración fiestas patrias, tamaño 50cm',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'7',</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'25',</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1600,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'Bolsa para prendas delicadas para lavadora',</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'Bolsa para prendas delicadas para lavadora',</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'2',</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1000,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'Cometa de Chile',</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'Cometa de Chile 120x60cm.',</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'7',</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'18',</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verde',</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'6',</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'27',</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'Dispensador bolsas mascotas - rojo',</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'Dispensador bolsas de desecho de mascotas + 2 rollos de bolsas (40 unidades en total)',</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'0',</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'6',</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2000,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'Dispensador bolsas mascotas - negro',</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'Dispensador bolsas de desecho de mascotas + 2 rollos de bolsas (40 unidades en total)',</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'0',</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'6',</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'27',</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2000,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'App Monitor de Tareas - para profesores y jefes de área',</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'**Esta aplicación esta diseñada exclusivamente para Windows y Microsoft Excel 10 en adelante. Incluye 2 licencias de uso, las cuales permiten utilizar la planilla en hasta 2 dispositivos.**',</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'3',</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8000,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Lavanda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'29',</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Manzana Canela Clavo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'29',</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'Aceite Aromático Canela Krishna 15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'Fragancia relajante y calmante.',</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'29',</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3000,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'Aceite Aromático Melisa Krishna 15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'Fragancia relajante y calmante.',</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'29',</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3000,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Lavanda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'29',</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'Aromatizador Verbena Con Gatillo 350 ml',</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'Aromatizador de ambientes líquido.',</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'2',</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'29',</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9990,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'Aromatizador Manzana Canela Con Gatillo 350 ml',</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'Aromatizador de ambientes líquido.',</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'2',</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'29',</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9990,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'Cometa de mariposa',</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'Cometa de mariposa, 78x76cm.',</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'7',</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'18',</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1500,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'Stickers - Álbum de stickers (Motarro)',</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'Álbum de stickers (Motarro) motivo de niña',</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'1',</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'14',</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2000,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'Stickers - Block de stickers (Motarro)',</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'Stickers - Block de stickers (Motarro) motivo de animalitos',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'1',</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'14',</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'Vela Flotante Te-Light x 25 u',</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'Paquete de velas flotantes, especiales para difusores o para uso en agua, sirve también para decoración y difusores de cerámica. Medidas: 1 cm de alto x 3,5 cm de diámetro. Vela Flotante Duración 2,5 - 3 horas garantizado',</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'29',</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3500,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Purify The House',</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'29',</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'Incienso Alaukik - Jasmín',</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'29',</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2000,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'Incienso Alaukik - Palo Santo',</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'29',</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2000,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'Jabón de glicerina buena suerte - aroma: Ruda',</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'Jabón en barra de 90 gr con propósito ideal para atraer buena suerte a tu vida y mejorar el ámbito de la vida que deseas. Contenido 90gr. Aroma: Ruda',</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'29',</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1800,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'Tabla porta incienso- 7 chakras (Marrón)',</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'Tabla porta incienso 7 Chakras, ideal para quemar inciensos en tu hogar. Medidas:28cm de Largo x 3,9cm de Ancho (aprox.)',</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'29',</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3000,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'Tabla porta incienso 7 chakras (Morado oscuro)',</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'Tabla porta incienso 7 Chakras, ideal para quemar inciensos en tu hogar. Medidas:28cm de Largo x 3,9cm de Ancho (aprox.)',</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'0',</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'29',</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'Difusor - set de 3',</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'0',</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'29',</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4200,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01" si="239">IF(Z964/10=INT(Z964/10),Z964/10+1,"")</f>
        <v/>
      </c>
      <c r="AB965" t="str">
        <f>IFERROR(IF(MATCH($AA963,$O:$O,0)&gt;0,CONCATENATE("nombre: '",INDEX($P:$P,MATCH($AA963,$O:$O,0)),"',"),0),"")</f>
        <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AB1002" t="str">
        <f>IFERROR(IF(MATCH($AA993,$O:$O,0)&gt;0,"},",0),"")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73" zoomScaleNormal="145" workbookViewId="0">
      <pane ySplit="1" topLeftCell="A123" activePane="bottomLeft" state="frozen"/>
      <selection pane="bottomLeft" activeCell="F145" sqref="F2:F145"/>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284</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282</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283</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285</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141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143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142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144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267</v>
      </c>
      <c r="D10" t="s">
        <v>145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267</v>
      </c>
      <c r="D11" t="s">
        <v>146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267</v>
      </c>
      <c r="D12" t="s">
        <v>147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267</v>
      </c>
      <c r="D13" t="s">
        <v>148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240</v>
      </c>
      <c r="D14" t="s">
        <v>206</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240</v>
      </c>
      <c r="D15" t="s">
        <v>207</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241</v>
      </c>
      <c r="D16" t="s">
        <v>208</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241</v>
      </c>
      <c r="D17" t="s">
        <v>209</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242</v>
      </c>
      <c r="D18" t="s">
        <v>210</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242</v>
      </c>
      <c r="D19" t="s">
        <v>211</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157</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158</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159</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122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123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124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238</v>
      </c>
      <c r="D26" t="s">
        <v>115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237</v>
      </c>
      <c r="D27" t="s">
        <v>116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239</v>
      </c>
      <c r="D28" t="s">
        <v>117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118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119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120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121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26</v>
      </c>
      <c r="C33" t="s">
        <v>243</v>
      </c>
      <c r="D33" t="s">
        <v>212</v>
      </c>
      <c r="E33" s="3">
        <f>IF(C33="","",INDEX(ARTICULOS!$O:$O,MATCH($C33,ARTICULOS!$P:$P,0)))</f>
        <v>26</v>
      </c>
      <c r="F33" t="str">
        <f t="shared" si="0"/>
        <v>{ id_imagen: 32,id_articulo: 26,url: require('../images/articulos/022/1.jpg') },</v>
      </c>
    </row>
    <row r="34" spans="1:6" x14ac:dyDescent="0.25">
      <c r="A34" s="3">
        <f>IF(C34="","",MAX($A$1:A33)+1)</f>
        <v>33</v>
      </c>
      <c r="B34" s="3">
        <f>IFERROR(INDEX(ARTICULOS!$B:$B,MATCH(C34,ARTICULOS!$C:$C,0)),"")</f>
        <v>26</v>
      </c>
      <c r="C34" t="s">
        <v>243</v>
      </c>
      <c r="D34" t="s">
        <v>132</v>
      </c>
      <c r="E34" s="3">
        <f>IF(C34="","",INDEX(ARTICULOS!$O:$O,MATCH($C34,ARTICULOS!$P:$P,0)))</f>
        <v>26</v>
      </c>
      <c r="F34" t="str">
        <f t="shared" si="0"/>
        <v>{ id_imagen: 33,id_articulo: 26,url: require('../images/articulos/022/2.png') },</v>
      </c>
    </row>
    <row r="35" spans="1:6" x14ac:dyDescent="0.25">
      <c r="A35" s="3">
        <f>IF(C35="","",MAX($A$1:A34)+1)</f>
        <v>34</v>
      </c>
      <c r="B35" s="3">
        <f>IFERROR(INDEX(ARTICULOS!$B:$B,MATCH(C35,ARTICULOS!$C:$C,0)),"")</f>
        <v>26</v>
      </c>
      <c r="C35" t="s">
        <v>243</v>
      </c>
      <c r="D35" t="s">
        <v>133</v>
      </c>
      <c r="E35" s="3">
        <f>IF(C35="","",INDEX(ARTICULOS!$O:$O,MATCH($C35,ARTICULOS!$P:$P,0)))</f>
        <v>26</v>
      </c>
      <c r="F35" t="str">
        <f t="shared" si="0"/>
        <v>{ id_imagen: 34,id_articulo: 26,url: require('../images/articulos/022/3.png') },</v>
      </c>
    </row>
    <row r="36" spans="1:6" x14ac:dyDescent="0.25">
      <c r="A36" s="3">
        <f>IF(C36="","",MAX($A$1:A35)+1)</f>
        <v>35</v>
      </c>
      <c r="B36" s="3">
        <f>IFERROR(INDEX(ARTICULOS!$B:$B,MATCH(C36,ARTICULOS!$C:$C,0)),"")</f>
        <v>27</v>
      </c>
      <c r="C36" t="s">
        <v>244</v>
      </c>
      <c r="D36" t="s">
        <v>134</v>
      </c>
      <c r="E36" s="3">
        <f>IF(C36="","",INDEX(ARTICULOS!$O:$O,MATCH($C36,ARTICULOS!$P:$P,0)))</f>
        <v>27</v>
      </c>
      <c r="F36" t="str">
        <f t="shared" si="0"/>
        <v>{ id_imagen: 35,id_articulo: 27,url: require('../images/articulos/022/4.png') },</v>
      </c>
    </row>
    <row r="37" spans="1:6" x14ac:dyDescent="0.25">
      <c r="A37" s="3">
        <f>IF(C37="","",MAX($A$1:A36)+1)</f>
        <v>36</v>
      </c>
      <c r="B37" s="3">
        <f>IFERROR(INDEX(ARTICULOS!$B:$B,MATCH(C37,ARTICULOS!$C:$C,0)),"")</f>
        <v>27</v>
      </c>
      <c r="C37" t="s">
        <v>244</v>
      </c>
      <c r="D37" t="s">
        <v>135</v>
      </c>
      <c r="E37" s="3">
        <f>IF(C37="","",INDEX(ARTICULOS!$O:$O,MATCH($C37,ARTICULOS!$P:$P,0)))</f>
        <v>27</v>
      </c>
      <c r="F37" t="str">
        <f t="shared" si="0"/>
        <v>{ id_imagen: 36,id_articulo: 27,url: require('../images/articulos/022/5.png') },</v>
      </c>
    </row>
    <row r="38" spans="1:6" x14ac:dyDescent="0.25">
      <c r="A38" s="3">
        <f>IF(C38="","",MAX($A$1:A37)+1)</f>
        <v>37</v>
      </c>
      <c r="B38" s="3">
        <f>IFERROR(INDEX(ARTICULOS!$B:$B,MATCH(C38,ARTICULOS!$C:$C,0)),"")</f>
        <v>21</v>
      </c>
      <c r="C38" t="s">
        <v>106</v>
      </c>
      <c r="D38" t="s">
        <v>151</v>
      </c>
      <c r="E38" s="3">
        <f>IF(C38="","",INDEX(ARTICULOS!$O:$O,MATCH($C38,ARTICULOS!$P:$P,0)))</f>
        <v>21</v>
      </c>
      <c r="F38" t="str">
        <f t="shared" si="0"/>
        <v>{ id_imagen: 37,id_articulo: 21,url: require('../images/articulos/017/1.png') },</v>
      </c>
    </row>
    <row r="39" spans="1:6" x14ac:dyDescent="0.25">
      <c r="A39" s="3">
        <f>IF(C39="","",MAX($A$1:A38)+1)</f>
        <v>38</v>
      </c>
      <c r="B39" s="3">
        <f>IFERROR(INDEX(ARTICULOS!$B:$B,MATCH(C39,ARTICULOS!$C:$C,0)),"")</f>
        <v>22</v>
      </c>
      <c r="C39" t="s">
        <v>107</v>
      </c>
      <c r="D39" t="s">
        <v>152</v>
      </c>
      <c r="E39" s="3">
        <f>IF(C39="","",INDEX(ARTICULOS!$O:$O,MATCH($C39,ARTICULOS!$P:$P,0)))</f>
        <v>22</v>
      </c>
      <c r="F39" t="str">
        <f t="shared" si="0"/>
        <v>{ id_imagen: 38,id_articulo: 22,url: require('../images/articulos/018/1.png') },</v>
      </c>
    </row>
    <row r="40" spans="1:6" x14ac:dyDescent="0.25">
      <c r="A40" s="3">
        <f>IF(C40="","",MAX($A$1:A39)+1)</f>
        <v>39</v>
      </c>
      <c r="B40" s="3">
        <f>IFERROR(INDEX(ARTICULOS!$B:$B,MATCH(C40,ARTICULOS!$C:$C,0)),"")</f>
        <v>28</v>
      </c>
      <c r="C40" t="s">
        <v>171</v>
      </c>
      <c r="D40" t="s">
        <v>178</v>
      </c>
      <c r="E40" s="3">
        <f>IF(C40="","",INDEX(ARTICULOS!$O:$O,MATCH($C40,ARTICULOS!$P:$P,0)))</f>
        <v>28</v>
      </c>
      <c r="F40" t="str">
        <f t="shared" si="0"/>
        <v>{ id_imagen: 39,id_articulo: 28,url: require('../images/articulos/023/1.png') },</v>
      </c>
    </row>
    <row r="41" spans="1:6" x14ac:dyDescent="0.25">
      <c r="A41" s="3">
        <f>IF(C41="","",MAX($A$1:A40)+1)</f>
        <v>40</v>
      </c>
      <c r="B41" s="3">
        <f>IFERROR(INDEX(ARTICULOS!$B:$B,MATCH(C41,ARTICULOS!$C:$C,0)),"")</f>
        <v>29</v>
      </c>
      <c r="C41" t="s">
        <v>174</v>
      </c>
      <c r="D41" t="s">
        <v>179</v>
      </c>
      <c r="E41" s="3">
        <f>IF(C41="","",INDEX(ARTICULOS!$O:$O,MATCH($C41,ARTICULOS!$P:$P,0)))</f>
        <v>29</v>
      </c>
      <c r="F41" t="str">
        <f t="shared" si="0"/>
        <v>{ id_imagen: 40,id_articulo: 29,url: require('../images/articulos/024/1.png') },</v>
      </c>
    </row>
    <row r="42" spans="1:6" x14ac:dyDescent="0.25">
      <c r="A42" s="3">
        <f>IF(C42="","",MAX($A$1:A41)+1)</f>
        <v>41</v>
      </c>
      <c r="B42" s="3">
        <f>IFERROR(INDEX(ARTICULOS!$B:$B,MATCH(C42,ARTICULOS!$C:$C,0)),"")</f>
        <v>30</v>
      </c>
      <c r="C42" t="s">
        <v>180</v>
      </c>
      <c r="D42" t="s">
        <v>183</v>
      </c>
      <c r="E42" s="3">
        <f>IF(C42="","",INDEX(ARTICULOS!$O:$O,MATCH($C42,ARTICULOS!$P:$P,0)))</f>
        <v>30</v>
      </c>
      <c r="F42" t="str">
        <f t="shared" si="0"/>
        <v>{ id_imagen: 41,id_articulo: 30,url: require('../images/articulos/025/1.png') },</v>
      </c>
    </row>
    <row r="43" spans="1:6" x14ac:dyDescent="0.25">
      <c r="A43" s="3">
        <f>IF(C43="","",MAX($A$1:A42)+1)</f>
        <v>42</v>
      </c>
      <c r="B43" s="3">
        <f>IFERROR(INDEX(ARTICULOS!$B:$B,MATCH(C43,ARTICULOS!$C:$C,0)),"")</f>
        <v>31</v>
      </c>
      <c r="C43" t="s">
        <v>245</v>
      </c>
      <c r="D43" t="s">
        <v>190</v>
      </c>
      <c r="E43" s="3">
        <f>IF(C43="","",INDEX(ARTICULOS!$O:$O,MATCH($C43,ARTICULOS!$P:$P,0)))</f>
        <v>31</v>
      </c>
      <c r="F43" t="str">
        <f t="shared" si="0"/>
        <v>{ id_imagen: 42,id_articulo: 31,url: require('../images/articulos/026/1.png') },</v>
      </c>
    </row>
    <row r="44" spans="1:6" x14ac:dyDescent="0.25">
      <c r="A44" s="3">
        <f>IF(C44="","",MAX($A$1:A43)+1)</f>
        <v>43</v>
      </c>
      <c r="B44" s="3">
        <f>IFERROR(INDEX(ARTICULOS!$B:$B,MATCH(C44,ARTICULOS!$C:$C,0)),"")</f>
        <v>31</v>
      </c>
      <c r="C44" t="s">
        <v>245</v>
      </c>
      <c r="D44" t="s">
        <v>192</v>
      </c>
      <c r="E44" s="3">
        <f>IF(C44="","",INDEX(ARTICULOS!$O:$O,MATCH($C44,ARTICULOS!$P:$P,0)))</f>
        <v>31</v>
      </c>
      <c r="F44" t="str">
        <f t="shared" si="0"/>
        <v>{ id_imagen: 43,id_articulo: 31,url: require('../images/articulos/026/3.png') },</v>
      </c>
    </row>
    <row r="45" spans="1:6" x14ac:dyDescent="0.25">
      <c r="A45" s="3">
        <f>IF(C45="","",MAX($A$1:A44)+1)</f>
        <v>44</v>
      </c>
      <c r="B45" s="3">
        <f>IFERROR(INDEX(ARTICULOS!$B:$B,MATCH(C45,ARTICULOS!$C:$C,0)),"")</f>
        <v>32</v>
      </c>
      <c r="C45" t="s">
        <v>246</v>
      </c>
      <c r="D45" t="s">
        <v>191</v>
      </c>
      <c r="E45" s="3">
        <f>IF(C45="","",INDEX(ARTICULOS!$O:$O,MATCH($C45,ARTICULOS!$P:$P,0)))</f>
        <v>32</v>
      </c>
      <c r="F45" t="str">
        <f t="shared" si="0"/>
        <v>{ id_imagen: 44,id_articulo: 32,url: require('../images/articulos/026/2.png') },</v>
      </c>
    </row>
    <row r="46" spans="1:6" x14ac:dyDescent="0.25">
      <c r="A46" s="3">
        <f>IF(C46="","",MAX($A$1:A45)+1)</f>
        <v>45</v>
      </c>
      <c r="B46" s="3">
        <f>IFERROR(INDEX(ARTICULOS!$B:$B,MATCH(C46,ARTICULOS!$C:$C,0)),"")</f>
        <v>32</v>
      </c>
      <c r="C46" t="s">
        <v>246</v>
      </c>
      <c r="D46" t="s">
        <v>192</v>
      </c>
      <c r="E46" s="3">
        <f>IF(C46="","",INDEX(ARTICULOS!$O:$O,MATCH($C46,ARTICULOS!$P:$P,0)))</f>
        <v>32</v>
      </c>
      <c r="F46" t="str">
        <f t="shared" si="0"/>
        <v>{ id_imagen: 45,id_articulo: 32,url: require('../images/articulos/026/3.png') },</v>
      </c>
    </row>
    <row r="47" spans="1:6" x14ac:dyDescent="0.25">
      <c r="A47" s="3">
        <f>IF(C47="","",MAX($A$1:A46)+1)</f>
        <v>46</v>
      </c>
      <c r="B47" s="3">
        <f>IFERROR(INDEX(ARTICULOS!$B:$B,MATCH(C47,ARTICULOS!$C:$C,0)),"")</f>
        <v>33</v>
      </c>
      <c r="C47" t="s">
        <v>286</v>
      </c>
      <c r="D47" t="s">
        <v>219</v>
      </c>
      <c r="E47" s="3">
        <f>IF(C47="","",INDEX(ARTICULOS!$O:$O,MATCH($C47,ARTICULOS!$P:$P,0)))</f>
        <v>33</v>
      </c>
      <c r="F47" t="str">
        <f t="shared" si="0"/>
        <v>{ id_imagen: 46,id_articulo: 33,url: require('../images/articulos/027/1.png') },</v>
      </c>
    </row>
    <row r="48" spans="1:6" x14ac:dyDescent="0.25">
      <c r="A48" s="3">
        <f>IF(C48="","",MAX($A$1:A47)+1)</f>
        <v>47</v>
      </c>
      <c r="B48" s="3">
        <f>IFERROR(INDEX(ARTICULOS!$B:$B,MATCH(C48,ARTICULOS!$C:$C,0)),"")</f>
        <v>33</v>
      </c>
      <c r="C48" t="s">
        <v>286</v>
      </c>
      <c r="D48" t="s">
        <v>220</v>
      </c>
      <c r="E48" s="3">
        <f>IF(C48="","",INDEX(ARTICULOS!$O:$O,MATCH($C48,ARTICULOS!$P:$P,0)))</f>
        <v>33</v>
      </c>
      <c r="F48" t="str">
        <f t="shared" si="0"/>
        <v>{ id_imagen: 47,id_articulo: 33,url: require('../images/articulos/027/2.png') },</v>
      </c>
    </row>
    <row r="49" spans="1:6" x14ac:dyDescent="0.25">
      <c r="A49" s="3">
        <f>IF(C49="","",MAX($A$1:A48)+1)</f>
        <v>48</v>
      </c>
      <c r="B49" s="3">
        <f>IFERROR(INDEX(ARTICULOS!$B:$B,MATCH(C49,ARTICULOS!$C:$C,0)),"")</f>
        <v>34</v>
      </c>
      <c r="C49" t="s">
        <v>233</v>
      </c>
      <c r="D49" t="s">
        <v>200</v>
      </c>
      <c r="E49" s="3">
        <f>IF(C49="","",INDEX(ARTICULOS!$O:$O,MATCH($C49,ARTICULOS!$P:$P,0)))</f>
        <v>34</v>
      </c>
      <c r="F49" t="str">
        <f t="shared" si="0"/>
        <v>{ id_imagen: 48,id_articulo: 34,url: require('../images/articulos/028/1.png') },</v>
      </c>
    </row>
    <row r="50" spans="1:6" x14ac:dyDescent="0.25">
      <c r="A50" s="3">
        <f>IF(C50="","",MAX($A$1:A49)+1)</f>
        <v>49</v>
      </c>
      <c r="B50" s="3">
        <f>IFERROR(INDEX(ARTICULOS!$B:$B,MATCH(C50,ARTICULOS!$C:$C,0)),"")</f>
        <v>34</v>
      </c>
      <c r="C50" t="s">
        <v>233</v>
      </c>
      <c r="D50" t="s">
        <v>201</v>
      </c>
      <c r="E50" s="3">
        <f>IF(C50="","",INDEX(ARTICULOS!$O:$O,MATCH($C50,ARTICULOS!$P:$P,0)))</f>
        <v>34</v>
      </c>
      <c r="F50" t="str">
        <f t="shared" si="0"/>
        <v>{ id_imagen: 49,id_articulo: 34,url: require('../images/articulos/028/2.png') },</v>
      </c>
    </row>
    <row r="51" spans="1:6" x14ac:dyDescent="0.25">
      <c r="A51" s="3">
        <f>IF(C51="","",MAX($A$1:A50)+1)</f>
        <v>50</v>
      </c>
      <c r="B51" s="3">
        <f>IFERROR(INDEX(ARTICULOS!$B:$B,MATCH(C51,ARTICULOS!$C:$C,0)),"")</f>
        <v>35</v>
      </c>
      <c r="C51" t="s">
        <v>234</v>
      </c>
      <c r="D51" t="s">
        <v>377</v>
      </c>
      <c r="E51" s="3">
        <f>IF(C51="","",INDEX(ARTICULOS!$O:$O,MATCH($C51,ARTICULOS!$P:$P,0)))</f>
        <v>35</v>
      </c>
      <c r="F51" t="str">
        <f t="shared" si="0"/>
        <v>{ id_imagen: 50,id_articulo: 35,url: require('../images/articulos/028/13.png') },</v>
      </c>
    </row>
    <row r="52" spans="1:6" x14ac:dyDescent="0.25">
      <c r="A52" s="3">
        <f>IF(C52="","",MAX($A$1:A51)+1)</f>
        <v>51</v>
      </c>
      <c r="B52" s="3">
        <f>IFERROR(INDEX(ARTICULOS!$B:$B,MATCH(C52,ARTICULOS!$C:$C,0)),"")</f>
        <v>35</v>
      </c>
      <c r="C52" t="s">
        <v>234</v>
      </c>
      <c r="D52" t="s">
        <v>202</v>
      </c>
      <c r="E52" s="3">
        <f>IF(C52="","",INDEX(ARTICULOS!$O:$O,MATCH($C52,ARTICULOS!$P:$P,0)))</f>
        <v>35</v>
      </c>
      <c r="F52" t="str">
        <f t="shared" si="0"/>
        <v>{ id_imagen: 51,id_articulo: 35,url: require('../images/articulos/028/3.png') },</v>
      </c>
    </row>
    <row r="53" spans="1:6" x14ac:dyDescent="0.25">
      <c r="A53" s="3">
        <f>IF(C53="","",MAX($A$1:A52)+1)</f>
        <v>52</v>
      </c>
      <c r="B53" s="3">
        <f>IFERROR(INDEX(ARTICULOS!$B:$B,MATCH(C53,ARTICULOS!$C:$C,0)),"")</f>
        <v>36</v>
      </c>
      <c r="C53" t="s">
        <v>235</v>
      </c>
      <c r="D53" t="s">
        <v>378</v>
      </c>
      <c r="E53" s="3">
        <f>IF(C53="","",INDEX(ARTICULOS!$O:$O,MATCH($C53,ARTICULOS!$P:$P,0)))</f>
        <v>36</v>
      </c>
      <c r="F53" t="str">
        <f t="shared" si="0"/>
        <v>{ id_imagen: 52,id_articulo: 36,url: require('../images/articulos/028/12.png') },</v>
      </c>
    </row>
    <row r="54" spans="1:6" x14ac:dyDescent="0.25">
      <c r="A54" s="3">
        <f>IF(C54="","",MAX($A$1:A53)+1)</f>
        <v>53</v>
      </c>
      <c r="B54" s="3">
        <f>IFERROR(INDEX(ARTICULOS!$B:$B,MATCH(C54,ARTICULOS!$C:$C,0)),"")</f>
        <v>36</v>
      </c>
      <c r="C54" t="s">
        <v>235</v>
      </c>
      <c r="D54" t="s">
        <v>204</v>
      </c>
      <c r="E54" s="3">
        <f>IF(C54="","",INDEX(ARTICULOS!$O:$O,MATCH($C54,ARTICULOS!$P:$P,0)))</f>
        <v>36</v>
      </c>
      <c r="F54" t="str">
        <f t="shared" si="0"/>
        <v>{ id_imagen: 53,id_articulo: 36,url: require('../images/articulos/028/5.png') },</v>
      </c>
    </row>
    <row r="55" spans="1:6" x14ac:dyDescent="0.25">
      <c r="A55" s="3">
        <f>IF(C55="","",MAX($A$1:A54)+1)</f>
        <v>54</v>
      </c>
      <c r="B55" s="3">
        <f>IFERROR(INDEX(ARTICULOS!$B:$B,MATCH(C55,ARTICULOS!$C:$C,0)),"")</f>
        <v>37</v>
      </c>
      <c r="C55" t="s">
        <v>229</v>
      </c>
      <c r="D55" t="s">
        <v>236</v>
      </c>
      <c r="E55" s="3">
        <f>IF(C55="","",INDEX(ARTICULOS!$O:$O,MATCH($C55,ARTICULOS!$P:$P,0)))</f>
        <v>37</v>
      </c>
      <c r="F55" t="str">
        <f t="shared" si="0"/>
        <v>{ id_imagen: 54,id_articulo: 37,url: require('../images/articulos/031/1.png') },</v>
      </c>
    </row>
    <row r="56" spans="1:6" x14ac:dyDescent="0.25">
      <c r="A56" s="3">
        <f>IF(C56="","",MAX($A$1:A55)+1)</f>
        <v>55</v>
      </c>
      <c r="B56" s="3">
        <f>IFERROR(INDEX(ARTICULOS!$B:$B,MATCH(C56,ARTICULOS!$C:$C,0)),"")</f>
        <v>38</v>
      </c>
      <c r="C56" t="s">
        <v>247</v>
      </c>
      <c r="D56" t="s">
        <v>251</v>
      </c>
      <c r="E56" s="3">
        <f>IF(C56="","",INDEX(ARTICULOS!$O:$O,MATCH($C56,ARTICULOS!$P:$P,0)))</f>
        <v>38</v>
      </c>
      <c r="F56" t="str">
        <f t="shared" si="0"/>
        <v>{ id_imagen: 55,id_articulo: 38,url: require('../images/articulos/042/1.png') },</v>
      </c>
    </row>
    <row r="57" spans="1:6" x14ac:dyDescent="0.25">
      <c r="A57" s="3">
        <f>IF(C57="","",MAX($A$1:A56)+1)</f>
        <v>56</v>
      </c>
      <c r="B57" s="3">
        <f>IFERROR(INDEX(ARTICULOS!$B:$B,MATCH(C57,ARTICULOS!$C:$C,0)),"")</f>
        <v>39</v>
      </c>
      <c r="C57" t="s">
        <v>287</v>
      </c>
      <c r="D57" t="s">
        <v>256</v>
      </c>
      <c r="E57" s="3">
        <f>IF(C57="","",INDEX(ARTICULOS!$O:$O,MATCH($C57,ARTICULOS!$P:$P,0)))</f>
        <v>39</v>
      </c>
      <c r="F57" t="str">
        <f t="shared" si="0"/>
        <v>{ id_imagen: 56,id_articulo: 39,url: require('../images/articulos/043/1.png') },</v>
      </c>
    </row>
    <row r="58" spans="1:6" x14ac:dyDescent="0.25">
      <c r="A58" s="3">
        <f>IF(C58="","",MAX($A$1:A57)+1)</f>
        <v>57</v>
      </c>
      <c r="B58" s="3">
        <f>IFERROR(INDEX(ARTICULOS!$B:$B,MATCH(C58,ARTICULOS!$C:$C,0)),"")</f>
        <v>39</v>
      </c>
      <c r="C58" t="s">
        <v>287</v>
      </c>
      <c r="D58" t="s">
        <v>257</v>
      </c>
      <c r="E58" s="3">
        <f>IF(C58="","",INDEX(ARTICULOS!$O:$O,MATCH($C58,ARTICULOS!$P:$P,0)))</f>
        <v>39</v>
      </c>
      <c r="F58" t="str">
        <f t="shared" si="0"/>
        <v>{ id_imagen: 57,id_articulo: 39,url: require('../images/articulos/043/2.png') },</v>
      </c>
    </row>
    <row r="59" spans="1:6" x14ac:dyDescent="0.25">
      <c r="A59" s="3">
        <f>IF(C59="","",MAX($A$1:A58)+1)</f>
        <v>58</v>
      </c>
      <c r="B59" s="3">
        <f>IFERROR(INDEX(ARTICULOS!$B:$B,MATCH(C59,ARTICULOS!$C:$C,0)),"")</f>
        <v>39</v>
      </c>
      <c r="C59" t="s">
        <v>287</v>
      </c>
      <c r="D59" t="s">
        <v>258</v>
      </c>
      <c r="E59" s="3">
        <f>IF(C59="","",INDEX(ARTICULOS!$O:$O,MATCH($C59,ARTICULOS!$P:$P,0)))</f>
        <v>39</v>
      </c>
      <c r="F59" t="str">
        <f t="shared" si="0"/>
        <v>{ id_imagen: 58,id_articulo: 39,url: require('../images/articulos/043/3.png') },</v>
      </c>
    </row>
    <row r="60" spans="1:6" x14ac:dyDescent="0.25">
      <c r="A60" s="3">
        <f>IF(C60="","",MAX($A$1:A59)+1)</f>
        <v>59</v>
      </c>
      <c r="B60" s="3">
        <f>IFERROR(INDEX(ARTICULOS!$B:$B,MATCH(C60,ARTICULOS!$C:$C,0)),"")</f>
        <v>39</v>
      </c>
      <c r="C60" t="s">
        <v>287</v>
      </c>
      <c r="D60" t="s">
        <v>259</v>
      </c>
      <c r="E60" s="3">
        <f>IF(C60="","",INDEX(ARTICULOS!$O:$O,MATCH($C60,ARTICULOS!$P:$P,0)))</f>
        <v>39</v>
      </c>
      <c r="F60" t="str">
        <f t="shared" si="0"/>
        <v>{ id_imagen: 59,id_articulo: 39,url: require('../images/articulos/043/4.png') },</v>
      </c>
    </row>
    <row r="61" spans="1:6" x14ac:dyDescent="0.25">
      <c r="A61" s="3">
        <f>IF(C61="","",MAX($A$1:A60)+1)</f>
        <v>60</v>
      </c>
      <c r="B61" s="3">
        <f>IFERROR(INDEX(ARTICULOS!$B:$B,MATCH(C61,ARTICULOS!$C:$C,0)),"")</f>
        <v>25</v>
      </c>
      <c r="C61" t="s">
        <v>96</v>
      </c>
      <c r="D61" t="s">
        <v>263</v>
      </c>
      <c r="E61" s="3">
        <f>IF(C61="","",INDEX(ARTICULOS!$O:$O,MATCH($C61,ARTICULOS!$P:$P,0)))</f>
        <v>25</v>
      </c>
      <c r="F61" t="str">
        <f t="shared" si="0"/>
        <v>{ id_imagen: 60,id_articulo: 25,url: require('../images/articulos/025_2/1.png') },</v>
      </c>
    </row>
    <row r="62" spans="1:6" x14ac:dyDescent="0.25">
      <c r="A62" s="3">
        <f>IF(C62="","",MAX($A$1:A61)+1)</f>
        <v>61</v>
      </c>
      <c r="B62" s="3">
        <f>IFERROR(INDEX(ARTICULOS!$B:$B,MATCH(C62,ARTICULOS!$C:$C,0)),"")</f>
        <v>25</v>
      </c>
      <c r="C62" t="s">
        <v>96</v>
      </c>
      <c r="D62" t="s">
        <v>266</v>
      </c>
      <c r="E62" s="3">
        <f>IF(C62="","",INDEX(ARTICULOS!$O:$O,MATCH($C62,ARTICULOS!$P:$P,0)))</f>
        <v>25</v>
      </c>
      <c r="F62" t="str">
        <f t="shared" si="0"/>
        <v>{ id_imagen: 61,id_articulo: 25,url: require('../images/articulos/025_2/2.jpg') },</v>
      </c>
    </row>
    <row r="63" spans="1:6" x14ac:dyDescent="0.25">
      <c r="A63" s="3">
        <f>IF(C63="","",MAX($A$1:A62)+1)</f>
        <v>62</v>
      </c>
      <c r="B63" s="3">
        <f>IFERROR(INDEX(ARTICULOS!$B:$B,MATCH(C63,ARTICULOS!$C:$C,0)),"")</f>
        <v>24</v>
      </c>
      <c r="C63" t="s">
        <v>99</v>
      </c>
      <c r="D63" t="s">
        <v>265</v>
      </c>
      <c r="E63" s="3">
        <f>IF(C63="","",INDEX(ARTICULOS!$O:$O,MATCH($C63,ARTICULOS!$P:$P,0)))</f>
        <v>24</v>
      </c>
      <c r="F63" t="str">
        <f t="shared" si="0"/>
        <v>{ id_imagen: 62,id_articulo: 24,url: require('../images/articulos/024_2/1.png') },</v>
      </c>
    </row>
    <row r="64" spans="1:6" x14ac:dyDescent="0.25">
      <c r="A64" s="3">
        <f>IF(C64="","",MAX($A$1:A63)+1)</f>
        <v>63</v>
      </c>
      <c r="B64" s="3">
        <f>IFERROR(INDEX(ARTICULOS!$B:$B,MATCH(C64,ARTICULOS!$C:$C,0)),"")</f>
        <v>40</v>
      </c>
      <c r="C64" t="s">
        <v>288</v>
      </c>
      <c r="D64" t="s">
        <v>273</v>
      </c>
      <c r="E64" s="3">
        <f>IF(C64="","",INDEX(ARTICULOS!$O:$O,MATCH($C64,ARTICULOS!$P:$P,0)))</f>
        <v>40</v>
      </c>
      <c r="F64" t="str">
        <f t="shared" si="0"/>
        <v>{ id_imagen: 63,id_articulo: 40,url: require('../images/articulos/041_2/1.jpg') },</v>
      </c>
    </row>
    <row r="65" spans="1:6" x14ac:dyDescent="0.25">
      <c r="A65" s="3">
        <f>IF(C65="","",MAX($A$1:A64)+1)</f>
        <v>64</v>
      </c>
      <c r="B65" s="3">
        <f>IFERROR(INDEX(ARTICULOS!$B:$B,MATCH(C65,ARTICULOS!$C:$C,0)),"")</f>
        <v>40</v>
      </c>
      <c r="C65" t="s">
        <v>288</v>
      </c>
      <c r="D65" t="s">
        <v>272</v>
      </c>
      <c r="E65" s="3">
        <f>IF(C65="","",INDEX(ARTICULOS!$O:$O,MATCH($C65,ARTICULOS!$P:$P,0)))</f>
        <v>40</v>
      </c>
      <c r="F65" t="str">
        <f t="shared" si="0"/>
        <v>{ id_imagen: 64,id_articulo: 40,url: require('../images/articulos/041_2/2.png') },</v>
      </c>
    </row>
    <row r="66" spans="1:6" x14ac:dyDescent="0.25">
      <c r="A66" s="3">
        <f>IF(C66="","",MAX($A$1:A65)+1)</f>
        <v>65</v>
      </c>
      <c r="B66" s="3">
        <f>IFERROR(INDEX(ARTICULOS!$B:$B,MATCH(C66,ARTICULOS!$C:$C,0)),"")</f>
        <v>14</v>
      </c>
      <c r="C66" t="s">
        <v>30</v>
      </c>
      <c r="D66" t="s">
        <v>271</v>
      </c>
      <c r="E66" s="3">
        <f>IF(C66="","",INDEX(ARTICULOS!$O:$O,MATCH($C66,ARTICULOS!$P:$P,0)))</f>
        <v>14</v>
      </c>
      <c r="F66" t="str">
        <f t="shared" ref="F66:F129" si="1">IF(C66="","",CONCATENATE("{ id_imagen: ",$A66,",id_articulo: ",$E66,",url: require('../images/articulos/",$D66,"')"," },"))</f>
        <v>{ id_imagen: 65,id_articulo: 14,url: require('../images/articulos/014_2/1.png') },</v>
      </c>
    </row>
    <row r="67" spans="1:6" x14ac:dyDescent="0.25">
      <c r="A67" s="3">
        <f>IF(C67="","",MAX($A$1:A66)+1)</f>
        <v>66</v>
      </c>
      <c r="B67" s="3">
        <f>IFERROR(INDEX(ARTICULOS!$B:$B,MATCH(C67,ARTICULOS!$C:$C,0)),"")</f>
        <v>2</v>
      </c>
      <c r="C67" t="s">
        <v>12</v>
      </c>
      <c r="D67" t="s">
        <v>276</v>
      </c>
      <c r="E67" s="3">
        <f>IF(C67="","",INDEX(ARTICULOS!$O:$O,MATCH($C67,ARTICULOS!$P:$P,0)))</f>
        <v>2</v>
      </c>
      <c r="F67" t="str">
        <f t="shared" si="1"/>
        <v>{ id_imagen: 66,id_articulo: 2,url: require('../images/articulos/002/1.jpg') },</v>
      </c>
    </row>
    <row r="68" spans="1:6" x14ac:dyDescent="0.25">
      <c r="A68" s="3">
        <f>IF(C68="","",MAX($A$1:A67)+1)</f>
        <v>67</v>
      </c>
      <c r="B68" s="3">
        <f>IFERROR(INDEX(ARTICULOS!$B:$B,MATCH(C68,ARTICULOS!$C:$C,0)),"")</f>
        <v>2</v>
      </c>
      <c r="C68" t="s">
        <v>12</v>
      </c>
      <c r="D68" t="s">
        <v>277</v>
      </c>
      <c r="E68" s="3">
        <f>IF(C68="","",INDEX(ARTICULOS!$O:$O,MATCH($C68,ARTICULOS!$P:$P,0)))</f>
        <v>2</v>
      </c>
      <c r="F68" t="str">
        <f t="shared" si="1"/>
        <v>{ id_imagen: 67,id_articulo: 2,url: require('../images/articulos/002/2.png') },</v>
      </c>
    </row>
    <row r="69" spans="1:6" x14ac:dyDescent="0.25">
      <c r="A69" s="3">
        <f>IF(C69="","",MAX($A$1:A68)+1)</f>
        <v>68</v>
      </c>
      <c r="B69" s="3">
        <f>IFERROR(INDEX(ARTICULOS!$B:$B,MATCH(C69,ARTICULOS!$C:$C,0)),"")</f>
        <v>2</v>
      </c>
      <c r="C69" t="s">
        <v>12</v>
      </c>
      <c r="D69" t="s">
        <v>278</v>
      </c>
      <c r="E69" s="3">
        <f>IF(C69="","",INDEX(ARTICULOS!$O:$O,MATCH($C69,ARTICULOS!$P:$P,0)))</f>
        <v>2</v>
      </c>
      <c r="F69" t="str">
        <f t="shared" si="1"/>
        <v>{ id_imagen: 68,id_articulo: 2,url: require('../images/articulos/002/3.png') },</v>
      </c>
    </row>
    <row r="70" spans="1:6" x14ac:dyDescent="0.25">
      <c r="A70" s="3">
        <f>IF(C70="","",MAX($A$1:A69)+1)</f>
        <v>69</v>
      </c>
      <c r="B70" s="3">
        <f>IFERROR(INDEX(ARTICULOS!$B:$B,MATCH(C70,ARTICULOS!$C:$C,0)),"")</f>
        <v>2</v>
      </c>
      <c r="C70" t="s">
        <v>12</v>
      </c>
      <c r="D70" t="s">
        <v>279</v>
      </c>
      <c r="E70" s="3">
        <f>IF(C70="","",INDEX(ARTICULOS!$O:$O,MATCH($C70,ARTICULOS!$P:$P,0)))</f>
        <v>2</v>
      </c>
      <c r="F70" t="str">
        <f t="shared" si="1"/>
        <v>{ id_imagen: 69,id_articulo: 2,url: require('../images/articulos/002/4.png') },</v>
      </c>
    </row>
    <row r="71" spans="1:6" x14ac:dyDescent="0.25">
      <c r="A71" s="3">
        <f>IF(C71="","",MAX($A$1:A70)+1)</f>
        <v>70</v>
      </c>
      <c r="B71" s="3">
        <f>IFERROR(INDEX(ARTICULOS!$B:$B,MATCH(C71,ARTICULOS!$C:$C,0)),"")</f>
        <v>2</v>
      </c>
      <c r="C71" t="s">
        <v>12</v>
      </c>
      <c r="D71" t="s">
        <v>280</v>
      </c>
      <c r="E71" s="3">
        <f>IF(C71="","",INDEX(ARTICULOS!$O:$O,MATCH($C71,ARTICULOS!$P:$P,0)))</f>
        <v>2</v>
      </c>
      <c r="F71" t="str">
        <f t="shared" si="1"/>
        <v>{ id_imagen: 70,id_articulo: 2,url: require('../images/articulos/002/5.png') },</v>
      </c>
    </row>
    <row r="72" spans="1:6" x14ac:dyDescent="0.25">
      <c r="A72" s="3">
        <f>IF(C72="","",MAX($A$1:A71)+1)</f>
        <v>71</v>
      </c>
      <c r="B72" s="3">
        <f>IFERROR(INDEX(ARTICULOS!$B:$B,MATCH(C72,ARTICULOS!$C:$C,0)),"")</f>
        <v>2</v>
      </c>
      <c r="C72" t="s">
        <v>12</v>
      </c>
      <c r="D72" t="s">
        <v>281</v>
      </c>
      <c r="E72" s="3">
        <f>IF(C72="","",INDEX(ARTICULOS!$O:$O,MATCH($C72,ARTICULOS!$P:$P,0)))</f>
        <v>2</v>
      </c>
      <c r="F72" t="str">
        <f t="shared" si="1"/>
        <v>{ id_imagen: 71,id_articulo: 2,url: require('../images/articulos/002/6.png') },</v>
      </c>
    </row>
    <row r="73" spans="1:6" x14ac:dyDescent="0.25">
      <c r="A73" s="3">
        <f>IF(C73="","",MAX($A$1:A72)+1)</f>
        <v>72</v>
      </c>
      <c r="B73" s="3">
        <f>IFERROR(INDEX(ARTICULOS!$B:$B,MATCH(C73,ARTICULOS!$C:$C,0)),"")</f>
        <v>41</v>
      </c>
      <c r="C73" t="s">
        <v>289</v>
      </c>
      <c r="D73" t="s">
        <v>306</v>
      </c>
      <c r="E73" s="3">
        <f>IF(C73="","",INDEX(ARTICULOS!$O:$O,MATCH($C73,ARTICULOS!$P:$P,0)))</f>
        <v>41</v>
      </c>
      <c r="F73" t="str">
        <f t="shared" si="1"/>
        <v>{ id_imagen: 72,id_articulo: 41,url: require('../images/articulos/041/1.jpg') },</v>
      </c>
    </row>
    <row r="74" spans="1:6" x14ac:dyDescent="0.25">
      <c r="A74" s="3">
        <f>IF(C74="","",MAX($A$1:A73)+1)</f>
        <v>73</v>
      </c>
      <c r="B74" s="3">
        <f>IFERROR(INDEX(ARTICULOS!$B:$B,MATCH(C74,ARTICULOS!$C:$C,0)),"")</f>
        <v>41</v>
      </c>
      <c r="C74" t="s">
        <v>289</v>
      </c>
      <c r="D74" t="s">
        <v>307</v>
      </c>
      <c r="E74" s="3">
        <f>IF(C74="","",INDEX(ARTICULOS!$O:$O,MATCH($C74,ARTICULOS!$P:$P,0)))</f>
        <v>41</v>
      </c>
      <c r="F74" t="str">
        <f t="shared" si="1"/>
        <v>{ id_imagen: 73,id_articulo: 41,url: require('../images/articulos/041/2.jpg') },</v>
      </c>
    </row>
    <row r="75" spans="1:6" x14ac:dyDescent="0.25">
      <c r="A75" s="3">
        <f>IF(C75="","",MAX($A$1:A74)+1)</f>
        <v>74</v>
      </c>
      <c r="B75" s="3">
        <f>IFERROR(INDEX(ARTICULOS!$B:$B,MATCH(C75,ARTICULOS!$C:$C,0)),"")</f>
        <v>41</v>
      </c>
      <c r="C75" t="s">
        <v>289</v>
      </c>
      <c r="D75" t="s">
        <v>308</v>
      </c>
      <c r="E75" s="3">
        <f>IF(C75="","",INDEX(ARTICULOS!$O:$O,MATCH($C75,ARTICULOS!$P:$P,0)))</f>
        <v>41</v>
      </c>
      <c r="F75" t="str">
        <f t="shared" si="1"/>
        <v>{ id_imagen: 74,id_articulo: 41,url: require('../images/articulos/041/3.jpg') },</v>
      </c>
    </row>
    <row r="76" spans="1:6" x14ac:dyDescent="0.25">
      <c r="A76" s="3">
        <f>IF(C76="","",MAX($A$1:A75)+1)</f>
        <v>75</v>
      </c>
      <c r="B76" s="3">
        <f>IFERROR(INDEX(ARTICULOS!$B:$B,MATCH(C76,ARTICULOS!$C:$C,0)),"")</f>
        <v>41</v>
      </c>
      <c r="C76" t="s">
        <v>289</v>
      </c>
      <c r="D76" t="s">
        <v>309</v>
      </c>
      <c r="E76" s="3">
        <f>IF(C76="","",INDEX(ARTICULOS!$O:$O,MATCH($C76,ARTICULOS!$P:$P,0)))</f>
        <v>41</v>
      </c>
      <c r="F76" t="str">
        <f t="shared" si="1"/>
        <v>{ id_imagen: 75,id_articulo: 41,url: require('../images/articulos/041/4.jpg') },</v>
      </c>
    </row>
    <row r="77" spans="1:6" x14ac:dyDescent="0.25">
      <c r="A77" s="3">
        <f>IF(C77="","",MAX($A$1:A76)+1)</f>
        <v>76</v>
      </c>
      <c r="B77" s="3">
        <f>IFERROR(INDEX(ARTICULOS!$B:$B,MATCH(C77,ARTICULOS!$C:$C,0)),"")</f>
        <v>41</v>
      </c>
      <c r="C77" t="s">
        <v>289</v>
      </c>
      <c r="D77" t="s">
        <v>310</v>
      </c>
      <c r="E77" s="3">
        <f>IF(C77="","",INDEX(ARTICULOS!$O:$O,MATCH($C77,ARTICULOS!$P:$P,0)))</f>
        <v>41</v>
      </c>
      <c r="F77" t="str">
        <f t="shared" si="1"/>
        <v>{ id_imagen: 76,id_articulo: 41,url: require('../images/articulos/041/5.jpg') },</v>
      </c>
    </row>
    <row r="78" spans="1:6" x14ac:dyDescent="0.25">
      <c r="A78" s="3">
        <f>IF(C78="","",MAX($A$1:A77)+1)</f>
        <v>77</v>
      </c>
      <c r="B78" s="3">
        <f>IFERROR(INDEX(ARTICULOS!$B:$B,MATCH(C78,ARTICULOS!$C:$C,0)),"")</f>
        <v>41</v>
      </c>
      <c r="C78" t="s">
        <v>289</v>
      </c>
      <c r="D78" t="s">
        <v>311</v>
      </c>
      <c r="E78" s="3">
        <f>IF(C78="","",INDEX(ARTICULOS!$O:$O,MATCH($C78,ARTICULOS!$P:$P,0)))</f>
        <v>41</v>
      </c>
      <c r="F78" t="str">
        <f t="shared" si="1"/>
        <v>{ id_imagen: 77,id_articulo: 41,url: require('../images/articulos/041/6.jpg') },</v>
      </c>
    </row>
    <row r="79" spans="1:6" x14ac:dyDescent="0.25">
      <c r="A79" s="3">
        <f>IF(C79="","",MAX($A$1:A78)+1)</f>
        <v>78</v>
      </c>
      <c r="B79" s="3">
        <f>IFERROR(INDEX(ARTICULOS!$B:$B,MATCH(C79,ARTICULOS!$C:$C,0)),"")</f>
        <v>41</v>
      </c>
      <c r="C79" t="s">
        <v>289</v>
      </c>
      <c r="D79" t="s">
        <v>312</v>
      </c>
      <c r="E79" s="3">
        <f>IF(C79="","",INDEX(ARTICULOS!$O:$O,MATCH($C79,ARTICULOS!$P:$P,0)))</f>
        <v>41</v>
      </c>
      <c r="F79" t="str">
        <f t="shared" si="1"/>
        <v>{ id_imagen: 78,id_articulo: 41,url: require('../images/articulos/041/7.jpg') },</v>
      </c>
    </row>
    <row r="80" spans="1:6" x14ac:dyDescent="0.25">
      <c r="A80" s="3">
        <f>IF(C80="","",MAX($A$1:A79)+1)</f>
        <v>79</v>
      </c>
      <c r="B80" s="3">
        <f>IFERROR(INDEX(ARTICULOS!$B:$B,MATCH(C80,ARTICULOS!$C:$C,0)),"")</f>
        <v>41</v>
      </c>
      <c r="C80" t="s">
        <v>289</v>
      </c>
      <c r="D80" t="s">
        <v>313</v>
      </c>
      <c r="E80" s="3">
        <f>IF(C80="","",INDEX(ARTICULOS!$O:$O,MATCH($C80,ARTICULOS!$P:$P,0)))</f>
        <v>41</v>
      </c>
      <c r="F80" t="str">
        <f t="shared" si="1"/>
        <v>{ id_imagen: 79,id_articulo: 41,url: require('../images/articulos/041/8.jpg') },</v>
      </c>
    </row>
    <row r="81" spans="1:6" x14ac:dyDescent="0.25">
      <c r="A81" s="3">
        <f>IF(C81="","",MAX($A$1:A80)+1)</f>
        <v>80</v>
      </c>
      <c r="B81" s="3">
        <f>IFERROR(INDEX(ARTICULOS!$B:$B,MATCH(C81,ARTICULOS!$C:$C,0)),"")</f>
        <v>42</v>
      </c>
      <c r="C81" t="s">
        <v>299</v>
      </c>
      <c r="D81" t="s">
        <v>314</v>
      </c>
      <c r="E81" s="3">
        <f>IF(C81="","",INDEX(ARTICULOS!$O:$O,MATCH($C81,ARTICULOS!$P:$P,0)))</f>
        <v>42</v>
      </c>
      <c r="F81" t="str">
        <f t="shared" si="1"/>
        <v>{ id_imagen: 80,id_articulo: 42,url: require('../images/articulos/042_2/1.jpg') },</v>
      </c>
    </row>
    <row r="82" spans="1:6" x14ac:dyDescent="0.25">
      <c r="A82" s="3">
        <f>IF(C82="","",MAX($A$1:A81)+1)</f>
        <v>81</v>
      </c>
      <c r="B82" s="3">
        <f>IFERROR(INDEX(ARTICULOS!$B:$B,MATCH(C82,ARTICULOS!$C:$C,0)),"")</f>
        <v>42</v>
      </c>
      <c r="C82" t="s">
        <v>299</v>
      </c>
      <c r="D82" t="s">
        <v>315</v>
      </c>
      <c r="E82" s="3">
        <f>IF(C82="","",INDEX(ARTICULOS!$O:$O,MATCH($C82,ARTICULOS!$P:$P,0)))</f>
        <v>42</v>
      </c>
      <c r="F82" t="str">
        <f t="shared" si="1"/>
        <v>{ id_imagen: 81,id_articulo: 42,url: require('../images/articulos/042_2/2.jpg') },</v>
      </c>
    </row>
    <row r="83" spans="1:6" x14ac:dyDescent="0.25">
      <c r="A83" s="3">
        <f>IF(C83="","",MAX($A$1:A82)+1)</f>
        <v>82</v>
      </c>
      <c r="B83" s="3">
        <f>IFERROR(INDEX(ARTICULOS!$B:$B,MATCH(C83,ARTICULOS!$C:$C,0)),"")</f>
        <v>43</v>
      </c>
      <c r="C83" t="s">
        <v>301</v>
      </c>
      <c r="D83" t="s">
        <v>316</v>
      </c>
      <c r="E83" s="3">
        <f>IF(C83="","",INDEX(ARTICULOS!$O:$O,MATCH($C83,ARTICULOS!$P:$P,0)))</f>
        <v>43</v>
      </c>
      <c r="F83" t="str">
        <f t="shared" si="1"/>
        <v>{ id_imagen: 82,id_articulo: 43,url: require('../images/articulos/043_2/1.jpg') },</v>
      </c>
    </row>
    <row r="84" spans="1:6" x14ac:dyDescent="0.25">
      <c r="A84" s="3">
        <f>IF(C84="","",MAX($A$1:A83)+1)</f>
        <v>83</v>
      </c>
      <c r="B84" s="3">
        <f>IFERROR(INDEX(ARTICULOS!$B:$B,MATCH(C84,ARTICULOS!$C:$C,0)),"")</f>
        <v>43</v>
      </c>
      <c r="C84" t="s">
        <v>301</v>
      </c>
      <c r="D84" t="s">
        <v>317</v>
      </c>
      <c r="E84" s="3">
        <f>IF(C84="","",INDEX(ARTICULOS!$O:$O,MATCH($C84,ARTICULOS!$P:$P,0)))</f>
        <v>43</v>
      </c>
      <c r="F84" t="str">
        <f t="shared" si="1"/>
        <v>{ id_imagen: 83,id_articulo: 43,url: require('../images/articulos/043_2/2.jpg') },</v>
      </c>
    </row>
    <row r="85" spans="1:6" x14ac:dyDescent="0.25">
      <c r="A85" s="3">
        <f>IF(C85="","",MAX($A$1:A84)+1)</f>
        <v>84</v>
      </c>
      <c r="B85" s="3">
        <f>IFERROR(INDEX(ARTICULOS!$B:$B,MATCH(C85,ARTICULOS!$C:$C,0)),"")</f>
        <v>43</v>
      </c>
      <c r="C85" t="s">
        <v>301</v>
      </c>
      <c r="D85" t="s">
        <v>318</v>
      </c>
      <c r="E85" s="3">
        <f>IF(C85="","",INDEX(ARTICULOS!$O:$O,MATCH($C85,ARTICULOS!$P:$P,0)))</f>
        <v>43</v>
      </c>
      <c r="F85" t="str">
        <f t="shared" si="1"/>
        <v>{ id_imagen: 84,id_articulo: 43,url: require('../images/articulos/043_2/3.jpg') },</v>
      </c>
    </row>
    <row r="86" spans="1:6" x14ac:dyDescent="0.25">
      <c r="A86" s="3">
        <f>IF(C86="","",MAX($A$1:A85)+1)</f>
        <v>85</v>
      </c>
      <c r="B86" s="3">
        <f>IFERROR(INDEX(ARTICULOS!$B:$B,MATCH(C86,ARTICULOS!$C:$C,0)),"")</f>
        <v>43</v>
      </c>
      <c r="C86" t="s">
        <v>301</v>
      </c>
      <c r="D86" t="s">
        <v>319</v>
      </c>
      <c r="E86" s="3">
        <f>IF(C86="","",INDEX(ARTICULOS!$O:$O,MATCH($C86,ARTICULOS!$P:$P,0)))</f>
        <v>43</v>
      </c>
      <c r="F86" t="str">
        <f t="shared" si="1"/>
        <v>{ id_imagen: 85,id_articulo: 43,url: require('../images/articulos/043_2/4.jpg') },</v>
      </c>
    </row>
    <row r="87" spans="1:6" x14ac:dyDescent="0.25">
      <c r="A87" s="3">
        <f>IF(C87="","",MAX($A$1:A86)+1)</f>
        <v>86</v>
      </c>
      <c r="B87" s="3">
        <f>IFERROR(INDEX(ARTICULOS!$B:$B,MATCH(C87,ARTICULOS!$C:$C,0)),"")</f>
        <v>44</v>
      </c>
      <c r="C87" t="s">
        <v>303</v>
      </c>
      <c r="D87" t="s">
        <v>320</v>
      </c>
      <c r="E87" s="3">
        <f>IF(C87="","",INDEX(ARTICULOS!$O:$O,MATCH($C87,ARTICULOS!$P:$P,0)))</f>
        <v>44</v>
      </c>
      <c r="F87" t="str">
        <f t="shared" si="1"/>
        <v>{ id_imagen: 86,id_articulo: 44,url: require('../images/articulos/044/1.png') },</v>
      </c>
    </row>
    <row r="88" spans="1:6" x14ac:dyDescent="0.25">
      <c r="A88" s="3">
        <f>IF(C88="","",MAX($A$1:A87)+1)</f>
        <v>87</v>
      </c>
      <c r="B88" s="3">
        <f>IFERROR(INDEX(ARTICULOS!$B:$B,MATCH(C88,ARTICULOS!$C:$C,0)),"")</f>
        <v>44</v>
      </c>
      <c r="C88" t="s">
        <v>303</v>
      </c>
      <c r="D88" t="s">
        <v>321</v>
      </c>
      <c r="E88" s="3">
        <f>IF(C88="","",INDEX(ARTICULOS!$O:$O,MATCH($C88,ARTICULOS!$P:$P,0)))</f>
        <v>44</v>
      </c>
      <c r="F88" t="str">
        <f t="shared" si="1"/>
        <v>{ id_imagen: 87,id_articulo: 44,url: require('../images/articulos/044/2.png') },</v>
      </c>
    </row>
    <row r="89" spans="1:6" x14ac:dyDescent="0.25">
      <c r="A89" s="3">
        <f>IF(C89="","",MAX($A$1:A88)+1)</f>
        <v>88</v>
      </c>
      <c r="B89" s="3">
        <f>IFERROR(INDEX(ARTICULOS!$B:$B,MATCH(C89,ARTICULOS!$C:$C,0)),"")</f>
        <v>44</v>
      </c>
      <c r="C89" t="s">
        <v>303</v>
      </c>
      <c r="D89" t="s">
        <v>322</v>
      </c>
      <c r="E89" s="3">
        <f>IF(C89="","",INDEX(ARTICULOS!$O:$O,MATCH($C89,ARTICULOS!$P:$P,0)))</f>
        <v>44</v>
      </c>
      <c r="F89" t="str">
        <f t="shared" si="1"/>
        <v>{ id_imagen: 88,id_articulo: 44,url: require('../images/articulos/044/3.png') },</v>
      </c>
    </row>
    <row r="90" spans="1:6" x14ac:dyDescent="0.25">
      <c r="A90" s="3">
        <f>IF(C90="","",MAX($A$1:A89)+1)</f>
        <v>89</v>
      </c>
      <c r="B90" s="3">
        <f>IFERROR(INDEX(ARTICULOS!$B:$B,MATCH(C90,ARTICULOS!$C:$C,0)),"")</f>
        <v>44</v>
      </c>
      <c r="C90" t="s">
        <v>303</v>
      </c>
      <c r="D90" t="s">
        <v>323</v>
      </c>
      <c r="E90" s="3">
        <f>IF(C90="","",INDEX(ARTICULOS!$O:$O,MATCH($C90,ARTICULOS!$P:$P,0)))</f>
        <v>44</v>
      </c>
      <c r="F90" t="str">
        <f t="shared" si="1"/>
        <v>{ id_imagen: 89,id_articulo: 44,url: require('../images/articulos/044/4.png') },</v>
      </c>
    </row>
    <row r="91" spans="1:6" x14ac:dyDescent="0.25">
      <c r="A91" s="3">
        <f>IF(C91="","",MAX($A$1:A90)+1)</f>
        <v>90</v>
      </c>
      <c r="B91" s="3">
        <f>IFERROR(INDEX(ARTICULOS!$B:$B,MATCH(C91,ARTICULOS!$C:$C,0)),"")</f>
        <v>45</v>
      </c>
      <c r="C91" t="s">
        <v>305</v>
      </c>
      <c r="D91" t="s">
        <v>324</v>
      </c>
      <c r="E91" s="3">
        <f>IF(C91="","",INDEX(ARTICULOS!$O:$O,MATCH($C91,ARTICULOS!$P:$P,0)))</f>
        <v>45</v>
      </c>
      <c r="F91" t="str">
        <f t="shared" si="1"/>
        <v>{ id_imagen: 90,id_articulo: 45,url: require('../images/articulos/045/1.jpg') },</v>
      </c>
    </row>
    <row r="92" spans="1:6" x14ac:dyDescent="0.25">
      <c r="A92" s="3">
        <f>IF(C92="","",MAX($A$1:A91)+1)</f>
        <v>91</v>
      </c>
      <c r="B92" s="3">
        <f>IFERROR(INDEX(ARTICULOS!$B:$B,MATCH(C92,ARTICULOS!$C:$C,0)),"")</f>
        <v>45</v>
      </c>
      <c r="C92" t="s">
        <v>305</v>
      </c>
      <c r="D92" t="s">
        <v>325</v>
      </c>
      <c r="E92" s="3">
        <f>IF(C92="","",INDEX(ARTICULOS!$O:$O,MATCH($C92,ARTICULOS!$P:$P,0)))</f>
        <v>45</v>
      </c>
      <c r="F92" t="str">
        <f t="shared" si="1"/>
        <v>{ id_imagen: 91,id_articulo: 45,url: require('../images/articulos/045/2.jpg') },</v>
      </c>
    </row>
    <row r="93" spans="1:6" x14ac:dyDescent="0.25">
      <c r="A93" s="3">
        <f>IF(C93="","",MAX($A$1:A92)+1)</f>
        <v>92</v>
      </c>
      <c r="B93" s="3">
        <f>IFERROR(INDEX(ARTICULOS!$B:$B,MATCH(C93,ARTICULOS!$C:$C,0)),"")</f>
        <v>45</v>
      </c>
      <c r="C93" t="s">
        <v>305</v>
      </c>
      <c r="D93" t="s">
        <v>326</v>
      </c>
      <c r="E93" s="3">
        <f>IF(C93="","",INDEX(ARTICULOS!$O:$O,MATCH($C93,ARTICULOS!$P:$P,0)))</f>
        <v>45</v>
      </c>
      <c r="F93" t="str">
        <f t="shared" si="1"/>
        <v>{ id_imagen: 92,id_articulo: 45,url: require('../images/articulos/045/3.jpg') },</v>
      </c>
    </row>
    <row r="94" spans="1:6" x14ac:dyDescent="0.25">
      <c r="A94" s="3">
        <f>IF(C94="","",MAX($A$1:A93)+1)</f>
        <v>93</v>
      </c>
      <c r="B94" s="3">
        <f>IFERROR(INDEX(ARTICULOS!$B:$B,MATCH(C94,ARTICULOS!$C:$C,0)),"")</f>
        <v>45</v>
      </c>
      <c r="C94" t="s">
        <v>305</v>
      </c>
      <c r="D94" t="s">
        <v>327</v>
      </c>
      <c r="E94" s="3">
        <f>IF(C94="","",INDEX(ARTICULOS!$O:$O,MATCH($C94,ARTICULOS!$P:$P,0)))</f>
        <v>45</v>
      </c>
      <c r="F94" t="str">
        <f t="shared" si="1"/>
        <v>{ id_imagen: 93,id_articulo: 45,url: require('../images/articulos/045/4.jpg') },</v>
      </c>
    </row>
    <row r="95" spans="1:6" x14ac:dyDescent="0.25">
      <c r="A95" s="3">
        <f>IF(C95="","",MAX($A$1:A94)+1)</f>
        <v>94</v>
      </c>
      <c r="B95" s="3">
        <f>IFERROR(INDEX(ARTICULOS!$B:$B,MATCH(C95,ARTICULOS!$C:$C,0)),"")</f>
        <v>12</v>
      </c>
      <c r="C95" t="s">
        <v>26</v>
      </c>
      <c r="D95" t="s">
        <v>389</v>
      </c>
      <c r="E95" s="3">
        <f>IF(C95="","",INDEX(ARTICULOS!$O:$O,MATCH($C95,ARTICULOS!$P:$P,0)))</f>
        <v>12</v>
      </c>
      <c r="F95" t="str">
        <f t="shared" si="1"/>
        <v>{ id_imagen: 94,id_articulo: 12,url: require('../images/articulos/051/1.png') },</v>
      </c>
    </row>
    <row r="96" spans="1:6" x14ac:dyDescent="0.25">
      <c r="A96" s="3">
        <f>IF(C96="","",MAX($A$1:A95)+1)</f>
        <v>95</v>
      </c>
      <c r="B96" s="3">
        <f>IFERROR(INDEX(ARTICULOS!$B:$B,MATCH(C96,ARTICULOS!$C:$C,0)),"")</f>
        <v>46</v>
      </c>
      <c r="C96" t="s">
        <v>331</v>
      </c>
      <c r="D96" t="s">
        <v>353</v>
      </c>
      <c r="E96" s="3">
        <f>IF(C96="","",INDEX(ARTICULOS!$O:$O,MATCH($C96,ARTICULOS!$P:$P,0)))</f>
        <v>46</v>
      </c>
      <c r="F96" t="str">
        <f t="shared" si="1"/>
        <v>{ id_imagen: 95,id_articulo: 46,url: require('../images/articulos/028/7.png') },</v>
      </c>
    </row>
    <row r="97" spans="1:6" x14ac:dyDescent="0.25">
      <c r="A97" s="3">
        <f>IF(C97="","",MAX($A$1:A96)+1)</f>
        <v>96</v>
      </c>
      <c r="B97" s="3">
        <f>IFERROR(INDEX(ARTICULOS!$B:$B,MATCH(C97,ARTICULOS!$C:$C,0)),"")</f>
        <v>46</v>
      </c>
      <c r="C97" t="s">
        <v>331</v>
      </c>
      <c r="D97" t="s">
        <v>354</v>
      </c>
      <c r="E97" s="3">
        <f>IF(C97="","",INDEX(ARTICULOS!$O:$O,MATCH($C97,ARTICULOS!$P:$P,0)))</f>
        <v>46</v>
      </c>
      <c r="F97" t="str">
        <f t="shared" si="1"/>
        <v>{ id_imagen: 96,id_articulo: 46,url: require('../images/articulos/028/8.png') },</v>
      </c>
    </row>
    <row r="98" spans="1:6" x14ac:dyDescent="0.25">
      <c r="A98" s="3">
        <f>IF(C98="","",MAX($A$1:A97)+1)</f>
        <v>97</v>
      </c>
      <c r="B98" s="3">
        <f>IFERROR(INDEX(ARTICULOS!$B:$B,MATCH(C98,ARTICULOS!$C:$C,0)),"")</f>
        <v>47</v>
      </c>
      <c r="C98" t="s">
        <v>332</v>
      </c>
      <c r="D98" t="s">
        <v>355</v>
      </c>
      <c r="E98" s="3">
        <f>IF(C98="","",INDEX(ARTICULOS!$O:$O,MATCH($C98,ARTICULOS!$P:$P,0)))</f>
        <v>47</v>
      </c>
      <c r="F98" t="str">
        <f t="shared" si="1"/>
        <v>{ id_imagen: 97,id_articulo: 47,url: require('../images/articulos/028/9.png') },</v>
      </c>
    </row>
    <row r="99" spans="1:6" x14ac:dyDescent="0.25">
      <c r="A99" s="3">
        <f>IF(C99="","",MAX($A$1:A98)+1)</f>
        <v>98</v>
      </c>
      <c r="B99" s="3">
        <f>IFERROR(INDEX(ARTICULOS!$B:$B,MATCH(C99,ARTICULOS!$C:$C,0)),"")</f>
        <v>48</v>
      </c>
      <c r="C99" t="s">
        <v>334</v>
      </c>
      <c r="D99" t="s">
        <v>356</v>
      </c>
      <c r="E99" s="3">
        <f>IF(C99="","",INDEX(ARTICULOS!$O:$O,MATCH($C99,ARTICULOS!$P:$P,0)))</f>
        <v>48</v>
      </c>
      <c r="F99" t="str">
        <f t="shared" si="1"/>
        <v>{ id_imagen: 98,id_articulo: 48,url: require('../images/articulos/016_2/1.png') },</v>
      </c>
    </row>
    <row r="100" spans="1:6" x14ac:dyDescent="0.25">
      <c r="A100" s="3">
        <f>IF(C100="","",MAX($A$1:A99)+1)</f>
        <v>99</v>
      </c>
      <c r="B100" s="3">
        <f>IFERROR(INDEX(ARTICULOS!$B:$B,MATCH(C100,ARTICULOS!$C:$C,0)),"")</f>
        <v>49</v>
      </c>
      <c r="C100" t="s">
        <v>336</v>
      </c>
      <c r="D100" t="s">
        <v>357</v>
      </c>
      <c r="E100" s="3">
        <f>IF(C100="","",INDEX(ARTICULOS!$O:$O,MATCH($C100,ARTICULOS!$P:$P,0)))</f>
        <v>49</v>
      </c>
      <c r="F100" t="str">
        <f t="shared" si="1"/>
        <v>{ id_imagen: 99,id_articulo: 49,url: require('../images/articulos/016_2/2.png') },</v>
      </c>
    </row>
    <row r="101" spans="1:6" x14ac:dyDescent="0.25">
      <c r="A101" s="3">
        <f>IF(C101="","",MAX($A$1:A100)+1)</f>
        <v>100</v>
      </c>
      <c r="B101" s="3">
        <f>IFERROR(INDEX(ARTICULOS!$B:$B,MATCH(C101,ARTICULOS!$C:$C,0)),"")</f>
        <v>50</v>
      </c>
      <c r="C101" t="s">
        <v>339</v>
      </c>
      <c r="D101" t="s">
        <v>358</v>
      </c>
      <c r="E101" s="3">
        <f>IF(C101="","",INDEX(ARTICULOS!$O:$O,MATCH($C101,ARTICULOS!$P:$P,0)))</f>
        <v>50</v>
      </c>
      <c r="F101" t="str">
        <f t="shared" si="1"/>
        <v>{ id_imagen: 100,id_articulo: 50,url: require('../images/articulos/047/1.png') },</v>
      </c>
    </row>
    <row r="102" spans="1:6" x14ac:dyDescent="0.25">
      <c r="A102" s="3">
        <f>IF(C102="","",MAX($A$1:A101)+1)</f>
        <v>101</v>
      </c>
      <c r="B102" s="3">
        <f>IFERROR(INDEX(ARTICULOS!$B:$B,MATCH(C102,ARTICULOS!$C:$C,0)),"")</f>
        <v>51</v>
      </c>
      <c r="C102" t="s">
        <v>368</v>
      </c>
      <c r="D102" t="s">
        <v>359</v>
      </c>
      <c r="E102" s="3">
        <f>IF(C102="","",INDEX(ARTICULOS!$O:$O,MATCH($C102,ARTICULOS!$P:$P,0)))</f>
        <v>51</v>
      </c>
      <c r="F102" t="str">
        <f t="shared" si="1"/>
        <v>{ id_imagen: 101,id_articulo: 51,url: require('../images/articulos/048/1.png') },</v>
      </c>
    </row>
    <row r="103" spans="1:6" x14ac:dyDescent="0.25">
      <c r="A103" s="3">
        <f>IF(C103="","",MAX($A$1:A102)+1)</f>
        <v>102</v>
      </c>
      <c r="B103" s="3">
        <f>IFERROR(INDEX(ARTICULOS!$B:$B,MATCH(C103,ARTICULOS!$C:$C,0)),"")</f>
        <v>52</v>
      </c>
      <c r="C103" t="s">
        <v>369</v>
      </c>
      <c r="D103" t="s">
        <v>360</v>
      </c>
      <c r="E103" s="3">
        <f>IF(C103="","",INDEX(ARTICULOS!$O:$O,MATCH($C103,ARTICULOS!$P:$P,0)))</f>
        <v>52</v>
      </c>
      <c r="F103" t="str">
        <f t="shared" si="1"/>
        <v>{ id_imagen: 102,id_articulo: 52,url: require('../images/articulos/048/2.png') },</v>
      </c>
    </row>
    <row r="104" spans="1:6" x14ac:dyDescent="0.25">
      <c r="A104" s="3">
        <f>IF(C104="","",MAX($A$1:A103)+1)</f>
        <v>103</v>
      </c>
      <c r="B104" s="3">
        <f>IFERROR(INDEX(ARTICULOS!$B:$B,MATCH(C104,ARTICULOS!$C:$C,0)),"")</f>
        <v>53</v>
      </c>
      <c r="C104" t="s">
        <v>367</v>
      </c>
      <c r="D104" t="s">
        <v>361</v>
      </c>
      <c r="E104" s="3">
        <f>IF(C104="","",INDEX(ARTICULOS!$O:$O,MATCH($C104,ARTICULOS!$P:$P,0)))</f>
        <v>53</v>
      </c>
      <c r="F104" t="str">
        <f t="shared" si="1"/>
        <v>{ id_imagen: 103,id_articulo: 53,url: require('../images/articulos/049/1.png') },</v>
      </c>
    </row>
    <row r="105" spans="1:6" x14ac:dyDescent="0.25">
      <c r="A105" s="3">
        <f>IF(C105="","",MAX($A$1:A104)+1)</f>
        <v>104</v>
      </c>
      <c r="B105" s="3">
        <f>IFERROR(INDEX(ARTICULOS!$B:$B,MATCH(C105,ARTICULOS!$C:$C,0)),"")</f>
        <v>54</v>
      </c>
      <c r="C105" t="s">
        <v>365</v>
      </c>
      <c r="D105" t="s">
        <v>362</v>
      </c>
      <c r="E105" s="3">
        <f>IF(C105="","",INDEX(ARTICULOS!$O:$O,MATCH($C105,ARTICULOS!$P:$P,0)))</f>
        <v>54</v>
      </c>
      <c r="F105" t="str">
        <f t="shared" si="1"/>
        <v>{ id_imagen: 104,id_articulo: 54,url: require('../images/articulos/049/2.png') },</v>
      </c>
    </row>
    <row r="106" spans="1:6" x14ac:dyDescent="0.25">
      <c r="A106" s="3">
        <f>IF(C106="","",MAX($A$1:A105)+1)</f>
        <v>105</v>
      </c>
      <c r="B106" s="3">
        <f>IFERROR(INDEX(ARTICULOS!$B:$B,MATCH(C106,ARTICULOS!$C:$C,0)),"")</f>
        <v>55</v>
      </c>
      <c r="C106" t="s">
        <v>366</v>
      </c>
      <c r="D106" t="s">
        <v>363</v>
      </c>
      <c r="E106" s="3">
        <f>IF(C106="","",INDEX(ARTICULOS!$O:$O,MATCH($C106,ARTICULOS!$P:$P,0)))</f>
        <v>55</v>
      </c>
      <c r="F106" t="str">
        <f t="shared" si="1"/>
        <v>{ id_imagen: 105,id_articulo: 55,url: require('../images/articulos/049/3.png') },</v>
      </c>
    </row>
    <row r="107" spans="1:6" x14ac:dyDescent="0.25">
      <c r="A107" s="3">
        <f>IF(C107="","",MAX($A$1:A106)+1)</f>
        <v>106</v>
      </c>
      <c r="B107" s="3">
        <f>IFERROR(INDEX(ARTICULOS!$B:$B,MATCH(C107,ARTICULOS!$C:$C,0)),"")</f>
        <v>56</v>
      </c>
      <c r="C107" t="s">
        <v>388</v>
      </c>
      <c r="D107" t="s">
        <v>338</v>
      </c>
      <c r="E107" s="3">
        <f>IF(C107="","",INDEX(ARTICULOS!$O:$O,MATCH($C107,ARTICULOS!$P:$P,0)))</f>
        <v>56</v>
      </c>
      <c r="F107" t="str">
        <f t="shared" si="1"/>
        <v>{ id_imagen: 106,id_articulo: 56,url: require('../images/articulos/050/1.png') },</v>
      </c>
    </row>
    <row r="108" spans="1:6" x14ac:dyDescent="0.25">
      <c r="A108" s="3">
        <f>IF(C108="","",MAX($A$1:A107)+1)</f>
        <v>107</v>
      </c>
      <c r="B108" s="3">
        <f>IFERROR(INDEX(ARTICULOS!$B:$B,MATCH(C108,ARTICULOS!$C:$C,0)),"")</f>
        <v>57</v>
      </c>
      <c r="C108" t="s">
        <v>373</v>
      </c>
      <c r="D108" t="s">
        <v>375</v>
      </c>
      <c r="E108" s="3">
        <f>IF(C108="","",INDEX(ARTICULOS!$O:$O,MATCH($C108,ARTICULOS!$P:$P,0)))</f>
        <v>57</v>
      </c>
      <c r="F108" t="str">
        <f t="shared" si="1"/>
        <v>{ id_imagen: 107,id_articulo: 57,url: require('../images/articulos/028/10.png') },</v>
      </c>
    </row>
    <row r="109" spans="1:6" x14ac:dyDescent="0.25">
      <c r="A109" s="3">
        <f>IF(C109="","",MAX($A$1:A108)+1)</f>
        <v>108</v>
      </c>
      <c r="B109" s="3">
        <f>IFERROR(INDEX(ARTICULOS!$B:$B,MATCH(C109,ARTICULOS!$C:$C,0)),"")</f>
        <v>57</v>
      </c>
      <c r="C109" t="s">
        <v>373</v>
      </c>
      <c r="D109" t="s">
        <v>376</v>
      </c>
      <c r="E109" s="3">
        <f>IF(C109="","",INDEX(ARTICULOS!$O:$O,MATCH($C109,ARTICULOS!$P:$P,0)))</f>
        <v>57</v>
      </c>
      <c r="F109" t="str">
        <f t="shared" si="1"/>
        <v>{ id_imagen: 108,id_articulo: 57,url: require('../images/articulos/028/11.png') },</v>
      </c>
    </row>
    <row r="110" spans="1:6" x14ac:dyDescent="0.25">
      <c r="A110" s="3">
        <f>IF(C110="","",MAX($A$1:A109)+1)</f>
        <v>109</v>
      </c>
      <c r="B110" s="3">
        <f>IFERROR(INDEX(ARTICULOS!$B:$B,MATCH(C110,ARTICULOS!$C:$C,0)),"")</f>
        <v>35</v>
      </c>
      <c r="C110" t="s">
        <v>234</v>
      </c>
      <c r="D110" t="s">
        <v>203</v>
      </c>
      <c r="E110" s="3">
        <f>IF(C110="","",INDEX(ARTICULOS!$O:$O,MATCH($C110,ARTICULOS!$P:$P,0)))</f>
        <v>35</v>
      </c>
      <c r="F110" t="str">
        <f t="shared" si="1"/>
        <v>{ id_imagen: 109,id_articulo: 35,url: require('../images/articulos/028/4.png') },</v>
      </c>
    </row>
    <row r="111" spans="1:6" x14ac:dyDescent="0.25">
      <c r="A111" s="3">
        <f>IF(C111="","",MAX($A$1:A110)+1)</f>
        <v>110</v>
      </c>
      <c r="B111" s="3">
        <f>IFERROR(INDEX(ARTICULOS!$B:$B,MATCH(C111,ARTICULOS!$C:$C,0)),"")</f>
        <v>36</v>
      </c>
      <c r="C111" t="s">
        <v>235</v>
      </c>
      <c r="D111" t="s">
        <v>205</v>
      </c>
      <c r="E111" s="3">
        <f>IF(C111="","",INDEX(ARTICULOS!$O:$O,MATCH($C111,ARTICULOS!$P:$P,0)))</f>
        <v>36</v>
      </c>
      <c r="F111" t="str">
        <f t="shared" si="1"/>
        <v>{ id_imagen: 110,id_articulo: 36,url: require('../images/articulos/028/6.png') },</v>
      </c>
    </row>
    <row r="112" spans="1:6" x14ac:dyDescent="0.25">
      <c r="A112" s="3">
        <f>IF(C112="","",MAX($A$1:A111)+1)</f>
        <v>111</v>
      </c>
      <c r="B112" s="3">
        <f>IFERROR(INDEX(ARTICULOS!$B:$B,MATCH(C112,ARTICULOS!$C:$C,0)),"")</f>
        <v>58</v>
      </c>
      <c r="C112" t="s">
        <v>382</v>
      </c>
      <c r="D112" t="s">
        <v>385</v>
      </c>
      <c r="E112" s="3">
        <f>IF(C112="","",INDEX(ARTICULOS!$O:$O,MATCH($C112,ARTICULOS!$P:$P,0)))</f>
        <v>58</v>
      </c>
      <c r="F112" t="str">
        <f t="shared" si="1"/>
        <v>{ id_imagen: 111,id_articulo: 58,url: require('../images/articulos/046/1.png') },</v>
      </c>
    </row>
    <row r="113" spans="1:6" x14ac:dyDescent="0.25">
      <c r="A113" s="3">
        <f>IF(C113="","",MAX($A$1:A112)+1)</f>
        <v>112</v>
      </c>
      <c r="B113" s="3">
        <f>IFERROR(INDEX(ARTICULOS!$B:$B,MATCH(C113,ARTICULOS!$C:$C,0)),"")</f>
        <v>59</v>
      </c>
      <c r="C113" t="s">
        <v>383</v>
      </c>
      <c r="D113" t="s">
        <v>386</v>
      </c>
      <c r="E113" s="3">
        <f>IF(C113="","",INDEX(ARTICULOS!$O:$O,MATCH($C113,ARTICULOS!$P:$P,0)))</f>
        <v>59</v>
      </c>
      <c r="F113" t="str">
        <f t="shared" si="1"/>
        <v>{ id_imagen: 112,id_articulo: 59,url: require('../images/articulos/046/2.png') },</v>
      </c>
    </row>
    <row r="114" spans="1:6" x14ac:dyDescent="0.25">
      <c r="A114" s="3">
        <f>IF(C114="","",MAX($A$1:A113)+1)</f>
        <v>113</v>
      </c>
      <c r="B114" s="3">
        <f>IFERROR(INDEX(ARTICULOS!$B:$B,MATCH(C114,ARTICULOS!$C:$C,0)),"")</f>
        <v>60</v>
      </c>
      <c r="C114" t="s">
        <v>384</v>
      </c>
      <c r="D114" t="s">
        <v>387</v>
      </c>
      <c r="E114" s="3">
        <f>IF(C114="","",INDEX(ARTICULOS!$O:$O,MATCH($C114,ARTICULOS!$P:$P,0)))</f>
        <v>60</v>
      </c>
      <c r="F114" t="str">
        <f t="shared" si="1"/>
        <v>{ id_imagen: 113,id_articulo: 60,url: require('../images/articulos/046/3.png') },</v>
      </c>
    </row>
    <row r="115" spans="1:6" x14ac:dyDescent="0.25">
      <c r="A115" s="3">
        <f>IF(C115="","",MAX($A$1:A114)+1)</f>
        <v>114</v>
      </c>
      <c r="B115" s="3">
        <f>IFERROR(INDEX(ARTICULOS!$B:$B,MATCH(C115,ARTICULOS!$C:$C,0)),"")</f>
        <v>61</v>
      </c>
      <c r="C115" t="s">
        <v>398</v>
      </c>
      <c r="D115" t="s">
        <v>392</v>
      </c>
      <c r="E115" s="3">
        <f>IF(C115="","",INDEX(ARTICULOS!$O:$O,MATCH($C115,ARTICULOS!$P:$P,0)))</f>
        <v>61</v>
      </c>
      <c r="F115" t="str">
        <f t="shared" si="1"/>
        <v>{ id_imagen: 114,id_articulo: 61,url: require('../images/articulos/052/1.png') },</v>
      </c>
    </row>
    <row r="116" spans="1:6" x14ac:dyDescent="0.25">
      <c r="A116" s="3">
        <f>IF(C116="","",MAX($A$1:A115)+1)</f>
        <v>115</v>
      </c>
      <c r="B116" s="3">
        <f>IFERROR(INDEX(ARTICULOS!$B:$B,MATCH(C116,ARTICULOS!$C:$C,0)),"")</f>
        <v>61</v>
      </c>
      <c r="C116" t="s">
        <v>398</v>
      </c>
      <c r="D116" t="s">
        <v>393</v>
      </c>
      <c r="E116" s="3">
        <f>IF(C116="","",INDEX(ARTICULOS!$O:$O,MATCH($C116,ARTICULOS!$P:$P,0)))</f>
        <v>61</v>
      </c>
      <c r="F116" t="str">
        <f t="shared" si="1"/>
        <v>{ id_imagen: 115,id_articulo: 61,url: require('../images/articulos/052/2.png') },</v>
      </c>
    </row>
    <row r="117" spans="1:6" x14ac:dyDescent="0.25">
      <c r="A117" s="3">
        <f>IF(C117="","",MAX($A$1:A116)+1)</f>
        <v>116</v>
      </c>
      <c r="B117" s="3">
        <f>IFERROR(INDEX(ARTICULOS!$B:$B,MATCH(C117,ARTICULOS!$C:$C,0)),"")</f>
        <v>61</v>
      </c>
      <c r="C117" t="s">
        <v>398</v>
      </c>
      <c r="D117" t="s">
        <v>394</v>
      </c>
      <c r="E117" s="3">
        <f>IF(C117="","",INDEX(ARTICULOS!$O:$O,MATCH($C117,ARTICULOS!$P:$P,0)))</f>
        <v>61</v>
      </c>
      <c r="F117" t="str">
        <f t="shared" si="1"/>
        <v>{ id_imagen: 116,id_articulo: 61,url: require('../images/articulos/052/3.png') },</v>
      </c>
    </row>
    <row r="118" spans="1:6" x14ac:dyDescent="0.25">
      <c r="A118" s="3">
        <f>IF(C118="","",MAX($A$1:A117)+1)</f>
        <v>117</v>
      </c>
      <c r="B118" s="3">
        <f>IFERROR(INDEX(ARTICULOS!$B:$B,MATCH(C118,ARTICULOS!$C:$C,0)),"")</f>
        <v>61</v>
      </c>
      <c r="C118" t="s">
        <v>398</v>
      </c>
      <c r="D118" t="s">
        <v>395</v>
      </c>
      <c r="E118" s="3">
        <f>IF(C118="","",INDEX(ARTICULOS!$O:$O,MATCH($C118,ARTICULOS!$P:$P,0)))</f>
        <v>61</v>
      </c>
      <c r="F118" t="str">
        <f t="shared" si="1"/>
        <v>{ id_imagen: 117,id_articulo: 61,url: require('../images/articulos/052/4.png') },</v>
      </c>
    </row>
    <row r="119" spans="1:6" x14ac:dyDescent="0.25">
      <c r="A119" s="3">
        <f>IF(C119="","",MAX($A$1:A118)+1)</f>
        <v>118</v>
      </c>
      <c r="B119" s="3">
        <f>IFERROR(INDEX(ARTICULOS!$B:$B,MATCH(C119,ARTICULOS!$C:$C,0)),"")</f>
        <v>61</v>
      </c>
      <c r="C119" t="s">
        <v>398</v>
      </c>
      <c r="D119" t="s">
        <v>396</v>
      </c>
      <c r="E119" s="3">
        <f>IF(C119="","",INDEX(ARTICULOS!$O:$O,MATCH($C119,ARTICULOS!$P:$P,0)))</f>
        <v>61</v>
      </c>
      <c r="F119" t="str">
        <f t="shared" si="1"/>
        <v>{ id_imagen: 118,id_articulo: 61,url: require('../images/articulos/052/5.png') },</v>
      </c>
    </row>
    <row r="120" spans="1:6" x14ac:dyDescent="0.25">
      <c r="A120" s="3">
        <f>IF(C120="","",MAX($A$1:A119)+1)</f>
        <v>119</v>
      </c>
      <c r="B120" s="3">
        <f>IFERROR(INDEX(ARTICULOS!$B:$B,MATCH(C120,ARTICULOS!$C:$C,0)),"")</f>
        <v>62</v>
      </c>
      <c r="C120" t="s">
        <v>409</v>
      </c>
      <c r="D120" t="s">
        <v>401</v>
      </c>
      <c r="E120" s="3">
        <f>IF(C120="","",INDEX(ARTICULOS!$O:$O,MATCH($C120,ARTICULOS!$P:$P,0)))</f>
        <v>62</v>
      </c>
      <c r="F120" t="str">
        <f t="shared" si="1"/>
        <v>{ id_imagen: 119,id_articulo: 62,url: require('../images/articulos/053/1.png') },</v>
      </c>
    </row>
    <row r="121" spans="1:6" x14ac:dyDescent="0.25">
      <c r="A121" s="3">
        <f>IF(C121="","",MAX($A$1:A120)+1)</f>
        <v>120</v>
      </c>
      <c r="B121" s="3">
        <f>IFERROR(INDEX(ARTICULOS!$B:$B,MATCH(C121,ARTICULOS!$C:$C,0)),"")</f>
        <v>63</v>
      </c>
      <c r="C121" t="s">
        <v>408</v>
      </c>
      <c r="D121" t="s">
        <v>402</v>
      </c>
      <c r="E121" s="3">
        <f>IF(C121="","",INDEX(ARTICULOS!$O:$O,MATCH($C121,ARTICULOS!$P:$P,0)))</f>
        <v>63</v>
      </c>
      <c r="F121" t="str">
        <f t="shared" si="1"/>
        <v>{ id_imagen: 120,id_articulo: 63,url: require('../images/articulos/053/2.png') },</v>
      </c>
    </row>
    <row r="122" spans="1:6" x14ac:dyDescent="0.25">
      <c r="A122" s="3">
        <f>IF(C122="","",MAX($A$1:A121)+1)</f>
        <v>121</v>
      </c>
      <c r="B122" s="3">
        <f>IFERROR(INDEX(ARTICULOS!$B:$B,MATCH(C122,ARTICULOS!$C:$C,0)),"")</f>
        <v>64</v>
      </c>
      <c r="C122" t="s">
        <v>406</v>
      </c>
      <c r="D122" t="s">
        <v>403</v>
      </c>
      <c r="E122" s="3">
        <f>IF(C122="","",INDEX(ARTICULOS!$O:$O,MATCH($C122,ARTICULOS!$P:$P,0)))</f>
        <v>64</v>
      </c>
      <c r="F122" t="str">
        <f t="shared" si="1"/>
        <v>{ id_imagen: 121,id_articulo: 64,url: require('../images/articulos/053/3.png') },</v>
      </c>
    </row>
    <row r="123" spans="1:6" x14ac:dyDescent="0.25">
      <c r="A123" s="3">
        <f>IF(C123="","",MAX($A$1:A122)+1)</f>
        <v>122</v>
      </c>
      <c r="B123" s="3">
        <f>IFERROR(INDEX(ARTICULOS!$B:$B,MATCH(C123,ARTICULOS!$C:$C,0)),"")</f>
        <v>65</v>
      </c>
      <c r="C123" t="s">
        <v>407</v>
      </c>
      <c r="D123" t="s">
        <v>404</v>
      </c>
      <c r="E123" s="3">
        <f>IF(C123="","",INDEX(ARTICULOS!$O:$O,MATCH($C123,ARTICULOS!$P:$P,0)))</f>
        <v>65</v>
      </c>
      <c r="F123" t="str">
        <f t="shared" si="1"/>
        <v>{ id_imagen: 122,id_articulo: 65,url: require('../images/articulos/053/6.png') },</v>
      </c>
    </row>
    <row r="124" spans="1:6" x14ac:dyDescent="0.25">
      <c r="A124" s="3">
        <f>IF(C124="","",MAX($A$1:A123)+1)</f>
        <v>123</v>
      </c>
      <c r="B124" s="3">
        <f>IFERROR(INDEX(ARTICULOS!$B:$B,MATCH(C124,ARTICULOS!$C:$C,0)),"")</f>
        <v>66</v>
      </c>
      <c r="C124" t="s">
        <v>405</v>
      </c>
      <c r="D124" t="s">
        <v>413</v>
      </c>
      <c r="E124" s="3">
        <f>IF(C124="","",INDEX(ARTICULOS!$O:$O,MATCH($C124,ARTICULOS!$P:$P,0)))</f>
        <v>66</v>
      </c>
      <c r="F124" t="str">
        <f t="shared" si="1"/>
        <v>{ id_imagen: 123,id_articulo: 66,url: require('../images/articulos/053/7.png') },</v>
      </c>
    </row>
    <row r="125" spans="1:6" x14ac:dyDescent="0.25">
      <c r="A125" s="3">
        <f>IF(C125="","",MAX($A$1:A124)+1)</f>
        <v>124</v>
      </c>
      <c r="B125" s="3">
        <f>IFERROR(INDEX(ARTICULOS!$B:$B,MATCH(C125,ARTICULOS!$C:$C,0)),"")</f>
        <v>67</v>
      </c>
      <c r="C125" t="s">
        <v>412</v>
      </c>
      <c r="D125" t="s">
        <v>414</v>
      </c>
      <c r="E125" s="3">
        <f>IF(C125="","",INDEX(ARTICULOS!$O:$O,MATCH($C125,ARTICULOS!$P:$P,0)))</f>
        <v>67</v>
      </c>
      <c r="F125" t="str">
        <f t="shared" si="1"/>
        <v>{ id_imagen: 124,id_articulo: 67,url: require('../images/articulos/053/5.png') },</v>
      </c>
    </row>
    <row r="126" spans="1:6" x14ac:dyDescent="0.25">
      <c r="A126" s="3">
        <f>IF(C126="","",MAX($A$1:A125)+1)</f>
        <v>125</v>
      </c>
      <c r="B126" s="3">
        <f>IFERROR(INDEX(ARTICULOS!$B:$B,MATCH(C126,ARTICULOS!$C:$C,0)),"")</f>
        <v>68</v>
      </c>
      <c r="C126" t="s">
        <v>416</v>
      </c>
      <c r="D126" t="s">
        <v>415</v>
      </c>
      <c r="E126" s="3">
        <f>IF(C126="","",INDEX(ARTICULOS!$O:$O,MATCH($C126,ARTICULOS!$P:$P,0)))</f>
        <v>68</v>
      </c>
      <c r="F126" t="str">
        <f t="shared" si="1"/>
        <v>{ id_imagen: 125,id_articulo: 68,url: require('../images/articulos/053/4.png') },</v>
      </c>
    </row>
    <row r="127" spans="1:6" x14ac:dyDescent="0.25">
      <c r="A127" s="3">
        <f>IF(C127="","",MAX($A$1:A126)+1)</f>
        <v>126</v>
      </c>
      <c r="B127" s="3">
        <f>IFERROR(INDEX(ARTICULOS!$B:$B,MATCH(C127,ARTICULOS!$C:$C,0)),"")</f>
        <v>13</v>
      </c>
      <c r="C127" t="s">
        <v>28</v>
      </c>
      <c r="D127" t="s">
        <v>417</v>
      </c>
      <c r="E127" s="3">
        <f>IF(C127="","",INDEX(ARTICULOS!$O:$O,MATCH($C127,ARTICULOS!$P:$P,0)))</f>
        <v>13</v>
      </c>
      <c r="F127" t="str">
        <f t="shared" si="1"/>
        <v>{ id_imagen: 126,id_articulo: 13,url: require('../images/articulos/054/1.jpg') },</v>
      </c>
    </row>
    <row r="128" spans="1:6" x14ac:dyDescent="0.25">
      <c r="A128" s="3">
        <f>IF(C128="","",MAX($A$1:A127)+1)</f>
        <v>127</v>
      </c>
      <c r="B128" s="3">
        <f>IFERROR(INDEX(ARTICULOS!$B:$B,MATCH(C128,ARTICULOS!$C:$C,0)),"")</f>
        <v>70</v>
      </c>
      <c r="C128" t="s">
        <v>422</v>
      </c>
      <c r="D128" t="s">
        <v>426</v>
      </c>
      <c r="E128" s="3">
        <f>IF(C128="","",INDEX(ARTICULOS!$O:$O,MATCH($C128,ARTICULOS!$P:$P,0)))</f>
        <v>70</v>
      </c>
      <c r="F128" t="str">
        <f t="shared" si="1"/>
        <v>{ id_imagen: 127,id_articulo: 70,url: require('../images/articulos/022/7.jpg') },</v>
      </c>
    </row>
    <row r="129" spans="1:6" x14ac:dyDescent="0.25">
      <c r="A129" s="3">
        <f>IF(C129="","",MAX($A$1:A128)+1)</f>
        <v>128</v>
      </c>
      <c r="B129" s="3">
        <f>IFERROR(INDEX(ARTICULOS!$B:$B,MATCH(C129,ARTICULOS!$C:$C,0)),"")</f>
        <v>70</v>
      </c>
      <c r="C129" t="s">
        <v>422</v>
      </c>
      <c r="D129" t="s">
        <v>427</v>
      </c>
      <c r="E129" s="3">
        <f>IF(C129="","",INDEX(ARTICULOS!$O:$O,MATCH($C129,ARTICULOS!$P:$P,0)))</f>
        <v>70</v>
      </c>
      <c r="F129" t="str">
        <f t="shared" si="1"/>
        <v>{ id_imagen: 128,id_articulo: 70,url: require('../images/articulos/022/8.jpg') },</v>
      </c>
    </row>
    <row r="130" spans="1:6" x14ac:dyDescent="0.25">
      <c r="A130" s="3">
        <f>IF(C130="","",MAX($A$1:A129)+1)</f>
        <v>129</v>
      </c>
      <c r="B130" s="3">
        <f>IFERROR(INDEX(ARTICULOS!$B:$B,MATCH(C130,ARTICULOS!$C:$C,0)),"")</f>
        <v>70</v>
      </c>
      <c r="C130" t="s">
        <v>422</v>
      </c>
      <c r="D130" t="s">
        <v>428</v>
      </c>
      <c r="E130" s="3">
        <f>IF(C130="","",INDEX(ARTICULOS!$O:$O,MATCH($C130,ARTICULOS!$P:$P,0)))</f>
        <v>70</v>
      </c>
      <c r="F130" t="str">
        <f t="shared" ref="F130:F193" si="2">IF(C130="","",CONCATENATE("{ id_imagen: ",$A130,",id_articulo: ",$E130,",url: require('../images/articulos/",$D130,"')"," },"))</f>
        <v>{ id_imagen: 129,id_articulo: 70,url: require('../images/articulos/022/9.jpg') },</v>
      </c>
    </row>
    <row r="131" spans="1:6" x14ac:dyDescent="0.25">
      <c r="A131" s="3">
        <f>IF(C131="","",MAX($A$1:A130)+1)</f>
        <v>130</v>
      </c>
      <c r="B131" s="3">
        <f>IFERROR(INDEX(ARTICULOS!$B:$B,MATCH(C131,ARTICULOS!$C:$C,0)),"")</f>
        <v>70</v>
      </c>
      <c r="C131" t="s">
        <v>422</v>
      </c>
      <c r="D131" t="s">
        <v>429</v>
      </c>
      <c r="E131" s="3">
        <f>IF(C131="","",INDEX(ARTICULOS!$O:$O,MATCH($C131,ARTICULOS!$P:$P,0)))</f>
        <v>70</v>
      </c>
      <c r="F131" t="str">
        <f t="shared" si="2"/>
        <v>{ id_imagen: 130,id_articulo: 70,url: require('../images/articulos/022/10.jpg') },</v>
      </c>
    </row>
    <row r="132" spans="1:6" x14ac:dyDescent="0.25">
      <c r="A132" s="3">
        <f>IF(C132="","",MAX($A$1:A131)+1)</f>
        <v>131</v>
      </c>
      <c r="B132" s="3">
        <f>IFERROR(INDEX(ARTICULOS!$B:$B,MATCH(C132,ARTICULOS!$C:$C,0)),"")</f>
        <v>71</v>
      </c>
      <c r="C132" t="s">
        <v>424</v>
      </c>
      <c r="D132" t="s">
        <v>430</v>
      </c>
      <c r="E132" s="3">
        <f>IF(C132="","",INDEX(ARTICULOS!$O:$O,MATCH($C132,ARTICULOS!$P:$P,0)))</f>
        <v>71</v>
      </c>
      <c r="F132" t="str">
        <f t="shared" si="2"/>
        <v>{ id_imagen: 131,id_articulo: 71,url: require('../images/articulos/022/11.jpg') },</v>
      </c>
    </row>
    <row r="133" spans="1:6" x14ac:dyDescent="0.25">
      <c r="A133" s="3">
        <f>IF(C133="","",MAX($A$1:A132)+1)</f>
        <v>132</v>
      </c>
      <c r="B133" s="3">
        <f>IFERROR(INDEX(ARTICULOS!$B:$B,MATCH(C133,ARTICULOS!$C:$C,0)),"")</f>
        <v>71</v>
      </c>
      <c r="C133" t="s">
        <v>424</v>
      </c>
      <c r="D133" t="s">
        <v>431</v>
      </c>
      <c r="E133" s="3">
        <f>IF(C133="","",INDEX(ARTICULOS!$O:$O,MATCH($C133,ARTICULOS!$P:$P,0)))</f>
        <v>71</v>
      </c>
      <c r="F133" t="str">
        <f t="shared" si="2"/>
        <v>{ id_imagen: 132,id_articulo: 71,url: require('../images/articulos/022/12.jpg') },</v>
      </c>
    </row>
    <row r="134" spans="1:6" x14ac:dyDescent="0.25">
      <c r="A134" s="3">
        <f>IF(C134="","",MAX($A$1:A133)+1)</f>
        <v>133</v>
      </c>
      <c r="B134" s="3">
        <f>IFERROR(INDEX(ARTICULOS!$B:$B,MATCH(C134,ARTICULOS!$C:$C,0)),"")</f>
        <v>71</v>
      </c>
      <c r="C134" t="s">
        <v>424</v>
      </c>
      <c r="D134" t="s">
        <v>432</v>
      </c>
      <c r="E134" s="3">
        <f>IF(C134="","",INDEX(ARTICULOS!$O:$O,MATCH($C134,ARTICULOS!$P:$P,0)))</f>
        <v>71</v>
      </c>
      <c r="F134" t="str">
        <f t="shared" si="2"/>
        <v>{ id_imagen: 133,id_articulo: 71,url: require('../images/articulos/022/13.jpg') },</v>
      </c>
    </row>
    <row r="135" spans="1:6" x14ac:dyDescent="0.25">
      <c r="A135" s="3">
        <f>IF(C135="","",MAX($A$1:A134)+1)</f>
        <v>134</v>
      </c>
      <c r="B135" s="3">
        <f>IFERROR(INDEX(ARTICULOS!$B:$B,MATCH(C135,ARTICULOS!$C:$C,0)),"")</f>
        <v>71</v>
      </c>
      <c r="C135" t="s">
        <v>424</v>
      </c>
      <c r="D135" t="s">
        <v>433</v>
      </c>
      <c r="E135" s="3">
        <f>IF(C135="","",INDEX(ARTICULOS!$O:$O,MATCH($C135,ARTICULOS!$P:$P,0)))</f>
        <v>71</v>
      </c>
      <c r="F135" t="str">
        <f t="shared" si="2"/>
        <v>{ id_imagen: 134,id_articulo: 71,url: require('../images/articulos/022/14.jpg') },</v>
      </c>
    </row>
    <row r="136" spans="1:6" x14ac:dyDescent="0.25">
      <c r="A136" s="3">
        <f>IF(C136="","",MAX($A$1:A135)+1)</f>
        <v>135</v>
      </c>
      <c r="B136" s="3">
        <f>IFERROR(INDEX(ARTICULOS!$B:$B,MATCH(C136,ARTICULOS!$C:$C,0)),"")</f>
        <v>69</v>
      </c>
      <c r="C136" t="s">
        <v>419</v>
      </c>
      <c r="D136" t="s">
        <v>436</v>
      </c>
      <c r="E136" s="3">
        <f>IF(C136="","",INDEX(ARTICULOS!$O:$O,MATCH($C136,ARTICULOS!$P:$P,0)))</f>
        <v>69</v>
      </c>
      <c r="F136" t="str">
        <f t="shared" si="2"/>
        <v>{ id_imagen: 135,id_articulo: 69,url: require('../images/articulos/028/14.png') },</v>
      </c>
    </row>
    <row r="137" spans="1:6" x14ac:dyDescent="0.25">
      <c r="A137" s="3">
        <f>IF(C137="","",MAX($A$1:A136)+1)</f>
        <v>136</v>
      </c>
      <c r="B137" s="3">
        <f>IFERROR(INDEX(ARTICULOS!$B:$B,MATCH(C137,ARTICULOS!$C:$C,0)),"")</f>
        <v>69</v>
      </c>
      <c r="C137" t="s">
        <v>419</v>
      </c>
      <c r="D137" t="s">
        <v>437</v>
      </c>
      <c r="E137" s="3">
        <f>IF(C137="","",INDEX(ARTICULOS!$O:$O,MATCH($C137,ARTICULOS!$P:$P,0)))</f>
        <v>69</v>
      </c>
      <c r="F137" t="str">
        <f t="shared" si="2"/>
        <v>{ id_imagen: 136,id_articulo: 69,url: require('../images/articulos/028/15.png') },</v>
      </c>
    </row>
    <row r="138" spans="1:6" x14ac:dyDescent="0.25">
      <c r="A138" s="3">
        <f>IF(C138="","",MAX($A$1:A137)+1)</f>
        <v>137</v>
      </c>
      <c r="B138" s="3">
        <f>IFERROR(INDEX(ARTICULOS!$B:$B,MATCH(C138,ARTICULOS!$C:$C,0)),"")</f>
        <v>72</v>
      </c>
      <c r="C138" t="s">
        <v>438</v>
      </c>
      <c r="D138" t="s">
        <v>458</v>
      </c>
      <c r="E138" s="3">
        <f>IF(C138="","",INDEX(ARTICULOS!$O:$O,MATCH($C138,ARTICULOS!$P:$P,0)))</f>
        <v>72</v>
      </c>
      <c r="F138" t="str">
        <f t="shared" si="2"/>
        <v>{ id_imagen: 137,id_articulo: 72,url: require('../images/articulos/058/5.jpg') },</v>
      </c>
    </row>
    <row r="139" spans="1:6" x14ac:dyDescent="0.25">
      <c r="A139" s="3">
        <f>IF(C139="","",MAX($A$1:A138)+1)</f>
        <v>138</v>
      </c>
      <c r="B139" s="3">
        <f>IFERROR(INDEX(ARTICULOS!$B:$B,MATCH(C139,ARTICULOS!$C:$C,0)),"")</f>
        <v>73</v>
      </c>
      <c r="C139" t="s">
        <v>443</v>
      </c>
      <c r="D139" t="s">
        <v>459</v>
      </c>
      <c r="E139" s="3">
        <f>IF(C139="","",INDEX(ARTICULOS!$O:$O,MATCH($C139,ARTICULOS!$P:$P,0)))</f>
        <v>73</v>
      </c>
      <c r="F139" t="str">
        <f t="shared" si="2"/>
        <v>{ id_imagen: 138,id_articulo: 73,url: require('../images/articulos/055/2.jpg') },</v>
      </c>
    </row>
    <row r="140" spans="1:6" x14ac:dyDescent="0.25">
      <c r="A140" s="3">
        <f>IF(C140="","",MAX($A$1:A139)+1)</f>
        <v>139</v>
      </c>
      <c r="B140" s="3">
        <f>IFERROR(INDEX(ARTICULOS!$B:$B,MATCH(C140,ARTICULOS!$C:$C,0)),"")</f>
        <v>74</v>
      </c>
      <c r="C140" t="s">
        <v>445</v>
      </c>
      <c r="D140" t="s">
        <v>460</v>
      </c>
      <c r="E140" s="3">
        <f>IF(C140="","",INDEX(ARTICULOS!$O:$O,MATCH($C140,ARTICULOS!$P:$P,0)))</f>
        <v>74</v>
      </c>
      <c r="F140" t="str">
        <f t="shared" si="2"/>
        <v>{ id_imagen: 139,id_articulo: 74,url: require('../images/articulos/055/3.jpg') },</v>
      </c>
    </row>
    <row r="141" spans="1:6" x14ac:dyDescent="0.25">
      <c r="A141" s="3">
        <f>IF(C141="","",MAX($A$1:A140)+1)</f>
        <v>140</v>
      </c>
      <c r="B141" s="3">
        <f>IFERROR(INDEX(ARTICULOS!$B:$B,MATCH(C141,ARTICULOS!$C:$C,0)),"")</f>
        <v>75</v>
      </c>
      <c r="C141" t="s">
        <v>448</v>
      </c>
      <c r="D141" t="s">
        <v>461</v>
      </c>
      <c r="E141" s="3">
        <f>IF(C141="","",INDEX(ARTICULOS!$O:$O,MATCH($C141,ARTICULOS!$P:$P,0)))</f>
        <v>75</v>
      </c>
      <c r="F141" t="str">
        <f t="shared" si="2"/>
        <v>{ id_imagen: 140,id_articulo: 75,url: require('../images/articulos/055/4.png') },</v>
      </c>
    </row>
    <row r="142" spans="1:6" x14ac:dyDescent="0.25">
      <c r="A142" s="3">
        <f>IF(C142="","",MAX($A$1:A141)+1)</f>
        <v>141</v>
      </c>
      <c r="B142" s="3">
        <f>IFERROR(INDEX(ARTICULOS!$B:$B,MATCH(C142,ARTICULOS!$C:$C,0)),"")</f>
        <v>76</v>
      </c>
      <c r="C142" t="s">
        <v>454</v>
      </c>
      <c r="D142" t="s">
        <v>462</v>
      </c>
      <c r="E142" s="3">
        <f>IF(C142="","",INDEX(ARTICULOS!$O:$O,MATCH($C142,ARTICULOS!$P:$P,0)))</f>
        <v>76</v>
      </c>
      <c r="F142" t="str">
        <f t="shared" si="2"/>
        <v>{ id_imagen: 141,id_articulo: 76,url: require('../images/articulos/059/8.jpg') },</v>
      </c>
    </row>
    <row r="143" spans="1:6" x14ac:dyDescent="0.25">
      <c r="A143" s="3">
        <f>IF(C143="","",MAX($A$1:A142)+1)</f>
        <v>142</v>
      </c>
      <c r="B143" s="3">
        <f>IFERROR(INDEX(ARTICULOS!$B:$B,MATCH(C143,ARTICULOS!$C:$C,0)),"")</f>
        <v>77</v>
      </c>
      <c r="C143" t="s">
        <v>457</v>
      </c>
      <c r="D143" t="s">
        <v>463</v>
      </c>
      <c r="E143" s="3">
        <f>IF(C143="","",INDEX(ARTICULOS!$O:$O,MATCH($C143,ARTICULOS!$P:$P,0)))</f>
        <v>77</v>
      </c>
      <c r="F143" t="str">
        <f t="shared" si="2"/>
        <v>{ id_imagen: 142,id_articulo: 77,url: require('../images/articulos/056/11.jpg') },</v>
      </c>
    </row>
    <row r="144" spans="1:6" x14ac:dyDescent="0.25">
      <c r="A144" s="3">
        <f>IF(C144="","",MAX($A$1:A143)+1)</f>
        <v>143</v>
      </c>
      <c r="B144" s="3">
        <f>IFERROR(INDEX(ARTICULOS!$B:$B,MATCH(C144,ARTICULOS!$C:$C,0)),"")</f>
        <v>78</v>
      </c>
      <c r="C144" t="s">
        <v>456</v>
      </c>
      <c r="D144" t="s">
        <v>464</v>
      </c>
      <c r="E144" s="3">
        <f>IF(C144="","",INDEX(ARTICULOS!$O:$O,MATCH($C144,ARTICULOS!$P:$P,0)))</f>
        <v>78</v>
      </c>
      <c r="F144" t="str">
        <f t="shared" si="2"/>
        <v>{ id_imagen: 143,id_articulo: 78,url: require('../images/articulos/056/10.jpg') },</v>
      </c>
    </row>
    <row r="145" spans="1:6" x14ac:dyDescent="0.25">
      <c r="A145" s="3">
        <f>IF(C145="","",MAX($A$1:A144)+1)</f>
        <v>144</v>
      </c>
      <c r="B145" s="3">
        <f>IFERROR(INDEX(ARTICULOS!$B:$B,MATCH(C145,ARTICULOS!$C:$C,0)),"")</f>
        <v>79</v>
      </c>
      <c r="C145" t="s">
        <v>468</v>
      </c>
      <c r="D145" t="s">
        <v>466</v>
      </c>
      <c r="E145" s="3">
        <f>IF(C145="","",INDEX(ARTICULOS!$O:$O,MATCH($C145,ARTICULOS!$P:$P,0)))</f>
        <v>79</v>
      </c>
      <c r="F145" t="str">
        <f t="shared" si="2"/>
        <v>{ id_imagen: 144,id_articulo: 79,url: require('../images/articulos/057/1.jpeg') },</v>
      </c>
    </row>
    <row r="146" spans="1:6" x14ac:dyDescent="0.25">
      <c r="A146" s="3" t="str">
        <f>IF(C146="","",MAX($A$1:A145)+1)</f>
        <v/>
      </c>
      <c r="B146" s="3" t="str">
        <f>IFERROR(INDEX(ARTICULOS!$B:$B,MATCH(C146,ARTICULOS!$C:$C,0)),"")</f>
        <v/>
      </c>
      <c r="E146" s="3" t="str">
        <f>IF(C146="","",INDEX(ARTICULOS!$O:$O,MATCH($C146,ARTICULOS!$P:$P,0)))</f>
        <v/>
      </c>
      <c r="F146" t="str">
        <f t="shared" si="2"/>
        <v/>
      </c>
    </row>
    <row r="147" spans="1:6" x14ac:dyDescent="0.25">
      <c r="A147" s="3" t="str">
        <f>IF(C147="","",MAX($A$1:A146)+1)</f>
        <v/>
      </c>
      <c r="B147" s="3" t="str">
        <f>IFERROR(INDEX(ARTICULOS!$B:$B,MATCH(C147,ARTICULOS!$C:$C,0)),"")</f>
        <v/>
      </c>
      <c r="E147" s="3" t="str">
        <f>IF(C147="","",INDEX(ARTICULOS!$O:$O,MATCH($C147,ARTICULOS!$P:$P,0)))</f>
        <v/>
      </c>
      <c r="F147" t="str">
        <f t="shared" si="2"/>
        <v/>
      </c>
    </row>
    <row r="148" spans="1:6" x14ac:dyDescent="0.25">
      <c r="A148" s="3" t="str">
        <f>IF(C148="","",MAX($A$1:A147)+1)</f>
        <v/>
      </c>
      <c r="B148" s="3" t="str">
        <f>IFERROR(INDEX(ARTICULOS!$B:$B,MATCH(C148,ARTICULOS!$C:$C,0)),"")</f>
        <v/>
      </c>
      <c r="E148" s="3" t="str">
        <f>IF(C148="","",INDEX(ARTICULOS!$O:$O,MATCH($C148,ARTICULOS!$P:$P,0)))</f>
        <v/>
      </c>
      <c r="F148" t="str">
        <f t="shared" si="2"/>
        <v/>
      </c>
    </row>
    <row r="149" spans="1:6" x14ac:dyDescent="0.25">
      <c r="A149" s="3" t="str">
        <f>IF(C149="","",MAX($A$1:A148)+1)</f>
        <v/>
      </c>
      <c r="B149" s="3" t="str">
        <f>IFERROR(INDEX(ARTICULOS!$B:$B,MATCH(C149,ARTICULOS!$C:$C,0)),"")</f>
        <v/>
      </c>
      <c r="E149" s="3" t="str">
        <f>IF(C149="","",INDEX(ARTICULOS!$O:$O,MATCH($C149,ARTICULOS!$P:$P,0)))</f>
        <v/>
      </c>
      <c r="F149" t="str">
        <f t="shared" si="2"/>
        <v/>
      </c>
    </row>
    <row r="150" spans="1:6" x14ac:dyDescent="0.25">
      <c r="A150" s="3" t="str">
        <f>IF(C150="","",MAX($A$1:A149)+1)</f>
        <v/>
      </c>
      <c r="B150" s="3" t="str">
        <f>IFERROR(INDEX(ARTICULOS!$B:$B,MATCH(C150,ARTICULOS!$C:$C,0)),"")</f>
        <v/>
      </c>
      <c r="E150" s="3" t="str">
        <f>IF(C150="","",INDEX(ARTICULOS!$O:$O,MATCH($C150,ARTICULOS!$P:$P,0)))</f>
        <v/>
      </c>
      <c r="F150" t="str">
        <f t="shared" si="2"/>
        <v/>
      </c>
    </row>
    <row r="151" spans="1:6" x14ac:dyDescent="0.25">
      <c r="A151" s="3" t="str">
        <f>IF(C151="","",MAX($A$1:A150)+1)</f>
        <v/>
      </c>
      <c r="B151" s="3" t="str">
        <f>IFERROR(INDEX(ARTICULOS!$B:$B,MATCH(C151,ARTICULOS!$C:$C,0)),"")</f>
        <v/>
      </c>
      <c r="E151" s="3" t="str">
        <f>IF(C151="","",INDEX(ARTICULOS!$O:$O,MATCH($C151,ARTICULOS!$P:$P,0)))</f>
        <v/>
      </c>
      <c r="F151" t="str">
        <f t="shared" si="2"/>
        <v/>
      </c>
    </row>
    <row r="152" spans="1:6" x14ac:dyDescent="0.25">
      <c r="A152" s="3" t="str">
        <f>IF(C152="","",MAX($A$1:A151)+1)</f>
        <v/>
      </c>
      <c r="B152" s="3" t="str">
        <f>IFERROR(INDEX(ARTICULOS!$B:$B,MATCH(C152,ARTICULOS!$C:$C,0)),"")</f>
        <v/>
      </c>
      <c r="E152" s="3" t="str">
        <f>IF(C152="","",INDEX(ARTICULOS!$O:$O,MATCH($C152,ARTICULOS!$P:$P,0)))</f>
        <v/>
      </c>
      <c r="F152" t="str">
        <f t="shared" si="2"/>
        <v/>
      </c>
    </row>
    <row r="153" spans="1:6" x14ac:dyDescent="0.25">
      <c r="A153" s="3" t="str">
        <f>IF(C153="","",MAX($A$1:A152)+1)</f>
        <v/>
      </c>
      <c r="B153" s="3" t="str">
        <f>IFERROR(INDEX(ARTICULOS!$B:$B,MATCH(C153,ARTICULOS!$C:$C,0)),"")</f>
        <v/>
      </c>
      <c r="E153" s="3" t="str">
        <f>IF(C153="","",INDEX(ARTICULOS!$O:$O,MATCH($C153,ARTICULOS!$P:$P,0)))</f>
        <v/>
      </c>
      <c r="F153" t="str">
        <f t="shared" si="2"/>
        <v/>
      </c>
    </row>
    <row r="154" spans="1:6" x14ac:dyDescent="0.25">
      <c r="A154" s="3" t="str">
        <f>IF(C154="","",MAX($A$1:A153)+1)</f>
        <v/>
      </c>
      <c r="B154" s="3" t="str">
        <f>IFERROR(INDEX(ARTICULOS!$B:$B,MATCH(C154,ARTICULOS!$C:$C,0)),"")</f>
        <v/>
      </c>
      <c r="E154" s="3" t="str">
        <f>IF(C154="","",INDEX(ARTICULOS!$O:$O,MATCH($C154,ARTICULOS!$P:$P,0)))</f>
        <v/>
      </c>
      <c r="F154" t="str">
        <f t="shared" si="2"/>
        <v/>
      </c>
    </row>
    <row r="155" spans="1:6" x14ac:dyDescent="0.25">
      <c r="A155" s="3" t="str">
        <f>IF(C155="","",MAX($A$1:A154)+1)</f>
        <v/>
      </c>
      <c r="B155" s="3" t="str">
        <f>IFERROR(INDEX(ARTICULOS!$B:$B,MATCH(C155,ARTICULOS!$C:$C,0)),"")</f>
        <v/>
      </c>
      <c r="E155" s="3" t="str">
        <f>IF(C155="","",INDEX(ARTICULOS!$O:$O,MATCH($C155,ARTICULOS!$P:$P,0)))</f>
        <v/>
      </c>
      <c r="F155" t="str">
        <f t="shared" si="2"/>
        <v/>
      </c>
    </row>
    <row r="156" spans="1:6" x14ac:dyDescent="0.25">
      <c r="A156" s="3" t="str">
        <f>IF(C156="","",MAX($A$1:A155)+1)</f>
        <v/>
      </c>
      <c r="B156" s="3" t="str">
        <f>IFERROR(INDEX(ARTICULOS!$B:$B,MATCH(C156,ARTICULOS!$C:$C,0)),"")</f>
        <v/>
      </c>
      <c r="E156" s="3" t="str">
        <f>IF(C156="","",INDEX(ARTICULOS!$O:$O,MATCH($C156,ARTICULOS!$P:$P,0)))</f>
        <v/>
      </c>
      <c r="F156" t="str">
        <f t="shared" si="2"/>
        <v/>
      </c>
    </row>
    <row r="157" spans="1:6" x14ac:dyDescent="0.25">
      <c r="A157" s="3" t="str">
        <f>IF(C157="","",MAX($A$1:A156)+1)</f>
        <v/>
      </c>
      <c r="B157" s="3" t="str">
        <f>IFERROR(INDEX(ARTICULOS!$B:$B,MATCH(C157,ARTICULOS!$C:$C,0)),"")</f>
        <v/>
      </c>
      <c r="E157" s="3" t="str">
        <f>IF(C157="","",INDEX(ARTICULOS!$O:$O,MATCH($C157,ARTICULOS!$P:$P,0)))</f>
        <v/>
      </c>
      <c r="F157" t="str">
        <f t="shared" si="2"/>
        <v/>
      </c>
    </row>
    <row r="158" spans="1:6" x14ac:dyDescent="0.25">
      <c r="A158" s="3" t="str">
        <f>IF(C158="","",MAX($A$1:A157)+1)</f>
        <v/>
      </c>
      <c r="B158" s="3" t="str">
        <f>IFERROR(INDEX(ARTICULOS!$B:$B,MATCH(C158,ARTICULOS!$C:$C,0)),"")</f>
        <v/>
      </c>
      <c r="E158" s="3" t="str">
        <f>IF(C158="","",INDEX(ARTICULOS!$O:$O,MATCH($C158,ARTICULOS!$P:$P,0)))</f>
        <v/>
      </c>
      <c r="F158" t="str">
        <f t="shared" si="2"/>
        <v/>
      </c>
    </row>
    <row r="159" spans="1:6" x14ac:dyDescent="0.25">
      <c r="A159" s="3" t="str">
        <f>IF(C159="","",MAX($A$1:A158)+1)</f>
        <v/>
      </c>
      <c r="B159" s="3" t="str">
        <f>IFERROR(INDEX(ARTICULOS!$B:$B,MATCH(C159,ARTICULOS!$C:$C,0)),"")</f>
        <v/>
      </c>
      <c r="E159" s="3" t="str">
        <f>IF(C159="","",INDEX(ARTICULOS!$O:$O,MATCH($C159,ARTICULOS!$P:$P,0)))</f>
        <v/>
      </c>
      <c r="F159" t="str">
        <f t="shared" si="2"/>
        <v/>
      </c>
    </row>
    <row r="160" spans="1:6" x14ac:dyDescent="0.25">
      <c r="A160" s="3" t="str">
        <f>IF(C160="","",MAX($A$1:A159)+1)</f>
        <v/>
      </c>
      <c r="B160" s="3" t="str">
        <f>IFERROR(INDEX(ARTICULOS!$B:$B,MATCH(C160,ARTICULOS!$C:$C,0)),"")</f>
        <v/>
      </c>
      <c r="E160" s="3" t="str">
        <f>IF(C160="","",INDEX(ARTICULOS!$O:$O,MATCH($C160,ARTICULOS!$P:$P,0)))</f>
        <v/>
      </c>
      <c r="F160" t="str">
        <f t="shared" si="2"/>
        <v/>
      </c>
    </row>
    <row r="161" spans="1:6" x14ac:dyDescent="0.25">
      <c r="A161" s="3" t="str">
        <f>IF(C161="","",MAX($A$1:A160)+1)</f>
        <v/>
      </c>
      <c r="B161" s="3" t="str">
        <f>IFERROR(INDEX(ARTICULOS!$B:$B,MATCH(C161,ARTICULOS!$C:$C,0)),"")</f>
        <v/>
      </c>
      <c r="E161" s="3" t="str">
        <f>IF(C161="","",INDEX(ARTICULOS!$O:$O,MATCH($C161,ARTICULOS!$P:$P,0)))</f>
        <v/>
      </c>
      <c r="F161" t="str">
        <f t="shared" si="2"/>
        <v/>
      </c>
    </row>
    <row r="162" spans="1:6" x14ac:dyDescent="0.25">
      <c r="A162" s="3" t="str">
        <f>IF(C162="","",MAX($A$1:A161)+1)</f>
        <v/>
      </c>
      <c r="B162" s="3" t="str">
        <f>IFERROR(INDEX(ARTICULOS!$B:$B,MATCH(C162,ARTICULOS!$C:$C,0)),"")</f>
        <v/>
      </c>
      <c r="E162" s="3" t="str">
        <f>IF(C162="","",INDEX(ARTICULOS!$O:$O,MATCH($C162,ARTICULOS!$P:$P,0)))</f>
        <v/>
      </c>
      <c r="F162" t="str">
        <f t="shared" si="2"/>
        <v/>
      </c>
    </row>
    <row r="163" spans="1:6" x14ac:dyDescent="0.25">
      <c r="A163" s="3" t="str">
        <f>IF(C163="","",MAX($A$1:A162)+1)</f>
        <v/>
      </c>
      <c r="B163" s="3" t="str">
        <f>IFERROR(INDEX(ARTICULOS!$B:$B,MATCH(C163,ARTICULOS!$C:$C,0)),"")</f>
        <v/>
      </c>
      <c r="E163" s="3" t="str">
        <f>IF(C163="","",INDEX(ARTICULOS!$O:$O,MATCH($C163,ARTICULOS!$P:$P,0)))</f>
        <v/>
      </c>
      <c r="F163" t="str">
        <f t="shared" si="2"/>
        <v/>
      </c>
    </row>
    <row r="164" spans="1:6" x14ac:dyDescent="0.25">
      <c r="A164" s="3" t="str">
        <f>IF(C164="","",MAX($A$1:A163)+1)</f>
        <v/>
      </c>
      <c r="B164" s="3" t="str">
        <f>IFERROR(INDEX(ARTICULOS!$B:$B,MATCH(C164,ARTICULOS!$C:$C,0)),"")</f>
        <v/>
      </c>
      <c r="E164" s="3" t="str">
        <f>IF(C164="","",INDEX(ARTICULOS!$O:$O,MATCH($C164,ARTICULOS!$P:$P,0)))</f>
        <v/>
      </c>
      <c r="F164" t="str">
        <f t="shared" si="2"/>
        <v/>
      </c>
    </row>
    <row r="165" spans="1:6" x14ac:dyDescent="0.25">
      <c r="A165" s="3" t="str">
        <f>IF(C165="","",MAX($A$1:A164)+1)</f>
        <v/>
      </c>
      <c r="B165" s="3" t="str">
        <f>IFERROR(INDEX(ARTICULOS!$B:$B,MATCH(C165,ARTICULOS!$C:$C,0)),"")</f>
        <v/>
      </c>
      <c r="E165" s="3" t="str">
        <f>IF(C165="","",INDEX(ARTICULOS!$O:$O,MATCH($C165,ARTICULOS!$P:$P,0)))</f>
        <v/>
      </c>
      <c r="F165" t="str">
        <f t="shared" si="2"/>
        <v/>
      </c>
    </row>
    <row r="166" spans="1:6" x14ac:dyDescent="0.25">
      <c r="A166" s="3" t="str">
        <f>IF(C166="","",MAX($A$1:A165)+1)</f>
        <v/>
      </c>
      <c r="B166" s="3" t="str">
        <f>IFERROR(INDEX(ARTICULOS!$B:$B,MATCH(C166,ARTICULOS!$C:$C,0)),"")</f>
        <v/>
      </c>
      <c r="E166" s="3" t="str">
        <f>IF(C166="","",INDEX(ARTICULOS!$O:$O,MATCH($C166,ARTICULOS!$P:$P,0)))</f>
        <v/>
      </c>
      <c r="F166" t="str">
        <f t="shared" si="2"/>
        <v/>
      </c>
    </row>
    <row r="167" spans="1:6" x14ac:dyDescent="0.25">
      <c r="A167" s="3" t="str">
        <f>IF(C167="","",MAX($A$1:A166)+1)</f>
        <v/>
      </c>
      <c r="B167" s="3" t="str">
        <f>IFERROR(INDEX(ARTICULOS!$B:$B,MATCH(C167,ARTICULOS!$C:$C,0)),"")</f>
        <v/>
      </c>
      <c r="E167" s="3" t="str">
        <f>IF(C167="","",INDEX(ARTICULOS!$O:$O,MATCH($C167,ARTICULOS!$P:$P,0)))</f>
        <v/>
      </c>
      <c r="F167" t="str">
        <f t="shared" si="2"/>
        <v/>
      </c>
    </row>
    <row r="168" spans="1:6" x14ac:dyDescent="0.25">
      <c r="A168" s="3" t="str">
        <f>IF(C168="","",MAX($A$1:A167)+1)</f>
        <v/>
      </c>
      <c r="B168" s="3" t="str">
        <f>IFERROR(INDEX(ARTICULOS!$B:$B,MATCH(C168,ARTICULOS!$C:$C,0)),"")</f>
        <v/>
      </c>
      <c r="E168" s="3" t="str">
        <f>IF(C168="","",INDEX(ARTICULOS!$O:$O,MATCH($C168,ARTICULOS!$P:$P,0)))</f>
        <v/>
      </c>
      <c r="F168" t="str">
        <f t="shared" si="2"/>
        <v/>
      </c>
    </row>
    <row r="169" spans="1:6" x14ac:dyDescent="0.25">
      <c r="A169" s="3" t="str">
        <f>IF(C169="","",MAX($A$1:A168)+1)</f>
        <v/>
      </c>
      <c r="B169" s="3" t="str">
        <f>IFERROR(INDEX(ARTICULOS!$B:$B,MATCH(C169,ARTICULOS!$C:$C,0)),"")</f>
        <v/>
      </c>
      <c r="E169" s="3" t="str">
        <f>IF(C169="","",INDEX(ARTICULOS!$O:$O,MATCH($C169,ARTICULOS!$P:$P,0)))</f>
        <v/>
      </c>
      <c r="F169" t="str">
        <f t="shared" si="2"/>
        <v/>
      </c>
    </row>
    <row r="170" spans="1:6" x14ac:dyDescent="0.25">
      <c r="A170" s="3" t="str">
        <f>IF(C170="","",MAX($A$1:A169)+1)</f>
        <v/>
      </c>
      <c r="B170" s="3" t="str">
        <f>IFERROR(INDEX(ARTICULOS!$B:$B,MATCH(C170,ARTICULOS!$C:$C,0)),"")</f>
        <v/>
      </c>
      <c r="E170" s="3" t="str">
        <f>IF(C170="","",INDEX(ARTICULOS!$O:$O,MATCH($C170,ARTICULOS!$P:$P,0)))</f>
        <v/>
      </c>
      <c r="F170" t="str">
        <f t="shared" si="2"/>
        <v/>
      </c>
    </row>
    <row r="171" spans="1:6" x14ac:dyDescent="0.25">
      <c r="A171" s="3" t="str">
        <f>IF(C171="","",MAX($A$1:A170)+1)</f>
        <v/>
      </c>
      <c r="B171" s="3" t="str">
        <f>IFERROR(INDEX(ARTICULOS!$B:$B,MATCH(C171,ARTICULOS!$C:$C,0)),"")</f>
        <v/>
      </c>
      <c r="E171" s="3" t="str">
        <f>IF(C171="","",INDEX(ARTICULOS!$O:$O,MATCH($C171,ARTICULOS!$P:$P,0)))</f>
        <v/>
      </c>
      <c r="F171" t="str">
        <f t="shared" si="2"/>
        <v/>
      </c>
    </row>
    <row r="172" spans="1:6" x14ac:dyDescent="0.25">
      <c r="A172" s="3" t="str">
        <f>IF(C172="","",MAX($A$1:A171)+1)</f>
        <v/>
      </c>
      <c r="B172" s="3" t="str">
        <f>IFERROR(INDEX(ARTICULOS!$B:$B,MATCH(C172,ARTICULOS!$C:$C,0)),"")</f>
        <v/>
      </c>
      <c r="E172" s="3" t="str">
        <f>IF(C172="","",INDEX(ARTICULOS!$O:$O,MATCH($C172,ARTICULOS!$P:$P,0)))</f>
        <v/>
      </c>
      <c r="F172" t="str">
        <f t="shared" si="2"/>
        <v/>
      </c>
    </row>
    <row r="173" spans="1:6" x14ac:dyDescent="0.25">
      <c r="A173" s="3" t="str">
        <f>IF(C173="","",MAX($A$1:A172)+1)</f>
        <v/>
      </c>
      <c r="B173" s="3" t="str">
        <f>IFERROR(INDEX(ARTICULOS!$B:$B,MATCH(C173,ARTICULOS!$C:$C,0)),"")</f>
        <v/>
      </c>
      <c r="E173" s="3" t="str">
        <f>IF(C173="","",INDEX(ARTICULOS!$O:$O,MATCH($C173,ARTICULOS!$P:$P,0)))</f>
        <v/>
      </c>
      <c r="F173" t="str">
        <f t="shared" si="2"/>
        <v/>
      </c>
    </row>
    <row r="174" spans="1:6" x14ac:dyDescent="0.25">
      <c r="A174" s="3" t="str">
        <f>IF(C174="","",MAX($A$1:A173)+1)</f>
        <v/>
      </c>
      <c r="B174" s="3" t="str">
        <f>IFERROR(INDEX(ARTICULOS!$B:$B,MATCH(C174,ARTICULOS!$C:$C,0)),"")</f>
        <v/>
      </c>
      <c r="E174" s="3" t="str">
        <f>IF(C174="","",INDEX(ARTICULOS!$O:$O,MATCH($C174,ARTICULOS!$P:$P,0)))</f>
        <v/>
      </c>
      <c r="F174" t="str">
        <f t="shared" si="2"/>
        <v/>
      </c>
    </row>
    <row r="175" spans="1:6" x14ac:dyDescent="0.25">
      <c r="A175" s="3" t="str">
        <f>IF(C175="","",MAX($A$1:A174)+1)</f>
        <v/>
      </c>
      <c r="B175" s="3" t="str">
        <f>IFERROR(INDEX(ARTICULOS!$B:$B,MATCH(C175,ARTICULOS!$C:$C,0)),"")</f>
        <v/>
      </c>
      <c r="E175" s="3" t="str">
        <f>IF(C175="","",INDEX(ARTICULOS!$O:$O,MATCH($C175,ARTICULOS!$P:$P,0)))</f>
        <v/>
      </c>
      <c r="F175" t="str">
        <f t="shared" si="2"/>
        <v/>
      </c>
    </row>
    <row r="176" spans="1:6" x14ac:dyDescent="0.25">
      <c r="A176" s="3" t="str">
        <f>IF(C176="","",MAX($A$1:A175)+1)</f>
        <v/>
      </c>
      <c r="B176" s="3" t="str">
        <f>IFERROR(INDEX(ARTICULOS!$B:$B,MATCH(C176,ARTICULOS!$C:$C,0)),"")</f>
        <v/>
      </c>
      <c r="E176" s="3" t="str">
        <f>IF(C176="","",INDEX(ARTICULOS!$O:$O,MATCH($C176,ARTICULOS!$P:$P,0)))</f>
        <v/>
      </c>
      <c r="F176" t="str">
        <f t="shared" si="2"/>
        <v/>
      </c>
    </row>
    <row r="177" spans="1:6" x14ac:dyDescent="0.25">
      <c r="A177" s="3" t="str">
        <f>IF(C177="","",MAX($A$1:A176)+1)</f>
        <v/>
      </c>
      <c r="B177" s="3" t="str">
        <f>IFERROR(INDEX(ARTICULOS!$B:$B,MATCH(C177,ARTICULOS!$C:$C,0)),"")</f>
        <v/>
      </c>
      <c r="E177" s="3" t="str">
        <f>IF(C177="","",INDEX(ARTICULOS!$O:$O,MATCH($C177,ARTICULOS!$P:$P,0)))</f>
        <v/>
      </c>
      <c r="F177" t="str">
        <f t="shared" si="2"/>
        <v/>
      </c>
    </row>
    <row r="178" spans="1:6" x14ac:dyDescent="0.25">
      <c r="A178" s="3" t="str">
        <f>IF(C178="","",MAX($A$1:A177)+1)</f>
        <v/>
      </c>
      <c r="B178" s="3" t="str">
        <f>IFERROR(INDEX(ARTICULOS!$B:$B,MATCH(C178,ARTICULOS!$C:$C,0)),"")</f>
        <v/>
      </c>
      <c r="E178" s="3" t="str">
        <f>IF(C178="","",INDEX(ARTICULOS!$O:$O,MATCH($C178,ARTICULOS!$P:$P,0)))</f>
        <v/>
      </c>
      <c r="F178" t="str">
        <f t="shared" si="2"/>
        <v/>
      </c>
    </row>
    <row r="179" spans="1:6" x14ac:dyDescent="0.25">
      <c r="A179" s="3" t="str">
        <f>IF(C179="","",MAX($A$1:A178)+1)</f>
        <v/>
      </c>
      <c r="B179" s="3" t="str">
        <f>IFERROR(INDEX(ARTICULOS!$B:$B,MATCH(C179,ARTICULOS!$C:$C,0)),"")</f>
        <v/>
      </c>
      <c r="E179" s="3" t="str">
        <f>IF(C179="","",INDEX(ARTICULOS!$O:$O,MATCH($C179,ARTICULOS!$P:$P,0)))</f>
        <v/>
      </c>
      <c r="F179" t="str">
        <f t="shared" si="2"/>
        <v/>
      </c>
    </row>
    <row r="180" spans="1:6" x14ac:dyDescent="0.25">
      <c r="A180" s="3" t="str">
        <f>IF(C180="","",MAX($A$1:A179)+1)</f>
        <v/>
      </c>
      <c r="B180" s="3" t="str">
        <f>IFERROR(INDEX(ARTICULOS!$B:$B,MATCH(C180,ARTICULOS!$C:$C,0)),"")</f>
        <v/>
      </c>
      <c r="E180" s="3" t="str">
        <f>IF(C180="","",INDEX(ARTICULOS!$O:$O,MATCH($C180,ARTICULOS!$P:$P,0)))</f>
        <v/>
      </c>
      <c r="F180" t="str">
        <f t="shared" si="2"/>
        <v/>
      </c>
    </row>
    <row r="181" spans="1:6" x14ac:dyDescent="0.25">
      <c r="A181" s="3" t="str">
        <f>IF(C181="","",MAX($A$1:A180)+1)</f>
        <v/>
      </c>
      <c r="B181" s="3" t="str">
        <f>IFERROR(INDEX(ARTICULOS!$B:$B,MATCH(C181,ARTICULOS!$C:$C,0)),"")</f>
        <v/>
      </c>
      <c r="E181" s="3" t="str">
        <f>IF(C181="","",INDEX(ARTICULOS!$O:$O,MATCH($C181,ARTICULOS!$P:$P,0)))</f>
        <v/>
      </c>
      <c r="F181" t="str">
        <f t="shared" si="2"/>
        <v/>
      </c>
    </row>
    <row r="182" spans="1:6" x14ac:dyDescent="0.25">
      <c r="A182" s="3" t="str">
        <f>IF(C182="","",MAX($A$1:A181)+1)</f>
        <v/>
      </c>
      <c r="B182" s="3" t="str">
        <f>IFERROR(INDEX(ARTICULOS!$B:$B,MATCH(C182,ARTICULOS!$C:$C,0)),"")</f>
        <v/>
      </c>
      <c r="E182" s="3" t="str">
        <f>IF(C182="","",INDEX(ARTICULOS!$O:$O,MATCH($C182,ARTICULOS!$P:$P,0)))</f>
        <v/>
      </c>
      <c r="F182" t="str">
        <f t="shared" si="2"/>
        <v/>
      </c>
    </row>
    <row r="183" spans="1:6" x14ac:dyDescent="0.25">
      <c r="A183" s="3" t="str">
        <f>IF(C183="","",MAX($A$1:A182)+1)</f>
        <v/>
      </c>
      <c r="B183" s="3" t="str">
        <f>IFERROR(INDEX(ARTICULOS!$B:$B,MATCH(C183,ARTICULOS!$C:$C,0)),"")</f>
        <v/>
      </c>
      <c r="E183" s="3" t="str">
        <f>IF(C183="","",INDEX(ARTICULOS!$O:$O,MATCH($C183,ARTICULOS!$P:$P,0)))</f>
        <v/>
      </c>
      <c r="F183" t="str">
        <f t="shared" si="2"/>
        <v/>
      </c>
    </row>
    <row r="184" spans="1:6" x14ac:dyDescent="0.25">
      <c r="A184" s="3" t="str">
        <f>IF(C184="","",MAX($A$1:A183)+1)</f>
        <v/>
      </c>
      <c r="B184" s="3" t="str">
        <f>IFERROR(INDEX(ARTICULOS!$B:$B,MATCH(C184,ARTICULOS!$C:$C,0)),"")</f>
        <v/>
      </c>
      <c r="E184" s="3" t="str">
        <f>IF(C184="","",INDEX(ARTICULOS!$O:$O,MATCH($C184,ARTICULOS!$P:$P,0)))</f>
        <v/>
      </c>
      <c r="F184" t="str">
        <f t="shared" si="2"/>
        <v/>
      </c>
    </row>
    <row r="185" spans="1:6" x14ac:dyDescent="0.25">
      <c r="A185" s="3" t="str">
        <f>IF(C185="","",MAX($A$1:A184)+1)</f>
        <v/>
      </c>
      <c r="B185" s="3" t="str">
        <f>IFERROR(INDEX(ARTICULOS!$B:$B,MATCH(C185,ARTICULOS!$C:$C,0)),"")</f>
        <v/>
      </c>
      <c r="E185" s="3" t="str">
        <f>IF(C185="","",INDEX(ARTICULOS!$O:$O,MATCH($C185,ARTICULOS!$P:$P,0)))</f>
        <v/>
      </c>
      <c r="F185" t="str">
        <f t="shared" si="2"/>
        <v/>
      </c>
    </row>
    <row r="186" spans="1:6" x14ac:dyDescent="0.25">
      <c r="A186" s="3" t="str">
        <f>IF(C186="","",MAX($A$1:A185)+1)</f>
        <v/>
      </c>
      <c r="B186" s="3" t="str">
        <f>IFERROR(INDEX(ARTICULOS!$B:$B,MATCH(C186,ARTICULOS!$C:$C,0)),"")</f>
        <v/>
      </c>
      <c r="E186" s="3" t="str">
        <f>IF(C186="","",INDEX(ARTICULOS!$O:$O,MATCH($C186,ARTICULOS!$P:$P,0)))</f>
        <v/>
      </c>
      <c r="F186" t="str">
        <f t="shared" si="2"/>
        <v/>
      </c>
    </row>
    <row r="187" spans="1:6" x14ac:dyDescent="0.25">
      <c r="A187" s="3" t="str">
        <f>IF(C187="","",MAX($A$1:A186)+1)</f>
        <v/>
      </c>
      <c r="B187" s="3" t="str">
        <f>IFERROR(INDEX(ARTICULOS!$B:$B,MATCH(C187,ARTICULOS!$C:$C,0)),"")</f>
        <v/>
      </c>
      <c r="E187" s="3" t="str">
        <f>IF(C187="","",INDEX(ARTICULOS!$O:$O,MATCH($C187,ARTICULOS!$P:$P,0)))</f>
        <v/>
      </c>
      <c r="F187" t="str">
        <f t="shared" si="2"/>
        <v/>
      </c>
    </row>
    <row r="188" spans="1:6" x14ac:dyDescent="0.25">
      <c r="A188" s="3" t="str">
        <f>IF(C188="","",MAX($A$1:A187)+1)</f>
        <v/>
      </c>
      <c r="B188" s="3" t="str">
        <f>IFERROR(INDEX(ARTICULOS!$B:$B,MATCH(C188,ARTICULOS!$C:$C,0)),"")</f>
        <v/>
      </c>
      <c r="E188" s="3" t="str">
        <f>IF(C188="","",INDEX(ARTICULOS!$O:$O,MATCH($C188,ARTICULOS!$P:$P,0)))</f>
        <v/>
      </c>
      <c r="F188" t="str">
        <f t="shared" si="2"/>
        <v/>
      </c>
    </row>
    <row r="189" spans="1:6" x14ac:dyDescent="0.25">
      <c r="A189" s="3" t="str">
        <f>IF(C189="","",MAX($A$1:A188)+1)</f>
        <v/>
      </c>
      <c r="B189" s="3" t="str">
        <f>IFERROR(INDEX(ARTICULOS!$B:$B,MATCH(C189,ARTICULOS!$C:$C,0)),"")</f>
        <v/>
      </c>
      <c r="E189" s="3" t="str">
        <f>IF(C189="","",INDEX(ARTICULOS!$O:$O,MATCH($C189,ARTICULOS!$P:$P,0)))</f>
        <v/>
      </c>
      <c r="F189" t="str">
        <f t="shared" si="2"/>
        <v/>
      </c>
    </row>
    <row r="190" spans="1:6" x14ac:dyDescent="0.25">
      <c r="A190" s="3" t="str">
        <f>IF(C190="","",MAX($A$1:A189)+1)</f>
        <v/>
      </c>
      <c r="B190" s="3" t="str">
        <f>IFERROR(INDEX(ARTICULOS!$B:$B,MATCH(C190,ARTICULOS!$C:$C,0)),"")</f>
        <v/>
      </c>
      <c r="E190" s="3" t="str">
        <f>IF(C190="","",INDEX(ARTICULOS!$O:$O,MATCH($C190,ARTICULOS!$P:$P,0)))</f>
        <v/>
      </c>
      <c r="F190" t="str">
        <f t="shared" si="2"/>
        <v/>
      </c>
    </row>
    <row r="191" spans="1:6" x14ac:dyDescent="0.25">
      <c r="A191" s="3" t="str">
        <f>IF(C191="","",MAX($A$1:A190)+1)</f>
        <v/>
      </c>
      <c r="B191" s="3" t="str">
        <f>IFERROR(INDEX(ARTICULOS!$B:$B,MATCH(C191,ARTICULOS!$C:$C,0)),"")</f>
        <v/>
      </c>
      <c r="E191" s="3" t="str">
        <f>IF(C191="","",INDEX(ARTICULOS!$O:$O,MATCH($C191,ARTICULOS!$P:$P,0)))</f>
        <v/>
      </c>
      <c r="F191" t="str">
        <f t="shared" si="2"/>
        <v/>
      </c>
    </row>
    <row r="192" spans="1:6" x14ac:dyDescent="0.25">
      <c r="A192" s="3" t="str">
        <f>IF(C192="","",MAX($A$1:A191)+1)</f>
        <v/>
      </c>
      <c r="B192" s="3" t="str">
        <f>IFERROR(INDEX(ARTICULOS!$B:$B,MATCH(C192,ARTICULOS!$C:$C,0)),"")</f>
        <v/>
      </c>
      <c r="E192" s="3" t="str">
        <f>IF(C192="","",INDEX(ARTICULOS!$O:$O,MATCH($C192,ARTICULOS!$P:$P,0)))</f>
        <v/>
      </c>
      <c r="F192" t="str">
        <f t="shared" si="2"/>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FCD7-15CD-42A1-B949-462FEF87CC2B}">
  <dimension ref="A1:A7"/>
  <sheetViews>
    <sheetView workbookViewId="0">
      <selection activeCell="A8" sqref="A8"/>
    </sheetView>
  </sheetViews>
  <sheetFormatPr baseColWidth="10" defaultRowHeight="15" x14ac:dyDescent="0.25"/>
  <sheetData>
    <row r="1" spans="1:1" x14ac:dyDescent="0.25">
      <c r="A1" t="s">
        <v>110</v>
      </c>
    </row>
    <row r="3" spans="1:1" x14ac:dyDescent="0.25">
      <c r="A3" t="s">
        <v>111</v>
      </c>
    </row>
    <row r="4" spans="1:1" x14ac:dyDescent="0.25">
      <c r="A4" t="s">
        <v>112</v>
      </c>
    </row>
    <row r="5" spans="1:1" x14ac:dyDescent="0.25">
      <c r="A5" t="s">
        <v>113</v>
      </c>
    </row>
    <row r="6" spans="1:1" x14ac:dyDescent="0.25">
      <c r="A6" t="s">
        <v>114</v>
      </c>
    </row>
    <row r="7" spans="1:1" x14ac:dyDescent="0.25">
      <c r="A7"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221</v>
      </c>
      <c r="B1" s="7" t="s">
        <v>222</v>
      </c>
      <c r="C1" s="8" t="s">
        <v>223</v>
      </c>
      <c r="D1" s="9">
        <v>3</v>
      </c>
      <c r="E1" s="9">
        <v>2</v>
      </c>
      <c r="F1" s="9">
        <v>1.5</v>
      </c>
      <c r="G1" s="7" t="s">
        <v>224</v>
      </c>
    </row>
    <row r="2" spans="1:7" x14ac:dyDescent="0.25">
      <c r="A2" s="7" t="s">
        <v>171</v>
      </c>
      <c r="B2" s="7">
        <v>1100</v>
      </c>
      <c r="C2" s="8">
        <v>3300</v>
      </c>
      <c r="D2" s="10">
        <f>IF($B2="","",ROUND($B2*D$1,0))</f>
        <v>3300</v>
      </c>
      <c r="E2" s="10">
        <f t="shared" ref="E2:F17" si="0">IF($B2="","",ROUND($B2*E$1,0))</f>
        <v>2200</v>
      </c>
      <c r="F2" s="10">
        <f t="shared" si="0"/>
        <v>1650</v>
      </c>
      <c r="G2" s="11">
        <f>IF(C2="","",C2/B2)</f>
        <v>3</v>
      </c>
    </row>
    <row r="3" spans="1:7" x14ac:dyDescent="0.25">
      <c r="A3" s="7" t="s">
        <v>189</v>
      </c>
      <c r="B3" s="7">
        <v>470</v>
      </c>
      <c r="C3" s="8">
        <v>1450</v>
      </c>
      <c r="D3" s="10">
        <f>IF($B3="","",ROUND($B3*D$1,0))</f>
        <v>1410</v>
      </c>
      <c r="E3" s="10">
        <f t="shared" si="0"/>
        <v>940</v>
      </c>
      <c r="F3" s="10">
        <f t="shared" si="0"/>
        <v>705</v>
      </c>
      <c r="G3" s="11">
        <f t="shared" ref="G3:G66" si="1">IF(C3="","",C3/B3)</f>
        <v>3.0851063829787235</v>
      </c>
    </row>
    <row r="4" spans="1:7" x14ac:dyDescent="0.25">
      <c r="A4" s="7" t="s">
        <v>127</v>
      </c>
      <c r="B4" s="7">
        <v>530</v>
      </c>
      <c r="C4" s="8">
        <v>2000</v>
      </c>
      <c r="D4" s="10">
        <f t="shared" ref="D4:F35" si="2">IF($B4="","",ROUND($B4*D$1,0))</f>
        <v>1590</v>
      </c>
      <c r="E4" s="10">
        <f t="shared" si="0"/>
        <v>1060</v>
      </c>
      <c r="F4" s="10">
        <f t="shared" si="0"/>
        <v>795</v>
      </c>
      <c r="G4" s="11">
        <f t="shared" si="1"/>
        <v>3.7735849056603774</v>
      </c>
    </row>
    <row r="5" spans="1:7" x14ac:dyDescent="0.25">
      <c r="A5" s="7" t="s">
        <v>225</v>
      </c>
      <c r="B5" s="7">
        <v>990</v>
      </c>
      <c r="C5" s="8">
        <v>3000</v>
      </c>
      <c r="D5" s="10">
        <f t="shared" si="2"/>
        <v>2970</v>
      </c>
      <c r="E5" s="10">
        <f t="shared" si="0"/>
        <v>1980</v>
      </c>
      <c r="F5" s="10">
        <f t="shared" si="0"/>
        <v>1485</v>
      </c>
      <c r="G5" s="11">
        <f t="shared" si="1"/>
        <v>3.0303030303030303</v>
      </c>
    </row>
    <row r="6" spans="1:7" x14ac:dyDescent="0.25">
      <c r="A6" s="7" t="s">
        <v>174</v>
      </c>
      <c r="B6" s="7">
        <v>1540</v>
      </c>
      <c r="C6" s="8">
        <v>3000</v>
      </c>
      <c r="D6" s="10">
        <f t="shared" si="2"/>
        <v>4620</v>
      </c>
      <c r="E6" s="10">
        <f t="shared" si="0"/>
        <v>3080</v>
      </c>
      <c r="F6" s="10">
        <f t="shared" si="0"/>
        <v>2310</v>
      </c>
      <c r="G6" s="11">
        <f t="shared" si="1"/>
        <v>1.948051948051948</v>
      </c>
    </row>
    <row r="7" spans="1:7" x14ac:dyDescent="0.25">
      <c r="A7" s="7" t="s">
        <v>180</v>
      </c>
      <c r="B7" s="7">
        <v>1050</v>
      </c>
      <c r="C7" s="8">
        <v>3000</v>
      </c>
      <c r="D7" s="10">
        <f t="shared" si="2"/>
        <v>3150</v>
      </c>
      <c r="E7" s="10">
        <f t="shared" si="0"/>
        <v>2100</v>
      </c>
      <c r="F7" s="10">
        <f t="shared" si="0"/>
        <v>1575</v>
      </c>
      <c r="G7" s="11">
        <f t="shared" si="1"/>
        <v>2.8571428571428572</v>
      </c>
    </row>
    <row r="8" spans="1:7" x14ac:dyDescent="0.25">
      <c r="A8" s="7" t="s">
        <v>226</v>
      </c>
      <c r="B8" s="7">
        <v>2300</v>
      </c>
      <c r="C8" s="8">
        <v>4990</v>
      </c>
      <c r="D8" s="10">
        <f t="shared" si="2"/>
        <v>6900</v>
      </c>
      <c r="E8" s="10">
        <f t="shared" si="0"/>
        <v>4600</v>
      </c>
      <c r="F8" s="10">
        <f t="shared" si="0"/>
        <v>3450</v>
      </c>
      <c r="G8" s="11">
        <f t="shared" si="1"/>
        <v>2.1695652173913045</v>
      </c>
    </row>
    <row r="9" spans="1:7" x14ac:dyDescent="0.25">
      <c r="A9" s="7" t="s">
        <v>227</v>
      </c>
      <c r="B9" s="7">
        <v>630</v>
      </c>
      <c r="C9" s="8">
        <v>1300</v>
      </c>
      <c r="D9" s="10">
        <f t="shared" si="2"/>
        <v>1890</v>
      </c>
      <c r="E9" s="10">
        <f t="shared" si="0"/>
        <v>1260</v>
      </c>
      <c r="F9" s="10">
        <f t="shared" si="0"/>
        <v>945</v>
      </c>
      <c r="G9" s="11">
        <f t="shared" si="1"/>
        <v>2.0634920634920637</v>
      </c>
    </row>
    <row r="10" spans="1:7" x14ac:dyDescent="0.25">
      <c r="A10" s="7" t="s">
        <v>228</v>
      </c>
      <c r="B10" s="7">
        <v>1550</v>
      </c>
      <c r="C10" s="8">
        <v>3000</v>
      </c>
      <c r="D10" s="10">
        <f t="shared" si="2"/>
        <v>4650</v>
      </c>
      <c r="E10" s="10">
        <f t="shared" si="0"/>
        <v>3100</v>
      </c>
      <c r="F10" s="10">
        <f t="shared" si="0"/>
        <v>2325</v>
      </c>
      <c r="G10" s="11">
        <f t="shared" si="1"/>
        <v>1.935483870967742</v>
      </c>
    </row>
    <row r="11" spans="1:7" x14ac:dyDescent="0.25">
      <c r="A11" t="s">
        <v>247</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revision</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2024-09-05T21:57:36Z</dcterms:modified>
</cp:coreProperties>
</file>