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<sst xmlns="http://schemas.openxmlformats.org/spreadsheetml/2006/main" count="127" uniqueCount="109">
  <si>
    <t>ADC object "extruder" has value 0.994414 (timestamp 910.460)</t>
  </si>
  <si>
    <t>ADC object "extruder" has value 0.994597 (timestamp 911.060)</t>
  </si>
  <si>
    <t>ADC object "extruder" has value 0.994567 (timestamp 911.360)</t>
  </si>
  <si>
    <t>ADC object "extruder" has value 0.994567 (timestamp 911.960)</t>
  </si>
  <si>
    <t>ADC object "extruder" has value 0.994597 (timestamp 912.260)</t>
  </si>
  <si>
    <t>ADC object "extruder" has value 0.994536 (timestamp 913.160)</t>
  </si>
  <si>
    <t>ADC object "extruder" has value 0.969872 (timestamp 1238.960)</t>
  </si>
  <si>
    <t>ADC object "extruder" has value 0.969963 (timestamp 1239.560)</t>
  </si>
  <si>
    <t>ADC object "extruder" has value 0.969750 (timestamp 1239.860)</t>
  </si>
  <si>
    <t>ADC object "extruder" has value 0.969872 (timestamp 1240.160)</t>
  </si>
  <si>
    <t>ADC object "extruder" has value 0.970116 (timestamp 1240.760)</t>
  </si>
  <si>
    <t>ADC object "extruder" has value 0.970085 (timestamp 1241.660)</t>
  </si>
  <si>
    <t>ADC object "extruder" has value 0.847802 (timestamp 1415.360)</t>
  </si>
  <si>
    <t>ADC object "extruder" has value 0.847863 (timestamp 1415.660)</t>
  </si>
  <si>
    <t>ADC object "extruder" has value 0.847711 (timestamp 1415.960)</t>
  </si>
  <si>
    <t>ADC object "extruder" has value 0.847833 (timestamp 1416.260)</t>
  </si>
  <si>
    <t>ADC object "extruder" has value 0.847589 (timestamp 1416.560)</t>
  </si>
  <si>
    <t>ADC object "extruder" has value 0.847650 (timestamp 1417.160)</t>
  </si>
  <si>
    <t>ADC object "extruder" has value 0.514499 (timestamp 1604.960)</t>
  </si>
  <si>
    <t>ADC object "extruder" has value 0.514255 (timestamp 1605.260)</t>
  </si>
  <si>
    <t>ADC object "extruder" has value 0.514286 (timestamp 1605.560)</t>
  </si>
  <si>
    <t>ADC object "extruder" has value 0.513828 (timestamp 1606.460)</t>
  </si>
  <si>
    <t>ADC object "extruder" has value 0.513736 (timestamp 1607.060)</t>
  </si>
  <si>
    <t>ADC object "extruder" has value 0.513584 (timestamp 1607.360)</t>
  </si>
  <si>
    <t>ADC object "extruder" has value 0.303236 (timestamp 1704.260)</t>
  </si>
  <si>
    <t>ADC object "extruder" has value 0.303297 (timestamp 1704.560)</t>
  </si>
  <si>
    <t>ADC object "extruder" has value 0.303266 (timestamp 1704.860)</t>
  </si>
  <si>
    <t>ADC object "extruder" has value 0.303236 (timestamp 1705.160)</t>
  </si>
  <si>
    <t>ADC object "extruder" has value 0.303266 (timestamp 1705.460)</t>
  </si>
  <si>
    <t>ADC object "extruder" has value 0.303297 (timestamp 1705.760)</t>
  </si>
  <si>
    <t>ADC object "extruder" has value 0.147955 (timestamp 1966.760)</t>
  </si>
  <si>
    <t>ADC object "extruder" has value 0.147833 (timestamp 1967.060)</t>
  </si>
  <si>
    <t>ADC object "extruder" has value 0.147833 (timestamp 1967.360)</t>
  </si>
  <si>
    <t>ADC object "extruder" has value 0.147741 (timestamp 1967.660)</t>
  </si>
  <si>
    <t>ADC object "extruder" has value 0.147711 (timestamp 1967.960)</t>
  </si>
  <si>
    <t>ADC object "extruder" has value 0.147741 (timestamp 1968.260)</t>
  </si>
  <si>
    <t>ADC object "extruder" has value 0.996093 (timestamp 49.660)</t>
  </si>
  <si>
    <t>ADC object "extruder" has value 0.996062 (timestamp 52.060)</t>
  </si>
  <si>
    <t>ADC object "extruder" has value 0.996123 (timestamp 52.360)</t>
  </si>
  <si>
    <t>ADC object "extruder" has value 0.996093 (timestamp 52.660)</t>
  </si>
  <si>
    <t>ADC object "extruder" has value 0.996001 (timestamp 52.960)</t>
  </si>
  <si>
    <t>ADC object "extruder" has value 0.996093 (timestamp 53.260)</t>
  </si>
  <si>
    <t>ADC object "extruder" has value 0.996123 (timestamp 53.560)</t>
  </si>
  <si>
    <t>ADC object "extruder" has value 0.996093 (timestamp 53.860)</t>
  </si>
  <si>
    <t>ADC object "extruder" has value 0.995604 (timestamp 4551.060)</t>
  </si>
  <si>
    <t>ADC object "extruder" has value 0.995696 (timestamp 4551.360)</t>
  </si>
  <si>
    <t>ADC object "extruder" has value 0.995757 (timestamp 4551.660)</t>
  </si>
  <si>
    <t>ADC object "extruder" has value 0.995635 (timestamp 4551.960)</t>
  </si>
  <si>
    <t>ADC object "extruder" has value 0.995696 (timestamp 4552.260)</t>
  </si>
  <si>
    <t>ADC object "extruder" has value 0.994658 (timestamp 16.660)</t>
  </si>
  <si>
    <t>ADC object "extruder" has value 0.994750 (timestamp 16.960)</t>
  </si>
  <si>
    <t>ADC object "extruder" has value 0.994689 (timestamp 17.560)</t>
  </si>
  <si>
    <t>ADC object "extruder" has value 0.994628 (timestamp 17.860)</t>
  </si>
  <si>
    <t>ADC object "extruder" has value 0.994780 (timestamp 18.160)</t>
  </si>
  <si>
    <t>ADC object "extruder" has value 0.944841 (timestamp 221.560)</t>
  </si>
  <si>
    <t>ADC object "extruder" has value 0.944902 (timestamp 221.860)</t>
  </si>
  <si>
    <t>ADC object "extruder" has value 0.944963 (timestamp 222.160)</t>
  </si>
  <si>
    <t>ADC object "extruder" has value 0.944963 (timestamp 222.460)</t>
  </si>
  <si>
    <t>ADC object "extruder" has value 0.944963 (timestamp 222.760)</t>
  </si>
  <si>
    <t>ADC object "extruder" has value 0.945055 (timestamp 223.060)</t>
  </si>
  <si>
    <t>ADC object "extruder" has value 0.735073 (timestamp 327.160)</t>
  </si>
  <si>
    <t>ADC object "extruder" has value 0.735226 (timestamp 327.460)</t>
  </si>
  <si>
    <t>ADC object "extruder" has value 0.735317 (timestamp 327.760)</t>
  </si>
  <si>
    <t>ADC object "extruder" has value 0.735287 (timestamp 328.060)</t>
  </si>
  <si>
    <t>ADC object "extruder" has value 0.735501 (timestamp 328.360)</t>
  </si>
  <si>
    <t>ADC object "extruder" has value 0.735531 (timestamp 328.660)</t>
  </si>
  <si>
    <t>ADC object "extruder" has value 0.432509 (timestamp 445.360)</t>
  </si>
  <si>
    <t>ADC object "extruder" has value 0.432509 (timestamp 445.660)</t>
  </si>
  <si>
    <t>ADC object "extruder" has value 0.432601 (timestamp 445.960)</t>
  </si>
  <si>
    <t>ADC object "extruder" has value 0.432662 (timestamp 446.260)</t>
  </si>
  <si>
    <t>ADC object "extruder" has value 0.432692 (timestamp 446.560)</t>
  </si>
  <si>
    <t>ADC object "extruder" has value 0.432662 (timestamp 446.860)</t>
  </si>
  <si>
    <t>ADC object "extruder" has value 0.225946 (timestamp 165.760)</t>
  </si>
  <si>
    <t>ADC object "extruder" has value 0.225916 (timestamp 166.060)</t>
  </si>
  <si>
    <t>ADC object "extruder" has value 0.225885 (timestamp 166.360)</t>
  </si>
  <si>
    <t>ADC object "extruder" has value 0.225916 (timestamp 166.660)</t>
  </si>
  <si>
    <t>ADC object "extruder" has value 0.225946 (timestamp 166.960)</t>
  </si>
  <si>
    <t>ADC object "extruder" has value 0.225946 (timestamp 167.560)</t>
  </si>
  <si>
    <t>ADC object "extruder" has value 0.181319 (timestamp 269.860)</t>
  </si>
  <si>
    <t>ADC object "extruder" has value 0.181410 (timestamp 270.160)</t>
  </si>
  <si>
    <t>ADC object "extruder" has value 0.181441 (timestamp 270.460)</t>
  </si>
  <si>
    <t>ADC object "extruder" has value 0.181563 (timestamp 270.760)</t>
  </si>
  <si>
    <t>ADC object "extruder" has value 0.181624 (timestamp 271.060)</t>
  </si>
  <si>
    <t>ADC object "extruder" has value 0.181593 (timestamp 271.360)</t>
  </si>
  <si>
    <t>ADC object "extruder" has value 0.181929 (timestamp 272.860)</t>
  </si>
  <si>
    <t>ADC object "extruder" has value 0.136569 (timestamp 367.060)</t>
  </si>
  <si>
    <t>ADC object "extruder" has value 0.136600 (timestamp 367.360)</t>
  </si>
  <si>
    <t>ADC object "extruder" has value 0.136722 (timestamp 367.660)</t>
  </si>
  <si>
    <t>ADC object "extruder" has value 0.136783 (timestamp 367.960)</t>
  </si>
  <si>
    <t>ADC object "extruder" has value 0.136813 (timestamp 368.260)</t>
  </si>
  <si>
    <t>ADC object "extruder" has value 0.092674 (timestamp 463.960)</t>
  </si>
  <si>
    <t>ADC object "extruder" has value 0.092674 (timestamp 464.260)</t>
  </si>
  <si>
    <t>ADC object "extruder" has value 0.092735 (timestamp 464.560)</t>
  </si>
  <si>
    <t>ADC object "extruder" has value 0.092735 (timestamp 464.860)</t>
  </si>
  <si>
    <t>ADC object "extruder" has value 0.092766 (timestamp 465.160)</t>
  </si>
  <si>
    <t>ADC object "extruder" has value 0.092735 (timestamp 465.460)</t>
  </si>
  <si>
    <t>ADC object "extruder" has value 0.072009 (timestamp 593.560)</t>
  </si>
  <si>
    <t>ADC object "extruder" has value 0.072039 (timestamp 593.860)</t>
  </si>
  <si>
    <t>ADC object "extruder" has value 0.072070 (timestamp 594.160)</t>
  </si>
  <si>
    <t>ADC object "extruder" has value 0.072161 (timestamp 594.460)</t>
  </si>
  <si>
    <t>ADC object "extruder" has value 0.072039 (timestamp 594.760)</t>
  </si>
  <si>
    <t>ADC object "extruder" has value 0.072070 (timestamp 595.060)</t>
  </si>
  <si>
    <t>ADC object "extruder" has value 0.072070 (timestamp 595.360)</t>
  </si>
  <si>
    <t>ADC object "extruder" has value 0.072100 (timestamp 595.960)</t>
  </si>
  <si>
    <t>Temp(C)</t>
  </si>
  <si>
    <t>ADC(%)</t>
  </si>
  <si>
    <t>ADC(V 4.096 ref)</t>
  </si>
  <si>
    <t>synthetic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</si>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</sst>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Sheet1!$B$1:$B$1000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Sheet1!$C$1:$C$1000</c:f>
              <c:numCache/>
            </c:numRef>
          </c:val>
          <c:smooth val="0"/>
        </c:ser>
        <c:axId val="796625107"/>
        <c:axId val="1619179025"/>
      </c:lineChart>
      <c:catAx>
        <c:axId val="796625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179025"/>
      </c:catAx>
      <c:valAx>
        <c:axId val="1619179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6251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Sheet4!$A$2:$A$1005</c:f>
            </c:numRef>
          </c:xVal>
          <c:yVal>
            <c:numRef>
              <c:f>Sheet4!$B$2:$B$1005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12659"/>
        <c:axId val="1024023204"/>
      </c:scatterChart>
      <c:valAx>
        <c:axId val="1937126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023204"/>
      </c:valAx>
      <c:valAx>
        <c:axId val="1024023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12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904875</xdr:colOff>
      <xdr:row>2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3</xdr:row>
      <xdr:rowOff>123825</xdr:rowOff>
    </xdr:from>
    <xdr:ext cx="8010525" cy="4953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0.994414</v>
      </c>
      <c r="C1" s="2"/>
    </row>
    <row r="2">
      <c r="A2" s="1">
        <v>0.994597</v>
      </c>
      <c r="C2" s="2"/>
    </row>
    <row r="3">
      <c r="A3" s="1">
        <v>0.994567</v>
      </c>
      <c r="C3" s="2"/>
    </row>
    <row r="4">
      <c r="A4" s="1">
        <v>0.994567</v>
      </c>
      <c r="C4" s="2"/>
    </row>
    <row r="5">
      <c r="A5" s="1">
        <v>0.994597</v>
      </c>
      <c r="C5" s="2"/>
    </row>
    <row r="6">
      <c r="A6" s="1">
        <v>0.994536</v>
      </c>
      <c r="C6" s="2"/>
    </row>
    <row r="7">
      <c r="B7" s="3">
        <f>AVERAGE(A1:A6)</f>
        <v>0.9945463333</v>
      </c>
      <c r="C7" s="1">
        <v>23.0</v>
      </c>
      <c r="D7" s="4">
        <f>B7*4.096</f>
        <v>4.073661781</v>
      </c>
    </row>
    <row r="8">
      <c r="A8" s="1">
        <v>0.969872</v>
      </c>
      <c r="C8" s="2"/>
    </row>
    <row r="9">
      <c r="A9" s="1">
        <v>0.969963</v>
      </c>
      <c r="C9" s="2"/>
    </row>
    <row r="10">
      <c r="A10" s="1">
        <v>0.96975</v>
      </c>
      <c r="C10" s="2"/>
    </row>
    <row r="11">
      <c r="A11" s="1">
        <v>0.969872</v>
      </c>
      <c r="C11" s="2"/>
    </row>
    <row r="12">
      <c r="A12" s="1">
        <v>0.970116</v>
      </c>
      <c r="C12" s="2"/>
    </row>
    <row r="13">
      <c r="A13" s="1">
        <v>0.970085</v>
      </c>
      <c r="C13" s="2"/>
    </row>
    <row r="14">
      <c r="A14" s="3"/>
      <c r="B14" s="3">
        <f>AVERAGE(A8:A13)</f>
        <v>0.969943</v>
      </c>
      <c r="C14" s="1">
        <v>43.0</v>
      </c>
      <c r="D14" s="4">
        <f>B14*4.096</f>
        <v>3.972886528</v>
      </c>
    </row>
    <row r="15">
      <c r="A15" s="1">
        <v>0.847802</v>
      </c>
      <c r="C15" s="2"/>
    </row>
    <row r="16">
      <c r="A16" s="1">
        <v>0.847863</v>
      </c>
      <c r="C16" s="2"/>
    </row>
    <row r="17">
      <c r="A17" s="1">
        <v>0.847711</v>
      </c>
      <c r="C17" s="2"/>
    </row>
    <row r="18">
      <c r="A18" s="1">
        <v>0.847833</v>
      </c>
      <c r="C18" s="2"/>
    </row>
    <row r="19">
      <c r="A19" s="1">
        <v>0.847589</v>
      </c>
      <c r="C19" s="2"/>
    </row>
    <row r="20">
      <c r="A20" s="1">
        <v>0.84765</v>
      </c>
      <c r="C20" s="2"/>
    </row>
    <row r="21">
      <c r="A21" s="3"/>
      <c r="B21" s="3">
        <f>AVERAGE(A15:A20)</f>
        <v>0.8477413333</v>
      </c>
      <c r="C21" s="1">
        <v>82.0</v>
      </c>
      <c r="D21" s="4">
        <f>B21*4.096</f>
        <v>3.472348501</v>
      </c>
    </row>
    <row r="22">
      <c r="A22" s="1">
        <v>0.514499</v>
      </c>
      <c r="C22" s="2"/>
    </row>
    <row r="23">
      <c r="A23" s="1">
        <v>0.514255</v>
      </c>
      <c r="C23" s="2"/>
    </row>
    <row r="24">
      <c r="A24" s="1">
        <v>0.514286</v>
      </c>
      <c r="C24" s="2"/>
    </row>
    <row r="25">
      <c r="A25" s="1">
        <v>0.513828</v>
      </c>
      <c r="C25" s="2"/>
    </row>
    <row r="26">
      <c r="A26" s="1">
        <v>0.513736</v>
      </c>
      <c r="C26" s="2"/>
    </row>
    <row r="27">
      <c r="A27" s="1">
        <v>0.513584</v>
      </c>
      <c r="C27" s="2"/>
    </row>
    <row r="28">
      <c r="A28" s="3"/>
      <c r="B28" s="3">
        <f>AVERAGE(A22:A27)</f>
        <v>0.5140313333</v>
      </c>
      <c r="C28" s="1">
        <v>136.0</v>
      </c>
      <c r="D28" s="4">
        <f>B28*4.096</f>
        <v>2.105472341</v>
      </c>
    </row>
    <row r="29">
      <c r="A29" s="1">
        <v>0.303236</v>
      </c>
      <c r="C29" s="2"/>
    </row>
    <row r="30">
      <c r="A30" s="1">
        <v>0.303297</v>
      </c>
      <c r="C30" s="2"/>
    </row>
    <row r="31">
      <c r="A31" s="1">
        <v>0.303266</v>
      </c>
      <c r="C31" s="2"/>
    </row>
    <row r="32">
      <c r="A32" s="1">
        <v>0.303236</v>
      </c>
      <c r="C32" s="2"/>
    </row>
    <row r="33">
      <c r="A33" s="1">
        <v>0.303266</v>
      </c>
      <c r="C33" s="2"/>
    </row>
    <row r="34">
      <c r="A34" s="1">
        <v>0.303297</v>
      </c>
      <c r="C34" s="2"/>
    </row>
    <row r="35">
      <c r="A35" s="3"/>
      <c r="B35" s="3">
        <f>AVERAGE(A29:A34)</f>
        <v>0.3032663333</v>
      </c>
      <c r="C35" s="2">
        <v>172.0</v>
      </c>
      <c r="D35" s="4">
        <f>B35*4.096</f>
        <v>1.242178901</v>
      </c>
    </row>
    <row r="36">
      <c r="A36" s="1">
        <v>0.147955</v>
      </c>
      <c r="C36" s="2"/>
    </row>
    <row r="37">
      <c r="A37" s="1">
        <v>0.147833</v>
      </c>
      <c r="C37" s="2"/>
    </row>
    <row r="38">
      <c r="A38" s="1">
        <v>0.147833</v>
      </c>
      <c r="C38" s="2"/>
    </row>
    <row r="39">
      <c r="A39" s="1">
        <v>0.147741</v>
      </c>
      <c r="C39" s="2"/>
    </row>
    <row r="40">
      <c r="A40" s="1">
        <v>0.147711</v>
      </c>
      <c r="C40" s="2"/>
    </row>
    <row r="41">
      <c r="A41" s="1">
        <v>0.147741</v>
      </c>
      <c r="C41" s="2"/>
    </row>
    <row r="42">
      <c r="B42" s="3">
        <f>AVERAGE(A36:A41)</f>
        <v>0.1478023333</v>
      </c>
      <c r="C42" s="2">
        <v>208.0</v>
      </c>
      <c r="D42" s="4">
        <f>B42*4.096</f>
        <v>0.6053983573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2">
        <v>23.0</v>
      </c>
      <c r="B1" s="1" t="s">
        <v>0</v>
      </c>
      <c r="C1" s="5">
        <v>0.994414</v>
      </c>
    </row>
    <row r="2">
      <c r="A2" s="2">
        <v>23.0</v>
      </c>
      <c r="B2" s="1" t="s">
        <v>1</v>
      </c>
      <c r="C2" s="1">
        <v>0.994597</v>
      </c>
    </row>
    <row r="3">
      <c r="A3" s="2">
        <v>23.0</v>
      </c>
      <c r="B3" s="1" t="s">
        <v>2</v>
      </c>
      <c r="C3" s="1">
        <v>0.994567</v>
      </c>
    </row>
    <row r="4">
      <c r="A4" s="2">
        <v>23.0</v>
      </c>
      <c r="B4" s="1" t="s">
        <v>3</v>
      </c>
      <c r="C4" s="1">
        <v>0.994567</v>
      </c>
    </row>
    <row r="5">
      <c r="A5" s="2">
        <v>23.0</v>
      </c>
      <c r="B5" s="1" t="s">
        <v>4</v>
      </c>
      <c r="C5" s="1">
        <v>0.994597</v>
      </c>
    </row>
    <row r="6">
      <c r="A6" s="2">
        <v>23.0</v>
      </c>
      <c r="B6" s="1" t="s">
        <v>5</v>
      </c>
      <c r="C6" s="1">
        <v>0.994536</v>
      </c>
    </row>
    <row r="7">
      <c r="A7" s="3"/>
      <c r="B7" s="3"/>
      <c r="C7" s="3"/>
    </row>
    <row r="8">
      <c r="A8" s="2">
        <v>43.0</v>
      </c>
      <c r="B8" s="1" t="s">
        <v>6</v>
      </c>
      <c r="C8" s="1">
        <v>0.969872</v>
      </c>
    </row>
    <row r="9">
      <c r="A9" s="2">
        <v>43.0</v>
      </c>
      <c r="B9" s="1" t="s">
        <v>7</v>
      </c>
      <c r="C9" s="1">
        <v>0.969963</v>
      </c>
    </row>
    <row r="10">
      <c r="A10" s="2">
        <v>43.0</v>
      </c>
      <c r="B10" s="1" t="s">
        <v>8</v>
      </c>
      <c r="C10" s="1">
        <v>0.96975</v>
      </c>
    </row>
    <row r="11">
      <c r="A11" s="2">
        <v>43.0</v>
      </c>
      <c r="B11" s="1" t="s">
        <v>9</v>
      </c>
      <c r="C11" s="1">
        <v>0.969872</v>
      </c>
    </row>
    <row r="12">
      <c r="A12" s="2">
        <v>43.0</v>
      </c>
      <c r="B12" s="1" t="s">
        <v>10</v>
      </c>
      <c r="C12" s="1">
        <v>0.970116</v>
      </c>
    </row>
    <row r="13">
      <c r="A13" s="2">
        <v>43.0</v>
      </c>
      <c r="B13" s="1" t="s">
        <v>11</v>
      </c>
      <c r="C13" s="1">
        <v>0.970085</v>
      </c>
    </row>
    <row r="14">
      <c r="A14" s="3"/>
      <c r="B14" s="3"/>
      <c r="C14" s="3"/>
    </row>
    <row r="15">
      <c r="A15" s="2">
        <v>82.0</v>
      </c>
      <c r="B15" s="1" t="s">
        <v>12</v>
      </c>
      <c r="C15" s="1">
        <v>0.847802</v>
      </c>
    </row>
    <row r="16">
      <c r="A16" s="2">
        <v>82.0</v>
      </c>
      <c r="B16" s="1" t="s">
        <v>13</v>
      </c>
      <c r="C16" s="1">
        <v>0.847863</v>
      </c>
    </row>
    <row r="17">
      <c r="A17" s="2">
        <v>82.0</v>
      </c>
      <c r="B17" s="1" t="s">
        <v>14</v>
      </c>
      <c r="C17" s="1">
        <v>0.847711</v>
      </c>
    </row>
    <row r="18">
      <c r="A18" s="2">
        <v>82.0</v>
      </c>
      <c r="B18" s="1" t="s">
        <v>15</v>
      </c>
      <c r="C18" s="1">
        <v>0.847833</v>
      </c>
    </row>
    <row r="19">
      <c r="A19" s="2">
        <v>82.0</v>
      </c>
      <c r="B19" s="1" t="s">
        <v>16</v>
      </c>
      <c r="C19" s="1">
        <v>0.847589</v>
      </c>
    </row>
    <row r="20">
      <c r="A20" s="2">
        <v>82.0</v>
      </c>
      <c r="B20" s="1" t="s">
        <v>17</v>
      </c>
      <c r="C20" s="1">
        <v>0.84765</v>
      </c>
    </row>
    <row r="21">
      <c r="A21" s="3"/>
      <c r="B21" s="3"/>
      <c r="C21" s="3"/>
    </row>
    <row r="22">
      <c r="A22" s="2">
        <v>136.0</v>
      </c>
      <c r="B22" s="1" t="s">
        <v>18</v>
      </c>
      <c r="C22" s="1">
        <v>0.514499</v>
      </c>
    </row>
    <row r="23">
      <c r="A23" s="2">
        <v>136.0</v>
      </c>
      <c r="B23" s="1" t="s">
        <v>19</v>
      </c>
      <c r="C23" s="1">
        <v>0.514255</v>
      </c>
    </row>
    <row r="24">
      <c r="A24" s="2">
        <v>136.0</v>
      </c>
      <c r="B24" s="1" t="s">
        <v>20</v>
      </c>
      <c r="C24" s="1">
        <v>0.514286</v>
      </c>
    </row>
    <row r="25">
      <c r="A25" s="2">
        <v>136.0</v>
      </c>
      <c r="B25" s="1" t="s">
        <v>21</v>
      </c>
      <c r="C25" s="1">
        <v>0.513828</v>
      </c>
    </row>
    <row r="26">
      <c r="A26" s="2">
        <v>136.0</v>
      </c>
      <c r="B26" s="1" t="s">
        <v>22</v>
      </c>
      <c r="C26" s="1">
        <v>0.513736</v>
      </c>
    </row>
    <row r="27">
      <c r="A27" s="2">
        <v>136.0</v>
      </c>
      <c r="B27" s="1" t="s">
        <v>23</v>
      </c>
      <c r="C27" s="1">
        <v>0.513584</v>
      </c>
    </row>
    <row r="28">
      <c r="A28" s="3"/>
      <c r="B28" s="3"/>
      <c r="C28" s="3"/>
    </row>
    <row r="29">
      <c r="A29" s="2">
        <v>172.0</v>
      </c>
      <c r="B29" s="1" t="s">
        <v>24</v>
      </c>
      <c r="C29" s="1">
        <v>0.303236</v>
      </c>
    </row>
    <row r="30">
      <c r="A30" s="2">
        <v>172.0</v>
      </c>
      <c r="B30" s="1" t="s">
        <v>25</v>
      </c>
      <c r="C30" s="1">
        <v>0.303297</v>
      </c>
    </row>
    <row r="31">
      <c r="A31" s="2">
        <v>172.0</v>
      </c>
      <c r="B31" s="1" t="s">
        <v>26</v>
      </c>
      <c r="C31" s="1">
        <v>0.303266</v>
      </c>
    </row>
    <row r="32">
      <c r="A32" s="2">
        <v>172.0</v>
      </c>
      <c r="B32" s="1" t="s">
        <v>27</v>
      </c>
      <c r="C32" s="1">
        <v>0.303236</v>
      </c>
    </row>
    <row r="33">
      <c r="A33" s="2">
        <v>172.0</v>
      </c>
      <c r="B33" s="1" t="s">
        <v>28</v>
      </c>
      <c r="C33" s="1">
        <v>0.303266</v>
      </c>
    </row>
    <row r="34">
      <c r="A34" s="2">
        <v>172.0</v>
      </c>
      <c r="B34" s="1" t="s">
        <v>29</v>
      </c>
      <c r="C34" s="1">
        <v>0.303297</v>
      </c>
    </row>
    <row r="35">
      <c r="A35" s="3"/>
      <c r="B35" s="3"/>
      <c r="C35" s="3"/>
    </row>
    <row r="36">
      <c r="A36" s="2">
        <v>208.0</v>
      </c>
      <c r="B36" s="1" t="s">
        <v>30</v>
      </c>
      <c r="C36" s="1">
        <v>0.147955</v>
      </c>
    </row>
    <row r="37">
      <c r="A37" s="2">
        <v>208.0</v>
      </c>
      <c r="B37" s="1" t="s">
        <v>31</v>
      </c>
      <c r="C37" s="1">
        <v>0.147833</v>
      </c>
    </row>
    <row r="38">
      <c r="A38" s="2">
        <v>208.0</v>
      </c>
      <c r="B38" s="1" t="s">
        <v>32</v>
      </c>
      <c r="C38" s="1">
        <v>0.147833</v>
      </c>
    </row>
    <row r="39">
      <c r="A39" s="2">
        <v>208.0</v>
      </c>
      <c r="B39" s="1" t="s">
        <v>33</v>
      </c>
      <c r="C39" s="1">
        <v>0.147741</v>
      </c>
    </row>
    <row r="40">
      <c r="A40" s="2">
        <v>208.0</v>
      </c>
      <c r="B40" s="1" t="s">
        <v>34</v>
      </c>
      <c r="C40" s="1">
        <v>0.147711</v>
      </c>
    </row>
    <row r="41">
      <c r="A41" s="2">
        <v>208.0</v>
      </c>
      <c r="B41" s="1" t="s">
        <v>35</v>
      </c>
      <c r="C41" s="1">
        <v>0.147741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</cols>
  <sheetData>
    <row r="1">
      <c r="A1" s="6">
        <v>19.0</v>
      </c>
      <c r="B1" s="6" t="s">
        <v>36</v>
      </c>
      <c r="C1" s="4">
        <f>IFERROR(__xludf.DUMMYFUNCTION("index(split(B1,"" "",True),6)"),0.996093)</f>
        <v>0.996093</v>
      </c>
    </row>
    <row r="2">
      <c r="A2" s="6">
        <v>19.0</v>
      </c>
      <c r="B2" s="6" t="s">
        <v>37</v>
      </c>
      <c r="C2" s="4">
        <f>IFERROR(__xludf.DUMMYFUNCTION("index(split(B2,"" "",True),6)"),0.996062)</f>
        <v>0.996062</v>
      </c>
    </row>
    <row r="3">
      <c r="A3" s="6">
        <v>19.0</v>
      </c>
      <c r="B3" s="6" t="s">
        <v>38</v>
      </c>
      <c r="C3" s="4">
        <f>IFERROR(__xludf.DUMMYFUNCTION("index(split(B3,"" "",True),6)"),0.996123)</f>
        <v>0.996123</v>
      </c>
    </row>
    <row r="4">
      <c r="A4" s="6">
        <v>19.0</v>
      </c>
      <c r="B4" s="6" t="s">
        <v>39</v>
      </c>
      <c r="C4" s="4">
        <f>IFERROR(__xludf.DUMMYFUNCTION("index(split(B4,"" "",True),6)"),0.996093)</f>
        <v>0.996093</v>
      </c>
    </row>
    <row r="5">
      <c r="A5" s="6">
        <v>19.0</v>
      </c>
      <c r="B5" s="6" t="s">
        <v>40</v>
      </c>
      <c r="C5" s="4">
        <f>IFERROR(__xludf.DUMMYFUNCTION("index(split(B5,"" "",True),6)"),0.996001)</f>
        <v>0.996001</v>
      </c>
    </row>
    <row r="6">
      <c r="A6" s="6">
        <v>19.0</v>
      </c>
      <c r="B6" s="6" t="s">
        <v>41</v>
      </c>
      <c r="C6" s="4">
        <f>IFERROR(__xludf.DUMMYFUNCTION("index(split(B6,"" "",True),6)"),0.996093)</f>
        <v>0.996093</v>
      </c>
    </row>
    <row r="7">
      <c r="A7" s="6">
        <v>19.0</v>
      </c>
      <c r="B7" s="6" t="s">
        <v>42</v>
      </c>
      <c r="C7" s="4">
        <f>IFERROR(__xludf.DUMMYFUNCTION("index(split(B7,"" "",True),6)"),0.996123)</f>
        <v>0.996123</v>
      </c>
    </row>
    <row r="8">
      <c r="A8" s="6">
        <v>19.0</v>
      </c>
      <c r="B8" s="6" t="s">
        <v>43</v>
      </c>
      <c r="C8" s="4">
        <f>IFERROR(__xludf.DUMMYFUNCTION("index(split(B8,"" "",True),6)"),0.996093)</f>
        <v>0.996093</v>
      </c>
    </row>
    <row r="9">
      <c r="D9" s="4">
        <f>AVERAGE(C1:C8)</f>
        <v>0.996085125</v>
      </c>
      <c r="E9" s="4">
        <f>D9*4.096</f>
        <v>4.079964672</v>
      </c>
      <c r="F9" s="6">
        <f>A8</f>
        <v>19</v>
      </c>
    </row>
    <row r="10">
      <c r="A10" s="6">
        <v>20.0</v>
      </c>
      <c r="B10" s="6" t="s">
        <v>44</v>
      </c>
      <c r="C10" s="4">
        <f>IFERROR(__xludf.DUMMYFUNCTION("index(split(B10,"" "",True),6)"),0.995604)</f>
        <v>0.995604</v>
      </c>
    </row>
    <row r="11">
      <c r="A11" s="6">
        <v>20.0</v>
      </c>
      <c r="B11" s="6" t="s">
        <v>45</v>
      </c>
      <c r="C11" s="4">
        <f>IFERROR(__xludf.DUMMYFUNCTION("index(split(B11,"" "",True),6)"),0.995696)</f>
        <v>0.995696</v>
      </c>
    </row>
    <row r="12">
      <c r="A12" s="6">
        <v>20.0</v>
      </c>
      <c r="B12" s="6" t="s">
        <v>45</v>
      </c>
      <c r="C12" s="4">
        <f>IFERROR(__xludf.DUMMYFUNCTION("index(split(B12,"" "",True),6)"),0.995696)</f>
        <v>0.995696</v>
      </c>
    </row>
    <row r="13">
      <c r="A13" s="6">
        <v>20.0</v>
      </c>
      <c r="B13" s="6" t="s">
        <v>46</v>
      </c>
      <c r="C13" s="4">
        <f>IFERROR(__xludf.DUMMYFUNCTION("index(split(B13,"" "",True),6)"),0.995757)</f>
        <v>0.995757</v>
      </c>
    </row>
    <row r="14">
      <c r="A14" s="6">
        <v>20.0</v>
      </c>
      <c r="B14" s="6" t="s">
        <v>47</v>
      </c>
      <c r="C14" s="4">
        <f>IFERROR(__xludf.DUMMYFUNCTION("index(split(B14,"" "",True),6)"),0.995635)</f>
        <v>0.995635</v>
      </c>
    </row>
    <row r="15">
      <c r="A15" s="6">
        <v>20.0</v>
      </c>
      <c r="B15" s="6" t="s">
        <v>48</v>
      </c>
      <c r="C15" s="4">
        <f>IFERROR(__xludf.DUMMYFUNCTION("index(split(B15,"" "",True),6)"),0.995696)</f>
        <v>0.995696</v>
      </c>
    </row>
    <row r="16">
      <c r="D16" s="4">
        <f>AVERAGE(C10:C15)</f>
        <v>0.9956806667</v>
      </c>
      <c r="E16" s="4">
        <f>D16*4.096</f>
        <v>4.078308011</v>
      </c>
      <c r="F16" s="6">
        <f>A15</f>
        <v>20</v>
      </c>
    </row>
    <row r="17">
      <c r="A17" s="6">
        <v>22.0</v>
      </c>
      <c r="B17" s="6" t="s">
        <v>49</v>
      </c>
      <c r="C17" s="4">
        <f>IFERROR(__xludf.DUMMYFUNCTION("index(split(B17,"" "",True),6)"),0.994658)</f>
        <v>0.994658</v>
      </c>
    </row>
    <row r="18">
      <c r="A18" s="6">
        <v>22.0</v>
      </c>
      <c r="B18" s="6" t="s">
        <v>50</v>
      </c>
      <c r="C18" s="4">
        <f>IFERROR(__xludf.DUMMYFUNCTION("index(split(B18,"" "",True),6)"),0.99475)</f>
        <v>0.99475</v>
      </c>
    </row>
    <row r="19">
      <c r="A19" s="6">
        <v>22.0</v>
      </c>
      <c r="B19" s="6" t="s">
        <v>51</v>
      </c>
      <c r="C19" s="4">
        <f>IFERROR(__xludf.DUMMYFUNCTION("index(split(B19,"" "",True),6)"),0.994689)</f>
        <v>0.994689</v>
      </c>
    </row>
    <row r="20">
      <c r="A20" s="6">
        <v>22.0</v>
      </c>
      <c r="B20" s="6" t="s">
        <v>52</v>
      </c>
      <c r="C20" s="4">
        <f>IFERROR(__xludf.DUMMYFUNCTION("index(split(B20,"" "",True),6)"),0.994628)</f>
        <v>0.994628</v>
      </c>
    </row>
    <row r="21">
      <c r="A21" s="6">
        <v>22.0</v>
      </c>
      <c r="B21" s="6" t="s">
        <v>53</v>
      </c>
      <c r="C21" s="4">
        <f>IFERROR(__xludf.DUMMYFUNCTION("index(split(B21,"" "",True),6)"),0.99478)</f>
        <v>0.99478</v>
      </c>
    </row>
    <row r="22">
      <c r="A22" s="6">
        <v>22.0</v>
      </c>
      <c r="B22" s="7" t="s">
        <v>53</v>
      </c>
      <c r="C22" s="4">
        <f>IFERROR(__xludf.DUMMYFUNCTION("index(split(B22,"" "",True),6)"),0.99478)</f>
        <v>0.99478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>
        <f>AVERAGE(C17:C22)</f>
        <v>0.9947141667</v>
      </c>
      <c r="E23" s="4">
        <f>D23*4.096</f>
        <v>4.074349227</v>
      </c>
      <c r="F23" s="6">
        <f>A22</f>
        <v>22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62.0</v>
      </c>
      <c r="B24" s="6" t="s">
        <v>54</v>
      </c>
      <c r="C24" s="4">
        <f>IFERROR(__xludf.DUMMYFUNCTION("index(split(B24,"" "",True),6)"),0.944841)</f>
        <v>0.944841</v>
      </c>
    </row>
    <row r="25">
      <c r="A25" s="6">
        <v>62.0</v>
      </c>
      <c r="B25" s="6" t="s">
        <v>55</v>
      </c>
      <c r="C25" s="4">
        <f>IFERROR(__xludf.DUMMYFUNCTION("index(split(B25,"" "",True),6)"),0.944902)</f>
        <v>0.944902</v>
      </c>
    </row>
    <row r="26">
      <c r="A26" s="6">
        <v>62.0</v>
      </c>
      <c r="B26" s="6" t="s">
        <v>56</v>
      </c>
      <c r="C26" s="4">
        <f>IFERROR(__xludf.DUMMYFUNCTION("index(split(B26,"" "",True),6)"),0.944963)</f>
        <v>0.944963</v>
      </c>
    </row>
    <row r="27">
      <c r="A27" s="6">
        <v>62.0</v>
      </c>
      <c r="B27" s="6" t="s">
        <v>57</v>
      </c>
      <c r="C27" s="4">
        <f>IFERROR(__xludf.DUMMYFUNCTION("index(split(B27,"" "",True),6)"),0.944963)</f>
        <v>0.944963</v>
      </c>
    </row>
    <row r="28">
      <c r="A28" s="6">
        <v>62.0</v>
      </c>
      <c r="B28" s="6" t="s">
        <v>58</v>
      </c>
      <c r="C28" s="4">
        <f>IFERROR(__xludf.DUMMYFUNCTION("index(split(B28,"" "",True),6)"),0.944963)</f>
        <v>0.944963</v>
      </c>
    </row>
    <row r="29">
      <c r="A29" s="6">
        <v>62.0</v>
      </c>
      <c r="B29" s="6" t="s">
        <v>59</v>
      </c>
      <c r="C29" s="4">
        <f>IFERROR(__xludf.DUMMYFUNCTION("index(split(B29,"" "",True),6)"),0.945055)</f>
        <v>0.945055</v>
      </c>
    </row>
    <row r="30">
      <c r="A30" s="6">
        <v>62.0</v>
      </c>
      <c r="B30" s="6" t="s">
        <v>59</v>
      </c>
      <c r="C30" s="4">
        <f>IFERROR(__xludf.DUMMYFUNCTION("index(split(B30,"" "",True),6)"),0.945055)</f>
        <v>0.945055</v>
      </c>
    </row>
    <row r="31">
      <c r="D31" s="9">
        <f>AVERAGE(C24:C30)</f>
        <v>0.9449631429</v>
      </c>
      <c r="E31" s="4">
        <f>D31*4.096</f>
        <v>3.870569033</v>
      </c>
      <c r="F31" s="6">
        <f>A30</f>
        <v>62</v>
      </c>
    </row>
    <row r="32">
      <c r="A32" s="6">
        <v>110.0</v>
      </c>
      <c r="B32" s="6" t="s">
        <v>60</v>
      </c>
      <c r="C32" s="4">
        <f>IFERROR(__xludf.DUMMYFUNCTION("index(split(B32,"" "",True),6)"),0.735073)</f>
        <v>0.735073</v>
      </c>
    </row>
    <row r="33">
      <c r="A33" s="6">
        <v>110.0</v>
      </c>
      <c r="B33" s="6" t="s">
        <v>61</v>
      </c>
      <c r="C33" s="4">
        <f>IFERROR(__xludf.DUMMYFUNCTION("index(split(B33,"" "",True),6)"),0.735226)</f>
        <v>0.735226</v>
      </c>
    </row>
    <row r="34">
      <c r="A34" s="6">
        <v>110.0</v>
      </c>
      <c r="B34" s="6" t="s">
        <v>62</v>
      </c>
      <c r="C34" s="4">
        <f>IFERROR(__xludf.DUMMYFUNCTION("index(split(B34,"" "",True),6)"),0.735317)</f>
        <v>0.735317</v>
      </c>
    </row>
    <row r="35">
      <c r="A35" s="6">
        <v>110.0</v>
      </c>
      <c r="B35" s="6" t="s">
        <v>63</v>
      </c>
      <c r="C35" s="4">
        <f>IFERROR(__xludf.DUMMYFUNCTION("index(split(B35,"" "",True),6)"),0.735287)</f>
        <v>0.735287</v>
      </c>
    </row>
    <row r="36">
      <c r="A36" s="6">
        <v>110.0</v>
      </c>
      <c r="B36" s="6" t="s">
        <v>63</v>
      </c>
      <c r="C36" s="4">
        <f>IFERROR(__xludf.DUMMYFUNCTION("index(split(B36,"" "",True),6)"),0.735287)</f>
        <v>0.735287</v>
      </c>
    </row>
    <row r="37">
      <c r="A37" s="6">
        <v>110.0</v>
      </c>
      <c r="B37" s="6" t="s">
        <v>64</v>
      </c>
      <c r="C37" s="4">
        <f>IFERROR(__xludf.DUMMYFUNCTION("index(split(B37,"" "",True),6)"),0.735501)</f>
        <v>0.735501</v>
      </c>
    </row>
    <row r="38">
      <c r="A38" s="6">
        <v>110.0</v>
      </c>
      <c r="B38" s="6" t="s">
        <v>65</v>
      </c>
      <c r="C38" s="4">
        <f>IFERROR(__xludf.DUMMYFUNCTION("index(split(B38,"" "",True),6)"),0.735531)</f>
        <v>0.735531</v>
      </c>
    </row>
    <row r="39">
      <c r="C39" s="4" t="str">
        <f>IFERROR(__xludf.DUMMYFUNCTION("index(split(B39,"" "",True),6)"),"#VALUE!")</f>
        <v>#VALUE!</v>
      </c>
      <c r="D39" s="4">
        <f>AVERAGE(C32:C38)</f>
        <v>0.7353174286</v>
      </c>
      <c r="E39" s="4">
        <f>D39*4.096</f>
        <v>3.011860187</v>
      </c>
      <c r="F39" s="6">
        <f>A38</f>
        <v>110</v>
      </c>
    </row>
    <row r="40">
      <c r="A40" s="6">
        <v>159.0</v>
      </c>
      <c r="B40" s="6" t="s">
        <v>66</v>
      </c>
      <c r="C40" s="4">
        <f>IFERROR(__xludf.DUMMYFUNCTION("index(split(B40,"" "",True),6)"),0.432509)</f>
        <v>0.432509</v>
      </c>
    </row>
    <row r="41">
      <c r="A41" s="6">
        <v>159.0</v>
      </c>
      <c r="B41" s="6" t="s">
        <v>67</v>
      </c>
      <c r="C41" s="4">
        <f>IFERROR(__xludf.DUMMYFUNCTION("index(split(B41,"" "",True),6)"),0.432509)</f>
        <v>0.432509</v>
      </c>
    </row>
    <row r="42">
      <c r="A42" s="6">
        <v>159.0</v>
      </c>
      <c r="B42" s="6" t="s">
        <v>68</v>
      </c>
      <c r="C42" s="4">
        <f>IFERROR(__xludf.DUMMYFUNCTION("index(split(B42,"" "",True),6)"),0.432601)</f>
        <v>0.432601</v>
      </c>
    </row>
    <row r="43">
      <c r="A43" s="6">
        <v>159.0</v>
      </c>
      <c r="B43" s="6" t="s">
        <v>69</v>
      </c>
      <c r="C43" s="4">
        <f>IFERROR(__xludf.DUMMYFUNCTION("index(split(B43,"" "",True),6)"),0.432662)</f>
        <v>0.432662</v>
      </c>
    </row>
    <row r="44">
      <c r="A44" s="6">
        <v>159.0</v>
      </c>
      <c r="B44" s="6" t="s">
        <v>70</v>
      </c>
      <c r="C44" s="4">
        <f>IFERROR(__xludf.DUMMYFUNCTION("index(split(B44,"" "",True),6)"),0.432692)</f>
        <v>0.432692</v>
      </c>
    </row>
    <row r="45">
      <c r="A45" s="6">
        <v>159.0</v>
      </c>
      <c r="B45" s="6" t="s">
        <v>71</v>
      </c>
      <c r="C45" s="4">
        <f>IFERROR(__xludf.DUMMYFUNCTION("index(split(B45,"" "",True),6)"),0.432662)</f>
        <v>0.432662</v>
      </c>
    </row>
    <row r="46">
      <c r="A46" s="6">
        <v>159.0</v>
      </c>
      <c r="B46" s="6" t="s">
        <v>71</v>
      </c>
      <c r="C46" s="4">
        <f>IFERROR(__xludf.DUMMYFUNCTION("index(split(B46,"" "",True),6)"),0.432662)</f>
        <v>0.432662</v>
      </c>
    </row>
    <row r="47">
      <c r="C47" s="4" t="str">
        <f>IFERROR(__xludf.DUMMYFUNCTION("index(split(B47,"" "",True),6)"),"#VALUE!")</f>
        <v>#VALUE!</v>
      </c>
      <c r="D47" s="4">
        <f>AVERAGE(C40:C46)</f>
        <v>0.4326138571</v>
      </c>
      <c r="E47" s="4">
        <f>D47*4.096</f>
        <v>1.771986359</v>
      </c>
      <c r="F47" s="6">
        <f>A46</f>
        <v>159</v>
      </c>
    </row>
    <row r="48">
      <c r="A48" s="6">
        <v>208.0</v>
      </c>
      <c r="B48" s="6" t="s">
        <v>72</v>
      </c>
      <c r="C48" s="4">
        <f>IFERROR(__xludf.DUMMYFUNCTION("index(split(B48,"" "",True),6)"),0.225946)</f>
        <v>0.225946</v>
      </c>
    </row>
    <row r="49">
      <c r="A49" s="6">
        <v>208.0</v>
      </c>
      <c r="B49" s="6" t="s">
        <v>73</v>
      </c>
      <c r="C49" s="4">
        <f>IFERROR(__xludf.DUMMYFUNCTION("index(split(B49,"" "",True),6)"),0.225916)</f>
        <v>0.225916</v>
      </c>
    </row>
    <row r="50">
      <c r="A50" s="6">
        <v>208.0</v>
      </c>
      <c r="B50" s="6" t="s">
        <v>74</v>
      </c>
      <c r="C50" s="4">
        <f>IFERROR(__xludf.DUMMYFUNCTION("index(split(B50,"" "",True),6)"),0.225885)</f>
        <v>0.225885</v>
      </c>
    </row>
    <row r="51">
      <c r="A51" s="6">
        <v>208.0</v>
      </c>
      <c r="B51" s="6" t="s">
        <v>75</v>
      </c>
      <c r="C51" s="4">
        <f>IFERROR(__xludf.DUMMYFUNCTION("index(split(B51,"" "",True),6)"),0.225916)</f>
        <v>0.225916</v>
      </c>
    </row>
    <row r="52">
      <c r="A52" s="6">
        <v>208.0</v>
      </c>
      <c r="B52" s="6" t="s">
        <v>76</v>
      </c>
      <c r="C52" s="4">
        <f>IFERROR(__xludf.DUMMYFUNCTION("index(split(B52,"" "",True),6)"),0.225946)</f>
        <v>0.225946</v>
      </c>
    </row>
    <row r="53">
      <c r="A53" s="6">
        <v>208.0</v>
      </c>
      <c r="B53" s="6" t="s">
        <v>77</v>
      </c>
      <c r="C53" s="4">
        <f>IFERROR(__xludf.DUMMYFUNCTION("index(split(B53,"" "",True),6)"),0.225946)</f>
        <v>0.225946</v>
      </c>
    </row>
    <row r="54">
      <c r="C54" s="4" t="str">
        <f>IFERROR(__xludf.DUMMYFUNCTION("index(split(B54,"" "",True),6)"),"#VALUE!")</f>
        <v>#VALUE!</v>
      </c>
      <c r="D54" s="4">
        <f>AVERAGE(C48:C53)</f>
        <v>0.2259258333</v>
      </c>
      <c r="E54" s="4">
        <f>D54*4.096</f>
        <v>0.9253922133</v>
      </c>
      <c r="F54" s="6">
        <f>A53</f>
        <v>208</v>
      </c>
    </row>
    <row r="55">
      <c r="A55" s="6">
        <v>221.0</v>
      </c>
      <c r="B55" s="6" t="s">
        <v>78</v>
      </c>
      <c r="C55" s="4">
        <f>IFERROR(__xludf.DUMMYFUNCTION("index(split(B55,"" "",True),6)"),0.181319)</f>
        <v>0.181319</v>
      </c>
    </row>
    <row r="56">
      <c r="A56" s="6">
        <v>221.0</v>
      </c>
      <c r="B56" s="6" t="s">
        <v>79</v>
      </c>
      <c r="C56" s="4">
        <f>IFERROR(__xludf.DUMMYFUNCTION("index(split(B56,"" "",True),6)"),0.18141)</f>
        <v>0.18141</v>
      </c>
    </row>
    <row r="57">
      <c r="A57" s="6">
        <v>221.0</v>
      </c>
      <c r="B57" s="6" t="s">
        <v>80</v>
      </c>
      <c r="C57" s="4">
        <f>IFERROR(__xludf.DUMMYFUNCTION("index(split(B57,"" "",True),6)"),0.181441)</f>
        <v>0.181441</v>
      </c>
    </row>
    <row r="58">
      <c r="A58" s="6">
        <v>221.0</v>
      </c>
      <c r="B58" s="6" t="s">
        <v>81</v>
      </c>
      <c r="C58" s="4">
        <f>IFERROR(__xludf.DUMMYFUNCTION("index(split(B58,"" "",True),6)"),0.181563)</f>
        <v>0.181563</v>
      </c>
    </row>
    <row r="59">
      <c r="A59" s="6">
        <v>221.0</v>
      </c>
      <c r="B59" s="6" t="s">
        <v>82</v>
      </c>
      <c r="C59" s="4">
        <f>IFERROR(__xludf.DUMMYFUNCTION("index(split(B59,"" "",True),6)"),0.181624)</f>
        <v>0.181624</v>
      </c>
    </row>
    <row r="60">
      <c r="A60" s="6">
        <v>221.0</v>
      </c>
      <c r="B60" s="6" t="s">
        <v>83</v>
      </c>
      <c r="C60" s="4">
        <f>IFERROR(__xludf.DUMMYFUNCTION("index(split(B60,"" "",True),6)"),0.181593)</f>
        <v>0.181593</v>
      </c>
    </row>
    <row r="61">
      <c r="A61" s="6">
        <v>221.0</v>
      </c>
      <c r="B61" s="6" t="s">
        <v>84</v>
      </c>
      <c r="C61" s="4">
        <f>IFERROR(__xludf.DUMMYFUNCTION("index(split(B61,"" "",True),6)"),0.181929)</f>
        <v>0.181929</v>
      </c>
    </row>
    <row r="62">
      <c r="C62" s="4" t="str">
        <f>IFERROR(__xludf.DUMMYFUNCTION("index(split(B62,"" "",True),6)"),"#VALUE!")</f>
        <v>#VALUE!</v>
      </c>
      <c r="D62" s="4">
        <f>AVERAGE(C55:C61)</f>
        <v>0.1815541429</v>
      </c>
      <c r="E62" s="4">
        <f>D62*4.096</f>
        <v>0.7436457691</v>
      </c>
      <c r="F62" s="6">
        <f>A61</f>
        <v>221</v>
      </c>
    </row>
    <row r="63">
      <c r="A63" s="6">
        <v>241.0</v>
      </c>
      <c r="B63" s="6" t="s">
        <v>85</v>
      </c>
      <c r="C63" s="4">
        <f>IFERROR(__xludf.DUMMYFUNCTION("index(split(B63,"" "",True),6)"),0.136569)</f>
        <v>0.136569</v>
      </c>
    </row>
    <row r="64">
      <c r="A64" s="6">
        <v>241.0</v>
      </c>
      <c r="B64" s="6" t="s">
        <v>86</v>
      </c>
      <c r="C64" s="4">
        <f>IFERROR(__xludf.DUMMYFUNCTION("index(split(B64,"" "",True),6)"),0.1366)</f>
        <v>0.1366</v>
      </c>
    </row>
    <row r="65">
      <c r="A65" s="6">
        <v>241.0</v>
      </c>
      <c r="B65" s="6" t="s">
        <v>87</v>
      </c>
      <c r="C65" s="4">
        <f>IFERROR(__xludf.DUMMYFUNCTION("index(split(B65,"" "",True),6)"),0.136722)</f>
        <v>0.136722</v>
      </c>
    </row>
    <row r="66">
      <c r="A66" s="6">
        <v>241.0</v>
      </c>
      <c r="B66" s="6" t="s">
        <v>87</v>
      </c>
      <c r="C66" s="4">
        <f>IFERROR(__xludf.DUMMYFUNCTION("index(split(B66,"" "",True),6)"),0.136722)</f>
        <v>0.136722</v>
      </c>
    </row>
    <row r="67">
      <c r="A67" s="6">
        <v>241.0</v>
      </c>
      <c r="B67" s="6" t="s">
        <v>88</v>
      </c>
      <c r="C67" s="4">
        <f>IFERROR(__xludf.DUMMYFUNCTION("index(split(B67,"" "",True),6)"),0.136783)</f>
        <v>0.136783</v>
      </c>
    </row>
    <row r="68">
      <c r="A68" s="6">
        <v>241.0</v>
      </c>
      <c r="B68" s="6" t="s">
        <v>89</v>
      </c>
      <c r="C68" s="4">
        <f>IFERROR(__xludf.DUMMYFUNCTION("index(split(B68,"" "",True),6)"),0.136813)</f>
        <v>0.136813</v>
      </c>
    </row>
    <row r="69">
      <c r="C69" s="4" t="str">
        <f>IFERROR(__xludf.DUMMYFUNCTION("index(split(B69,"" "",True),6)"),"#VALUE!")</f>
        <v>#VALUE!</v>
      </c>
      <c r="D69" s="4">
        <f>AVERAGE(C63:C68)</f>
        <v>0.1367015</v>
      </c>
      <c r="E69" s="4">
        <f>D69*4.096</f>
        <v>0.559929344</v>
      </c>
      <c r="F69" s="6">
        <f>A68</f>
        <v>241</v>
      </c>
    </row>
    <row r="70">
      <c r="A70" s="6">
        <v>269.0</v>
      </c>
      <c r="B70" s="6" t="s">
        <v>90</v>
      </c>
      <c r="C70" s="4">
        <f>IFERROR(__xludf.DUMMYFUNCTION("index(split(B70,"" "",True),6)"),0.092674)</f>
        <v>0.092674</v>
      </c>
    </row>
    <row r="71">
      <c r="A71" s="6">
        <v>269.0</v>
      </c>
      <c r="B71" s="6" t="s">
        <v>91</v>
      </c>
      <c r="C71" s="4">
        <f>IFERROR(__xludf.DUMMYFUNCTION("index(split(B71,"" "",True),6)"),0.092674)</f>
        <v>0.092674</v>
      </c>
    </row>
    <row r="72">
      <c r="A72" s="6">
        <v>269.0</v>
      </c>
      <c r="B72" s="6" t="s">
        <v>92</v>
      </c>
      <c r="C72" s="4">
        <f>IFERROR(__xludf.DUMMYFUNCTION("index(split(B72,"" "",True),6)"),0.092735)</f>
        <v>0.092735</v>
      </c>
    </row>
    <row r="73">
      <c r="A73" s="6">
        <v>269.0</v>
      </c>
      <c r="B73" s="6" t="s">
        <v>93</v>
      </c>
      <c r="C73" s="4">
        <f>IFERROR(__xludf.DUMMYFUNCTION("index(split(B73,"" "",True),6)"),0.092735)</f>
        <v>0.092735</v>
      </c>
    </row>
    <row r="74">
      <c r="A74" s="6">
        <v>269.0</v>
      </c>
      <c r="B74" s="6" t="s">
        <v>94</v>
      </c>
      <c r="C74" s="4">
        <f>IFERROR(__xludf.DUMMYFUNCTION("index(split(B74,"" "",True),6)"),0.092766)</f>
        <v>0.092766</v>
      </c>
    </row>
    <row r="75">
      <c r="A75" s="6">
        <v>269.0</v>
      </c>
      <c r="B75" s="6" t="s">
        <v>94</v>
      </c>
      <c r="C75" s="4">
        <f>IFERROR(__xludf.DUMMYFUNCTION("index(split(B75,"" "",True),6)"),0.092766)</f>
        <v>0.092766</v>
      </c>
    </row>
    <row r="76">
      <c r="A76" s="6">
        <v>269.0</v>
      </c>
      <c r="B76" s="6" t="s">
        <v>95</v>
      </c>
      <c r="C76" s="4">
        <f>IFERROR(__xludf.DUMMYFUNCTION("index(split(B76,"" "",True),6)"),0.092735)</f>
        <v>0.092735</v>
      </c>
    </row>
    <row r="77">
      <c r="C77" s="4" t="str">
        <f>IFERROR(__xludf.DUMMYFUNCTION("index(split(B77,"" "",True),6)"),"#VALUE!")</f>
        <v>#VALUE!</v>
      </c>
      <c r="D77" s="4">
        <f>AVERAGE(C70:C76)</f>
        <v>0.09272642857</v>
      </c>
      <c r="E77" s="4">
        <f>D77*4.096</f>
        <v>0.3798074514</v>
      </c>
      <c r="F77" s="6">
        <f>A76</f>
        <v>269</v>
      </c>
    </row>
    <row r="78">
      <c r="A78" s="6">
        <v>288.0</v>
      </c>
      <c r="B78" s="6" t="s">
        <v>96</v>
      </c>
      <c r="C78" s="4">
        <f>IFERROR(__xludf.DUMMYFUNCTION("index(split(B78,"" "",True),6)"),0.072009)</f>
        <v>0.072009</v>
      </c>
    </row>
    <row r="79">
      <c r="A79" s="6">
        <v>288.0</v>
      </c>
      <c r="B79" s="6" t="s">
        <v>97</v>
      </c>
      <c r="C79" s="4">
        <f>IFERROR(__xludf.DUMMYFUNCTION("index(split(B79,"" "",True),6)"),0.072039)</f>
        <v>0.072039</v>
      </c>
    </row>
    <row r="80">
      <c r="A80" s="6">
        <v>288.0</v>
      </c>
      <c r="B80" s="6" t="s">
        <v>98</v>
      </c>
      <c r="C80" s="4">
        <f>IFERROR(__xludf.DUMMYFUNCTION("index(split(B80,"" "",True),6)"),0.07207)</f>
        <v>0.07207</v>
      </c>
    </row>
    <row r="81">
      <c r="A81" s="6">
        <v>288.0</v>
      </c>
      <c r="B81" s="6" t="s">
        <v>99</v>
      </c>
      <c r="C81" s="4">
        <f>IFERROR(__xludf.DUMMYFUNCTION("index(split(B81,"" "",True),6)"),0.072161)</f>
        <v>0.072161</v>
      </c>
    </row>
    <row r="82">
      <c r="A82" s="6">
        <v>288.0</v>
      </c>
      <c r="B82" s="6" t="s">
        <v>100</v>
      </c>
      <c r="C82" s="4">
        <f>IFERROR(__xludf.DUMMYFUNCTION("index(split(B82,"" "",True),6)"),0.072039)</f>
        <v>0.072039</v>
      </c>
    </row>
    <row r="83">
      <c r="A83" s="6">
        <v>288.0</v>
      </c>
      <c r="B83" s="6" t="s">
        <v>101</v>
      </c>
      <c r="C83" s="4">
        <f>IFERROR(__xludf.DUMMYFUNCTION("index(split(B83,"" "",True),6)"),0.07207)</f>
        <v>0.07207</v>
      </c>
    </row>
    <row r="84">
      <c r="A84" s="6">
        <v>288.0</v>
      </c>
      <c r="B84" s="6" t="s">
        <v>102</v>
      </c>
      <c r="C84" s="4">
        <f>IFERROR(__xludf.DUMMYFUNCTION("index(split(B84,"" "",True),6)"),0.07207)</f>
        <v>0.07207</v>
      </c>
    </row>
    <row r="85">
      <c r="A85" s="6">
        <v>288.0</v>
      </c>
      <c r="B85" s="6" t="s">
        <v>103</v>
      </c>
      <c r="C85" s="4">
        <f>IFERROR(__xludf.DUMMYFUNCTION("index(split(B85,"" "",True),6)"),0.0721)</f>
        <v>0.0721</v>
      </c>
    </row>
    <row r="86">
      <c r="D86" s="4">
        <f>AVERAGE(C78:C85)</f>
        <v>0.07206975</v>
      </c>
      <c r="E86" s="4">
        <f>D86*4.096</f>
        <v>0.295197696</v>
      </c>
      <c r="F86" s="6">
        <f>A85</f>
        <v>288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38"/>
    <col customWidth="1" min="3" max="3" width="13.5"/>
  </cols>
  <sheetData>
    <row r="1">
      <c r="A1" s="10" t="s">
        <v>104</v>
      </c>
      <c r="B1" s="10" t="s">
        <v>105</v>
      </c>
      <c r="C1" s="6" t="s">
        <v>106</v>
      </c>
      <c r="D1" s="6" t="s">
        <v>107</v>
      </c>
    </row>
    <row r="2">
      <c r="A2" s="10">
        <v>320.0</v>
      </c>
      <c r="B2" s="10">
        <v>0.07</v>
      </c>
      <c r="C2" s="4">
        <f t="shared" ref="C2:C56" si="1">B2*4.096</f>
        <v>0.28672</v>
      </c>
      <c r="D2" s="6" t="s">
        <v>108</v>
      </c>
    </row>
    <row r="3">
      <c r="A3" s="10">
        <v>310.0</v>
      </c>
      <c r="B3" s="10">
        <v>0.073</v>
      </c>
      <c r="C3" s="4">
        <f t="shared" si="1"/>
        <v>0.299008</v>
      </c>
      <c r="D3" s="6" t="s">
        <v>108</v>
      </c>
    </row>
    <row r="4">
      <c r="A4" s="11">
        <v>300.0</v>
      </c>
      <c r="B4" s="11">
        <v>0.074908</v>
      </c>
      <c r="C4" s="4">
        <f t="shared" si="1"/>
        <v>0.306823168</v>
      </c>
    </row>
    <row r="5">
      <c r="A5" s="11">
        <v>295.0</v>
      </c>
      <c r="B5" s="11">
        <v>0.084035</v>
      </c>
      <c r="C5" s="4">
        <f t="shared" si="1"/>
        <v>0.34420736</v>
      </c>
    </row>
    <row r="6">
      <c r="A6" s="11">
        <v>287.0</v>
      </c>
      <c r="B6" s="11">
        <v>0.093346</v>
      </c>
      <c r="C6" s="4">
        <f t="shared" si="1"/>
        <v>0.382345216</v>
      </c>
    </row>
    <row r="7">
      <c r="A7" s="11">
        <v>285.0</v>
      </c>
      <c r="B7" s="11">
        <v>0.095788</v>
      </c>
      <c r="C7" s="4">
        <f t="shared" si="1"/>
        <v>0.392347648</v>
      </c>
    </row>
    <row r="8">
      <c r="A8" s="11">
        <v>276.0</v>
      </c>
      <c r="B8" s="11">
        <v>0.106013</v>
      </c>
      <c r="C8" s="4">
        <f t="shared" si="1"/>
        <v>0.434229248</v>
      </c>
    </row>
    <row r="9">
      <c r="A9" s="11">
        <v>272.0</v>
      </c>
      <c r="B9" s="11">
        <v>0.109524</v>
      </c>
      <c r="C9" s="4">
        <f t="shared" si="1"/>
        <v>0.448610304</v>
      </c>
    </row>
    <row r="10">
      <c r="A10" s="11">
        <v>268.0</v>
      </c>
      <c r="B10" s="11">
        <v>0.11739899999999999</v>
      </c>
      <c r="C10" s="4">
        <f t="shared" si="1"/>
        <v>0.480866304</v>
      </c>
    </row>
    <row r="11">
      <c r="A11" s="11">
        <v>262.0</v>
      </c>
      <c r="B11" s="11">
        <v>0.124267</v>
      </c>
      <c r="C11" s="4">
        <f t="shared" si="1"/>
        <v>0.508997632</v>
      </c>
    </row>
    <row r="12">
      <c r="A12" s="11">
        <v>256.0</v>
      </c>
      <c r="B12" s="11">
        <v>0.13122699999999998</v>
      </c>
      <c r="C12" s="4">
        <f t="shared" si="1"/>
        <v>0.537505792</v>
      </c>
    </row>
    <row r="13">
      <c r="A13" s="11">
        <v>253.0</v>
      </c>
      <c r="B13" s="10">
        <v>0.138</v>
      </c>
      <c r="C13" s="4">
        <f t="shared" si="1"/>
        <v>0.565248</v>
      </c>
      <c r="D13" s="6" t="s">
        <v>108</v>
      </c>
    </row>
    <row r="14">
      <c r="A14" s="11">
        <v>246.0</v>
      </c>
      <c r="B14" s="10">
        <v>0.152</v>
      </c>
      <c r="C14" s="4">
        <f t="shared" si="1"/>
        <v>0.622592</v>
      </c>
      <c r="D14" s="6" t="s">
        <v>108</v>
      </c>
    </row>
    <row r="15">
      <c r="A15" s="11">
        <v>242.0</v>
      </c>
      <c r="B15" s="11">
        <v>0.160531</v>
      </c>
      <c r="C15" s="4">
        <f t="shared" si="1"/>
        <v>0.657534976</v>
      </c>
    </row>
    <row r="16">
      <c r="A16" s="11">
        <v>236.0</v>
      </c>
      <c r="B16" s="11">
        <v>0.176618</v>
      </c>
      <c r="C16" s="4">
        <f t="shared" si="1"/>
        <v>0.723427328</v>
      </c>
    </row>
    <row r="17">
      <c r="A17" s="11">
        <v>234.0</v>
      </c>
      <c r="B17" s="11">
        <v>0.181807</v>
      </c>
      <c r="C17" s="4">
        <f t="shared" si="1"/>
        <v>0.744681472</v>
      </c>
    </row>
    <row r="18">
      <c r="A18" s="11">
        <v>225.0</v>
      </c>
      <c r="B18" s="11">
        <v>0.203938</v>
      </c>
      <c r="C18" s="4">
        <f t="shared" si="1"/>
        <v>0.835330048</v>
      </c>
    </row>
    <row r="19">
      <c r="A19" s="11">
        <v>220.0</v>
      </c>
      <c r="B19" s="11">
        <v>0.222283</v>
      </c>
      <c r="C19" s="4">
        <f t="shared" si="1"/>
        <v>0.910471168</v>
      </c>
    </row>
    <row r="20">
      <c r="A20" s="11">
        <v>213.0</v>
      </c>
      <c r="B20" s="11">
        <v>0.244261</v>
      </c>
      <c r="C20" s="4">
        <f t="shared" si="1"/>
        <v>1.000493056</v>
      </c>
    </row>
    <row r="21">
      <c r="A21" s="11">
        <v>208.0</v>
      </c>
      <c r="B21" s="11">
        <v>0.26639199999999996</v>
      </c>
      <c r="C21" s="4">
        <f t="shared" si="1"/>
        <v>1.091141632</v>
      </c>
    </row>
    <row r="22">
      <c r="A22" s="11">
        <v>202.0</v>
      </c>
      <c r="B22" s="11">
        <v>0.290385</v>
      </c>
      <c r="C22" s="4">
        <f t="shared" si="1"/>
        <v>1.18941696</v>
      </c>
    </row>
    <row r="23">
      <c r="A23" s="11">
        <v>197.0</v>
      </c>
      <c r="B23" s="11">
        <v>0.30928</v>
      </c>
      <c r="C23" s="4">
        <f t="shared" si="1"/>
        <v>1.26681088</v>
      </c>
    </row>
    <row r="24">
      <c r="A24" s="11">
        <v>190.0</v>
      </c>
      <c r="B24" s="11">
        <v>0.341941</v>
      </c>
      <c r="C24" s="4">
        <f t="shared" si="1"/>
        <v>1.400590336</v>
      </c>
    </row>
    <row r="25">
      <c r="A25" s="11">
        <v>184.0</v>
      </c>
      <c r="B25" s="11">
        <v>0.369139</v>
      </c>
      <c r="C25" s="4">
        <f t="shared" si="1"/>
        <v>1.511993344</v>
      </c>
    </row>
    <row r="26">
      <c r="A26" s="11">
        <v>178.0</v>
      </c>
      <c r="B26" s="11">
        <v>0.398291</v>
      </c>
      <c r="C26" s="4">
        <f t="shared" si="1"/>
        <v>1.631399936</v>
      </c>
    </row>
    <row r="27">
      <c r="A27" s="11">
        <v>172.0</v>
      </c>
      <c r="B27" s="11">
        <v>0.426862</v>
      </c>
      <c r="C27" s="4">
        <f t="shared" si="1"/>
        <v>1.748426752</v>
      </c>
    </row>
    <row r="28">
      <c r="A28" s="11">
        <v>168.0</v>
      </c>
      <c r="B28" s="11">
        <v>0.45586099999999996</v>
      </c>
      <c r="C28" s="4">
        <f t="shared" si="1"/>
        <v>1.867206656</v>
      </c>
    </row>
    <row r="29">
      <c r="A29" s="11">
        <v>163.0</v>
      </c>
      <c r="B29" s="11">
        <v>0.48779000000000006</v>
      </c>
      <c r="C29" s="4">
        <f t="shared" si="1"/>
        <v>1.99798784</v>
      </c>
    </row>
    <row r="30">
      <c r="A30" s="11">
        <v>159.0</v>
      </c>
      <c r="B30" s="11">
        <v>0.514988</v>
      </c>
      <c r="C30" s="4">
        <f t="shared" si="1"/>
        <v>2.109390848</v>
      </c>
    </row>
    <row r="31">
      <c r="A31" s="11">
        <v>153.0</v>
      </c>
      <c r="B31" s="11">
        <v>0.5456960000000001</v>
      </c>
      <c r="C31" s="4">
        <f t="shared" si="1"/>
        <v>2.235170816</v>
      </c>
    </row>
    <row r="32">
      <c r="A32" s="11">
        <v>149.0</v>
      </c>
      <c r="B32" s="11">
        <v>0.5730770000000001</v>
      </c>
      <c r="C32" s="4">
        <f t="shared" si="1"/>
        <v>2.347323392</v>
      </c>
    </row>
    <row r="33">
      <c r="A33" s="11">
        <v>143.0</v>
      </c>
      <c r="B33" s="11">
        <v>0.6058</v>
      </c>
      <c r="C33" s="4">
        <f t="shared" si="1"/>
        <v>2.4813568</v>
      </c>
    </row>
    <row r="34">
      <c r="A34" s="11">
        <v>137.0</v>
      </c>
      <c r="B34" s="11">
        <v>0.637302</v>
      </c>
      <c r="C34" s="4">
        <f t="shared" si="1"/>
        <v>2.610388992</v>
      </c>
    </row>
    <row r="35">
      <c r="A35" s="11">
        <v>132.0</v>
      </c>
      <c r="B35" s="11">
        <v>0.666728</v>
      </c>
      <c r="C35" s="4">
        <f t="shared" si="1"/>
        <v>2.730917888</v>
      </c>
    </row>
    <row r="36">
      <c r="A36" s="11">
        <v>127.0</v>
      </c>
      <c r="B36" s="11">
        <v>0.6993280000000001</v>
      </c>
      <c r="C36" s="4">
        <f t="shared" si="1"/>
        <v>2.864447488</v>
      </c>
    </row>
    <row r="37">
      <c r="A37" s="11">
        <v>122.0</v>
      </c>
      <c r="B37" s="11">
        <v>0.7273200000000001</v>
      </c>
      <c r="C37" s="4">
        <f t="shared" si="1"/>
        <v>2.97910272</v>
      </c>
    </row>
    <row r="38">
      <c r="A38" s="10">
        <v>115.0</v>
      </c>
      <c r="B38" s="10">
        <v>0.765</v>
      </c>
      <c r="C38" s="4">
        <f t="shared" si="1"/>
        <v>3.13344</v>
      </c>
      <c r="D38" s="6" t="s">
        <v>108</v>
      </c>
    </row>
    <row r="39">
      <c r="A39" s="11">
        <v>110.0</v>
      </c>
      <c r="B39" s="11">
        <v>0.792613</v>
      </c>
      <c r="C39" s="4">
        <f t="shared" si="1"/>
        <v>3.246542848</v>
      </c>
    </row>
    <row r="40">
      <c r="A40" s="11">
        <v>103.0</v>
      </c>
      <c r="B40" s="11">
        <v>0.821886</v>
      </c>
      <c r="C40" s="4">
        <f t="shared" si="1"/>
        <v>3.366445056</v>
      </c>
    </row>
    <row r="41">
      <c r="A41" s="11">
        <v>96.0</v>
      </c>
      <c r="B41" s="11">
        <v>0.849512</v>
      </c>
      <c r="C41" s="4">
        <f t="shared" si="1"/>
        <v>3.479601152</v>
      </c>
    </row>
    <row r="42">
      <c r="A42" s="11">
        <v>91.0</v>
      </c>
      <c r="B42" s="11">
        <v>0.8683150000000001</v>
      </c>
      <c r="C42" s="4">
        <f t="shared" si="1"/>
        <v>3.55661824</v>
      </c>
    </row>
    <row r="43">
      <c r="A43" s="11">
        <v>85.0</v>
      </c>
      <c r="B43" s="11">
        <v>0.881227</v>
      </c>
      <c r="C43" s="4">
        <f t="shared" si="1"/>
        <v>3.609505792</v>
      </c>
    </row>
    <row r="44">
      <c r="A44" s="11">
        <v>81.0</v>
      </c>
      <c r="B44" s="11">
        <v>0.896154</v>
      </c>
      <c r="C44" s="4">
        <f t="shared" si="1"/>
        <v>3.670646784</v>
      </c>
    </row>
    <row r="45">
      <c r="A45" s="11">
        <v>76.0</v>
      </c>
      <c r="B45" s="11">
        <v>0.911477</v>
      </c>
      <c r="C45" s="4">
        <f t="shared" si="1"/>
        <v>3.733409792</v>
      </c>
    </row>
    <row r="46">
      <c r="A46" s="11">
        <v>70.0</v>
      </c>
      <c r="B46" s="11">
        <v>0.9272279999999999</v>
      </c>
      <c r="C46" s="4">
        <f t="shared" si="1"/>
        <v>3.797925888</v>
      </c>
    </row>
    <row r="47">
      <c r="A47" s="11">
        <v>63.0</v>
      </c>
      <c r="B47" s="11">
        <v>0.944933</v>
      </c>
      <c r="C47" s="4">
        <f t="shared" si="1"/>
        <v>3.870445568</v>
      </c>
    </row>
    <row r="48">
      <c r="A48" s="11">
        <v>55.0</v>
      </c>
      <c r="B48" s="11">
        <v>0.961111</v>
      </c>
      <c r="C48" s="4">
        <f t="shared" si="1"/>
        <v>3.936710656</v>
      </c>
    </row>
    <row r="49">
      <c r="A49" s="11">
        <v>47.0</v>
      </c>
      <c r="B49" s="11">
        <v>0.972497</v>
      </c>
      <c r="C49" s="4">
        <f t="shared" si="1"/>
        <v>3.983347712</v>
      </c>
    </row>
    <row r="50">
      <c r="A50" s="11">
        <v>43.0</v>
      </c>
      <c r="B50" s="10">
        <v>0.979</v>
      </c>
      <c r="C50" s="4">
        <f t="shared" si="1"/>
        <v>4.009984</v>
      </c>
      <c r="D50" s="6" t="s">
        <v>108</v>
      </c>
    </row>
    <row r="51">
      <c r="A51" s="10">
        <v>35.0</v>
      </c>
      <c r="B51" s="10">
        <v>0.987</v>
      </c>
      <c r="C51" s="4">
        <f t="shared" si="1"/>
        <v>4.042752</v>
      </c>
      <c r="D51" s="6" t="s">
        <v>108</v>
      </c>
    </row>
    <row r="52">
      <c r="A52" s="10">
        <v>30.0</v>
      </c>
      <c r="B52" s="10">
        <v>0.992</v>
      </c>
      <c r="C52" s="4">
        <f t="shared" si="1"/>
        <v>4.063232</v>
      </c>
      <c r="D52" s="6" t="s">
        <v>108</v>
      </c>
    </row>
    <row r="53">
      <c r="A53" s="11">
        <v>23.0</v>
      </c>
      <c r="B53" s="11">
        <v>0.9945463333</v>
      </c>
      <c r="C53" s="4">
        <f t="shared" si="1"/>
        <v>4.073661781</v>
      </c>
    </row>
    <row r="54">
      <c r="A54" s="11">
        <v>22.0</v>
      </c>
      <c r="B54" s="11">
        <v>0.994714166666667</v>
      </c>
      <c r="C54" s="4">
        <f t="shared" si="1"/>
        <v>4.074349227</v>
      </c>
    </row>
    <row r="55">
      <c r="A55" s="11">
        <v>20.0</v>
      </c>
      <c r="B55" s="11">
        <v>0.9956806666666671</v>
      </c>
      <c r="C55" s="4">
        <f t="shared" si="1"/>
        <v>4.078308011</v>
      </c>
    </row>
    <row r="56">
      <c r="A56" s="11">
        <v>19.0</v>
      </c>
      <c r="B56" s="11">
        <v>0.996085125</v>
      </c>
      <c r="C56" s="4">
        <f t="shared" si="1"/>
        <v>4.079964672</v>
      </c>
    </row>
    <row r="57">
      <c r="A57" s="6">
        <v>10.0</v>
      </c>
      <c r="B57" s="4">
        <f t="shared" ref="B57:B60" si="2">C57/4.096</f>
        <v>0.99609375</v>
      </c>
      <c r="C57" s="6">
        <v>4.08</v>
      </c>
      <c r="D57" s="6" t="s">
        <v>108</v>
      </c>
    </row>
    <row r="58">
      <c r="A58" s="6">
        <v>0.0</v>
      </c>
      <c r="B58" s="4">
        <f t="shared" si="2"/>
        <v>0.9970703125</v>
      </c>
      <c r="C58" s="6">
        <v>4.084</v>
      </c>
      <c r="D58" s="6" t="s">
        <v>108</v>
      </c>
    </row>
    <row r="59">
      <c r="A59" s="6">
        <v>-10.0</v>
      </c>
      <c r="B59" s="4">
        <f t="shared" si="2"/>
        <v>0.9982910156</v>
      </c>
      <c r="C59" s="6">
        <v>4.089</v>
      </c>
      <c r="D59" s="6" t="s">
        <v>108</v>
      </c>
    </row>
    <row r="60">
      <c r="A60" s="6">
        <v>-20.0</v>
      </c>
      <c r="B60" s="4">
        <f t="shared" si="2"/>
        <v>0.9990234375</v>
      </c>
      <c r="C60" s="6">
        <v>4.092</v>
      </c>
      <c r="D60" s="6" t="s">
        <v>108</v>
      </c>
    </row>
  </sheetData>
  <drawing r:id="rId1"/>
</worksheet>
</file>