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rministic" sheetId="1" r:id="rId4"/>
    <sheet state="visible" name="fecundity" sheetId="2" r:id="rId5"/>
    <sheet state="visible" name="growth" sheetId="3" r:id="rId6"/>
    <sheet state="visible" name="size at maturity" sheetId="4" r:id="rId7"/>
    <sheet state="visible" name="deterministic_separated_incomp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G33">
      <text>
        <t xml:space="preserve">needs to be 0.5 but cannot without making spreadsheet more complex and point to female production
	-Jae Choi</t>
      </text>
    </comment>
  </commentList>
</comments>
</file>

<file path=xl/sharedStrings.xml><?xml version="1.0" encoding="utf-8"?>
<sst xmlns="http://schemas.openxmlformats.org/spreadsheetml/2006/main" count="396" uniqueCount="236">
  <si>
    <t>FEMALES</t>
  </si>
  <si>
    <t>MALES</t>
  </si>
  <si>
    <t>NOTE:: this is a simple deterministic "generalized" Leslie matrix approach</t>
  </si>
  <si>
    <t>It is "stage" based (instar, sex). With guesses to natural mortality</t>
  </si>
  <si>
    <t>growth increment</t>
  </si>
  <si>
    <t>(Intercept) 0.2558 0.0819 3.12 0.0206</t>
  </si>
  <si>
    <t>(Intercept) 0.16958 0.07278 2.33 0.053</t>
  </si>
  <si>
    <t xml:space="preserve">no size-selectivity is embedded </t>
  </si>
  <si>
    <t>logcw0 1.0167 0.0248 40.93 1.4e-08</t>
  </si>
  <si>
    <t>logcw0 1.03569 0.02079 49.81 3.4e-10</t>
  </si>
  <si>
    <t xml:space="preserve">all these are parameters that need to be estimated by models </t>
  </si>
  <si>
    <t>matm -1.7146 0.3592 -4.77 0.0031</t>
  </si>
  <si>
    <t>matm -0.17502 0.37497 -0.47 0.655</t>
  </si>
  <si>
    <t>logcw0:matm 0.4026 0.0929 4.33 0.0049</t>
  </si>
  <si>
    <t>logcw0:matm 0.00467 0.09023 0.05 0.960</t>
  </si>
  <si>
    <t>NOTE:: instar 4 is a composite caegory (1-2 years egg, 2 years pelagic/benthic) .. adjust for multiple years .. 1/4 move 3/4 stay</t>
  </si>
  <si>
    <t>growth function (instar):</t>
  </si>
  <si>
    <t>immature:</t>
  </si>
  <si>
    <t>mature:</t>
  </si>
  <si>
    <t>NOTE:: sex ratios at birth asssumed 1:1</t>
  </si>
  <si>
    <t>(Intercept) 1.12368 0.04548 24.7 2.9e-07</t>
  </si>
  <si>
    <t>(Intercept) -0.0157 0.4402 -0.04 0.977</t>
  </si>
  <si>
    <t>(Intercept) 1.1912 0.0446 26.7 2.6e-08</t>
  </si>
  <si>
    <t>(Intercept) 0.65417 0.05413 12.1 0.0526</t>
  </si>
  <si>
    <t>instar 0.31059 0.00593 52.4 3.2e-09</t>
  </si>
  <si>
    <t>instar 0.4090 0.0439 9.32 0.068</t>
  </si>
  <si>
    <t>instar 0.2994 0.0053 56.5 1.4e-10</t>
  </si>
  <si>
    <t>instar 0.33550 0.00491 68.4 0.0093</t>
  </si>
  <si>
    <t>background:</t>
  </si>
  <si>
    <t>https://en.wikipedia.org/wiki/Leslie_matrix</t>
  </si>
  <si>
    <t>Maturity oogive</t>
  </si>
  <si>
    <t>(Intercept) -34.4125     0.1314    -262   &lt;2e-16</t>
  </si>
  <si>
    <t xml:space="preserve"> </t>
  </si>
  <si>
    <t>logcw         7.6094     0.0292     261   &lt;2e-16</t>
  </si>
  <si>
    <t>(Intercept) -54.6665     0.2740    -199   &lt;2e-16</t>
  </si>
  <si>
    <t>total fecundity</t>
  </si>
  <si>
    <t>est = cw^2.94 * 10^(-0.7229) # R^2 = 0.88</t>
  </si>
  <si>
    <t>primiparous</t>
  </si>
  <si>
    <t>logcw        13.8320     0.0687     201   &lt;2e-16</t>
  </si>
  <si>
    <t>est = cw^2.5811 * 10^0.0158 ## R^2 = 0.607</t>
  </si>
  <si>
    <t>multiparous</t>
  </si>
  <si>
    <t>est = (cw ^2.725) * (10^0.7311) * 1000</t>
  </si>
  <si>
    <t>st-marie 1993</t>
  </si>
  <si>
    <t>Survivorship</t>
  </si>
  <si>
    <t>pelagic (egg to instar 4)</t>
  </si>
  <si>
    <t>(guess)</t>
  </si>
  <si>
    <t>benthic (instar 4+)</t>
  </si>
  <si>
    <t>Selectivity (observation bias)</t>
  </si>
  <si>
    <t>logistic or weibull</t>
  </si>
  <si>
    <t>maturity</t>
  </si>
  <si>
    <t>instar</t>
  </si>
  <si>
    <t>logcw</t>
  </si>
  <si>
    <t>next growth increment</t>
  </si>
  <si>
    <t>maturity oogive probability</t>
  </si>
  <si>
    <t>fecundity: st-marie 1993 pers comm</t>
  </si>
  <si>
    <t>size (log cw)</t>
  </si>
  <si>
    <t>cw (mm)</t>
  </si>
  <si>
    <t>connectivity (C)</t>
  </si>
  <si>
    <t>female immature</t>
  </si>
  <si>
    <t>(to)</t>
  </si>
  <si>
    <t>female mature</t>
  </si>
  <si>
    <t>male immature</t>
  </si>
  <si>
    <t>male mature</t>
  </si>
  <si>
    <t>sum</t>
  </si>
  <si>
    <t>connectivity X survival</t>
  </si>
  <si>
    <t>N(t) projections</t>
  </si>
  <si>
    <t>initial conditions</t>
  </si>
  <si>
    <t>"fishable component"</t>
  </si>
  <si>
    <t xml:space="preserve">NOTE:: these are from old publications.. updates for Maritimes should probably be completed. </t>
  </si>
  <si>
    <t>Data has been collected ~2010</t>
  </si>
  <si>
    <t>fecundity.allometric = function( cw, method="st.marie" ) {</t>
  </si>
  <si>
    <t>if (method == "st.marie") {</t>
  </si>
  <si>
    <t># this is from Saint-Marie(1993, unpublished) ... look for a more recent summary</t>
  </si>
  <si>
    <t># est = cw ^2.725 * 10^0.7311</t>
  </si>
  <si>
    <t>}</t>
  </si>
  <si>
    <t>if (method == "moncton.primiparous" ) {</t>
  </si>
  <si>
    <t>if (method == "moncton.multiparous" ) {</t>
  </si>
  <si>
    <t>return( est )</t>
  </si>
  <si>
    <t>NOTE:: these are results from a kernel mixture model</t>
  </si>
  <si>
    <t>cw vv cw0</t>
  </si>
  <si>
    <t>stage to size</t>
  </si>
  <si>
    <t>cw to instar</t>
  </si>
  <si>
    <t>Female mature simple model: cw vs instar</t>
  </si>
  <si>
    <t>Female growth of modes (t vs t-1)</t>
  </si>
  <si>
    <t>cw_to_instar = function(logcw, sex) {</t>
  </si>
  <si>
    <t>```output</t>
  </si>
  <si>
    <t>if (sex=="f") {</t>
  </si>
  <si>
    <t>summary( lm(formula = logcw ~ logcw0 * mat, data = mds[sex == "f", ],</t>
  </si>
  <si>
    <t>summary( lm(formula = logcw ~ instar, data = mds[sex == "f" &amp; mat == "m",</t>
  </si>
  <si>
    <t># cw = exp(2.198848 + 0.315026 * (instar - 4) )</t>
  </si>
  <si>
    <t>na.action = "na.omit") )</t>
  </si>
  <si>
    <t>], na.action = "na.omit") )</t>
  </si>
  <si>
    <t>instar = floor( 4 + ( logcw - 2.198848 ) / 0.315026 )</t>
  </si>
  <si>
    <t>Residuals:</t>
  </si>
  <si>
    <t>if (sex=="m") {</t>
  </si>
  <si>
    <t>Min 1Q Median 3Q Max</t>
  </si>
  <si>
    <t># cw = exp(1.917564 + 0.298914 * (instar - 3) )</t>
  </si>
  <si>
    <t>-0.06112 -0.01220 0.00077 0.01119 0.05588</t>
  </si>
  <si>
    <t>-0.0253 0.0507 -0.0253</t>
  </si>
  <si>
    <t>instar = floor( 3 + ( logcw - 1.917564 ) / 0.298914 )</t>
  </si>
  <si>
    <t>Coefficients:</t>
  </si>
  <si>
    <t>return(instar)</t>
  </si>
  <si>
    <t>Estimate Std. Error t value Pr(&gt;|t|)</t>
  </si>
  <si>
    <t>Residual standard error: 0.0621 on 1 degrees of freedom</t>
  </si>
  <si>
    <t>Multiple R-squared: 0.989, Adjusted R-squared: 0.977</t>
  </si>
  <si>
    <t>Residual standard error: 0.0367 on 6 degrees of freedom</t>
  </si>
  <si>
    <t>F-statistic: 86.9 on 1 and 1 DF, p-value: 0.068</t>
  </si>
  <si>
    <t>(4 observations deleted due to missingness)</t>
  </si>
  <si>
    <t>```</t>
  </si>
  <si>
    <t>Multiple R-squared: 0.997, Adjusted R-squared: 0.996</t>
  </si>
  <si>
    <t>F-statistic: 779 on 3 and 6 DF, p-value: 3.67e-08</t>
  </si>
  <si>
    <t>Female immature simple model: cw vs instar</t>
  </si>
  <si>
    <t>growth male:</t>
  </si>
  <si>
    <t>summary( lm(formula = logcw ~ instar, data = mds[sex == "f" &amp; mat == "i",</t>
  </si>
  <si>
    <t>Male growth of modes (t vs t-1)</t>
  </si>
  <si>
    <t>summary( lm(formula = logcw ~ logcw0 * mat, data = mds[sex == "m", ],</t>
  </si>
  <si>
    <t>-0.05154 -0.00868 -0.00699 0.00403 0.06546</t>
  </si>
  <si>
    <t>-0.07578 -0.01237 0.00164 0.01968 0.05031</t>
  </si>
  <si>
    <t>Residual standard error: 0.0355 on 6 degrees of freedom</t>
  </si>
  <si>
    <t>(3 observations deleted due to missingness)</t>
  </si>
  <si>
    <t>Multiple R-squared: 0.998, Adjusted R-squared: 0.997</t>
  </si>
  <si>
    <t>F-statistic: 2.75e+03 on 1 and 6 DF, p-value: 3.24e-09</t>
  </si>
  <si>
    <t>Residual standard error: 0.04 on 7 degrees of freedom</t>
  </si>
  <si>
    <t>(5 observations deleted due to missingness)</t>
  </si>
  <si>
    <t>Male mature simple model: cw vs instar</t>
  </si>
  <si>
    <t>F-statistic: 1.05e+03 on 3 and 7 DF, p-value: 1.2e-09</t>
  </si>
  <si>
    <t>summary( lm(formula = logcw ~ instar, data = mds[sex == "m" &amp; mat == "m",</t>
  </si>
  <si>
    <t>0.00283 -0.00567 0.00283</t>
  </si>
  <si>
    <t>Residual standard error: 0.00694 on 1 degrees of freedom</t>
  </si>
  <si>
    <t>(1 observation deleted due to missingness)</t>
  </si>
  <si>
    <t>Multiple R-squared: 1, Adjusted R-squared: 1</t>
  </si>
  <si>
    <t>F-statistic: 4.67e+03 on 1 and 1 DF, p-value: 0.00931</t>
  </si>
  <si>
    <t>Male immature simple model: cw vs instar</t>
  </si>
  <si>
    <t>summary( lm(formula = logcw ~ instar, data = mds[sex == "m" &amp; mat == "i",</t>
  </si>
  <si>
    <t>-0.04238 -0.02548 -0.00584 0.02079 0.08236</t>
  </si>
  <si>
    <t>Residual standard error: 0.0411 on 7 degrees of freedom</t>
  </si>
  <si>
    <t>F-statistic: 3.19e+03 on 1 and 7 DF, p-value: 1.43e-10</t>
  </si>
  <si>
    <t>NOTE:: crude size at maturity info via GLM ... probably better to estimate as a submodel to have posteriors that can be fed into a stochastic version of the Leslie model</t>
  </si>
  <si>
    <t># -----------------------</t>
  </si>
  <si>
    <t># obtain a point estimate of maturity from the data provided</t>
  </si>
  <si>
    <t>est.size.at.maturity = function(d,sex) {</t>
  </si>
  <si>
    <t>require(INLA)</t>
  </si>
  <si>
    <t>stop ("LD50 is deprecated? use direct computation from coef: -slope/int ... check")</t>
  </si>
  <si>
    <t>regions = c("cfanorth", "cfasouth", "cfa4x")</t>
  </si>
  <si>
    <t># recode maturity: 2 is immature -&gt; 0</t>
  </si>
  <si>
    <t>nregions = length(regions)</t>
  </si>
  <si>
    <t>imm = which(d$mat==2)</t>
  </si>
  <si>
    <t>d$mat[imm] = 0</t>
  </si>
  <si>
    <t># sex codes</t>
  </si>
  <si>
    <t>male = 0</t>
  </si>
  <si>
    <t>i = which(is.finite(d$mat))</t>
  </si>
  <si>
    <t>female = 1</t>
  </si>
  <si>
    <t>sex.unknown = 2</t>
  </si>
  <si>
    <t>outputvector = NULL</t>
  </si>
  <si>
    <t>summary(rM)</t>
  </si>
  <si>
    <t># maturity codes</t>
  </si>
  <si>
    <t>if (length(i) &gt; 20) {</t>
  </si>
  <si>
    <t>immature = 0</t>
  </si>
  <si>
    <t>Call:</t>
  </si>
  <si>
    <t>d = d[i,]</t>
  </si>
  <si>
    <t>mature = 1</t>
  </si>
  <si>
    <t>glm(formula = mat ~ logcw, family = binomial(link = "logit"),</t>
  </si>
  <si>
    <t>mat.unknown = 2</t>
  </si>
  <si>
    <t>data = det[sex == "0", ])</t>
  </si>
  <si>
    <t># d$surfacearea = d$surfacearea / min(d$surfacearea[d$surfacearea&gt;0] )</t>
  </si>
  <si>
    <t>dummy = d[1,]</t>
  </si>
  <si>
    <t>det = snowcrab.db( p=p, DS="det.georeferenced" )</t>
  </si>
  <si>
    <t># dummy$surfacearea = floor(length(i)/10)</t>
  </si>
  <si>
    <t>setDT(det)</t>
  </si>
  <si>
    <t>Estimate Std. Error z value Pr(&gt;|z|)</t>
  </si>
  <si>
    <t>dmat = dimm = dummy</t>
  </si>
  <si>
    <t>det = det[det$sex %in% c(0,1), ]</t>
  </si>
  <si>
    <t>dmat$mat = 1</t>
  </si>
  <si>
    <t>det = det[det$mat %in% c(0,1), ]</t>
  </si>
  <si>
    <t>dimm$mat = 0</t>
  </si>
  <si>
    <t>det = det[det$yr &gt;= 1999, ]</t>
  </si>
  <si>
    <t>if (sex==male) {</t>
  </si>
  <si>
    <t>(Dispersion parameter for binomial family taken to be 1)</t>
  </si>
  <si>
    <t>dimm$cw = 30</t>
  </si>
  <si>
    <t>det$logcw = log(det$cw)</t>
  </si>
  <si>
    <t>dmat$cw = 150</t>
  </si>
  <si>
    <t>det$sex = as.factor(det$sex)</t>
  </si>
  <si>
    <t>Null deviance: 419481  on 342837  degrees of freedom</t>
  </si>
  <si>
    <t>} else {</t>
  </si>
  <si>
    <t>det$yr = as.factor(det$yr)</t>
  </si>
  <si>
    <t>Residual deviance: 236215  on 342836  degrees of freedom</t>
  </si>
  <si>
    <t>dmat$cw = 80</t>
  </si>
  <si>
    <t>rM = glm(mat ~ logcw , data=det[sex=="0",], family=binomial(link="logit") )</t>
  </si>
  <si>
    <t>AIC: 236219</t>
  </si>
  <si>
    <t>rF = glm(mat ~ logcw , data=det[sex=="1",], family=binomial(link="logit") )</t>
  </si>
  <si>
    <t>Number of Fisher Scoring iterations: 7</t>
  </si>
  <si>
    <t>d = rbind(d, dmat, dmat, dmat, dimm, dimm, dimm, dimm)</t>
  </si>
  <si>
    <t>mspan = c( log(5), log(155), 40)</t>
  </si>
  <si>
    <t>female = c( log(5), log(95), 40)</t>
  </si>
  <si>
    <t>female</t>
  </si>
  <si>
    <t>r = glm (mat ~ cw, data=d, family=binomial(link="logit") )</t>
  </si>
  <si>
    <t>summary(rF)</t>
  </si>
  <si>
    <t>res = coef(summary(r))</t>
  </si>
  <si>
    <t>fbin=data.frame( logcw= seq(1.12368, 5.099232, length.out=65) )</t>
  </si>
  <si>
    <t>res2 = confint(r)</t>
  </si>
  <si>
    <t>mbin=data.frame(logcw= seq(1.25108, 5.44268, length.out=71))</t>
  </si>
  <si>
    <t>fin = cbind(res[,c("Estimate","Std. Error")],res2)</t>
  </si>
  <si>
    <t>colnames(fin) = c("Estimate","Std. Error", colnames(res2))</t>
  </si>
  <si>
    <t>mbin$mat = predict(rM, mbin, type="response")</t>
  </si>
  <si>
    <t>data = det[sex == "1", ])</t>
  </si>
  <si>
    <t>cw50 = doBy::dose.LD50(r,lambda=c(1,NA)) # lambda is a vector of model coef, with NA for inverse prediction variable.</t>
  </si>
  <si>
    <t>fbin$mat = predict(rF, fbin, type="response")</t>
  </si>
  <si>
    <t>names(cw50) = c("cw50", "cw50lower", "cw50upper")</t>
  </si>
  <si>
    <t>olist = c("Estimate","Std. Error")</t>
  </si>
  <si>
    <t>require(data.table)</t>
  </si>
  <si>
    <t>write.table(mbin, "clipboard", sep="\t", row.names=FALSE)</t>
  </si>
  <si>
    <t>r1 = res[1,olist] ; names(r1) = c("a0", "a0.se" )</t>
  </si>
  <si>
    <t>write.table(fbin, "clipboard", sep="\t", row.names=FALSE)</t>
  </si>
  <si>
    <t>r2 = res[2,olist] ; names(r2) = c("a1", "a1.se" )</t>
  </si>
  <si>
    <t>r3 = c(length(i), r$deviance, r$aic); names(r3)=c("n", "deviance", "aic")</t>
  </si>
  <si>
    <t>r4 = c(floor(r$converged)); names(r4)="converged"</t>
  </si>
  <si>
    <t>male</t>
  </si>
  <si>
    <t>Null deviance: 269845  on 194662  degrees of freedom</t>
  </si>
  <si>
    <t>outputvector = c( r1, r2, r3, r4, cw50)</t>
  </si>
  <si>
    <t>mat</t>
  </si>
  <si>
    <t>Residual deviance: 113627  on 194661  degrees of freedom</t>
  </si>
  <si>
    <t>AIC: 113631</t>
  </si>
  <si>
    <t>return(outputvector)</t>
  </si>
  <si>
    <t>NOTE: this was the initial mock up of the model ,,, separated by sex</t>
  </si>
  <si>
    <t xml:space="preserve">transferring birth from female to male is a bit convoluted in a spread-sheet function without creating a </t>
  </si>
  <si>
    <t>lot of recursive steps ... moved all to one-matrix approach which makes this simpler (see "deterministic" sheet)</t>
  </si>
  <si>
    <t>pelagic</t>
  </si>
  <si>
    <t>NOTE:: 4 is a composite caegory (1-2 years egg, 2 years pelagic/benthic) .. adjust for multiple years .. 1/4 move 3/4 stay</t>
  </si>
  <si>
    <t>benthic</t>
  </si>
  <si>
    <t>female P</t>
  </si>
  <si>
    <t>male P</t>
  </si>
  <si>
    <t>connectivity</t>
  </si>
  <si>
    <t>imm</t>
  </si>
  <si>
    <t>P*S</t>
  </si>
  <si>
    <t>N(t)</t>
  </si>
  <si>
    <r>
      <rPr>
        <rFont val="Calibri"/>
        <color theme="1"/>
      </rPr>
      <t>NOTE</t>
    </r>
    <r>
      <rPr>
        <rFont val="Calibri"/>
        <b/>
        <color theme="1"/>
      </rPr>
      <t>:: adding recruitment here is a bit of a challenge as mmult  does not permit adding a constant (recruits from females)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</si>
</sst>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 m d"/>
  </numFmts>
  <fonts count="6">
    <font>
      <sz val="11.0"/>
      <color theme="1"/>
      <name val="Calibri"/>
      <scheme val="minor"/>
    </font>
    <font>
      <b/>
      <u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EEEEE"/>
        <bgColor rgb="FFEEEEEE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1" xfId="0" applyFont="1" applyNumberFormat="1"/>
    <xf borderId="0" fillId="0" fontId="2" numFmtId="0" xfId="0" applyFont="1"/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2" fontId="3" numFmtId="1" xfId="0" applyFont="1" applyNumberFormat="1"/>
    <xf borderId="0" fillId="2" fontId="3" numFmtId="0" xfId="0" applyFont="1"/>
    <xf borderId="0" fillId="3" fontId="3" numFmtId="0" xfId="0" applyFont="1"/>
    <xf borderId="0" fillId="3" fontId="3" numFmtId="1" xfId="0" applyAlignment="1" applyFont="1" applyNumberFormat="1">
      <alignment readingOrder="0"/>
    </xf>
    <xf borderId="0" fillId="3" fontId="3" numFmtId="1" xfId="0" applyFont="1" applyNumberFormat="1"/>
    <xf borderId="0" fillId="0" fontId="3" numFmtId="164" xfId="0" applyFont="1" applyNumberFormat="1"/>
    <xf borderId="0" fillId="4" fontId="5" numFmtId="0" xfId="0" applyAlignment="1" applyFill="1" applyFont="1">
      <alignment readingOrder="0"/>
    </xf>
    <xf borderId="0" fillId="0" fontId="3" numFmtId="11" xfId="0" applyAlignment="1" applyFont="1" applyNumberFormat="1">
      <alignment readingOrder="0"/>
    </xf>
    <xf borderId="0" fillId="5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eslie_matri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3" width="8.71"/>
    <col customWidth="1" min="4" max="4" width="10.71"/>
    <col customWidth="1" min="5" max="5" width="9.71"/>
    <col customWidth="1" min="6" max="6" width="14.0"/>
    <col customWidth="1" min="7" max="9" width="8.71"/>
    <col customWidth="1" min="10" max="10" width="7.71"/>
    <col customWidth="1" min="11" max="45" width="8.71"/>
  </cols>
  <sheetData>
    <row r="1" ht="14.25" customHeight="1">
      <c r="F1" s="1"/>
      <c r="G1" s="1" t="s">
        <v>0</v>
      </c>
      <c r="V1" s="1" t="s">
        <v>1</v>
      </c>
    </row>
    <row r="2" ht="14.25" customHeight="1">
      <c r="A2" s="2" t="s">
        <v>2</v>
      </c>
      <c r="G2" s="3"/>
      <c r="J2" s="4"/>
      <c r="V2" s="3"/>
      <c r="Y2" s="4"/>
    </row>
    <row r="3" ht="14.25" customHeight="1">
      <c r="A3" s="2" t="s">
        <v>3</v>
      </c>
      <c r="G3" s="3" t="s">
        <v>4</v>
      </c>
      <c r="J3" s="4" t="s">
        <v>5</v>
      </c>
      <c r="V3" s="3" t="s">
        <v>4</v>
      </c>
      <c r="Y3" s="4" t="s">
        <v>6</v>
      </c>
    </row>
    <row r="4" ht="14.25" customHeight="1">
      <c r="A4" s="2" t="s">
        <v>7</v>
      </c>
      <c r="G4" s="3"/>
      <c r="J4" s="4" t="s">
        <v>8</v>
      </c>
      <c r="Y4" s="4" t="s">
        <v>9</v>
      </c>
    </row>
    <row r="5" ht="14.25" customHeight="1">
      <c r="A5" s="2" t="s">
        <v>10</v>
      </c>
      <c r="G5" s="3"/>
      <c r="J5" s="4" t="s">
        <v>11</v>
      </c>
      <c r="R5" s="5"/>
      <c r="Y5" s="4" t="s">
        <v>12</v>
      </c>
    </row>
    <row r="6" ht="14.25" customHeight="1">
      <c r="A6" s="6"/>
      <c r="G6" s="3"/>
      <c r="J6" s="4" t="s">
        <v>13</v>
      </c>
      <c r="Y6" s="4" t="s">
        <v>14</v>
      </c>
    </row>
    <row r="7" ht="14.25" customHeight="1">
      <c r="A7" s="2" t="s">
        <v>15</v>
      </c>
      <c r="G7" s="3"/>
    </row>
    <row r="8" ht="14.25" customHeight="1">
      <c r="A8" s="6"/>
      <c r="G8" s="3" t="s">
        <v>16</v>
      </c>
      <c r="J8" s="3" t="s">
        <v>17</v>
      </c>
      <c r="O8" s="3" t="s">
        <v>18</v>
      </c>
      <c r="V8" s="3" t="s">
        <v>16</v>
      </c>
      <c r="Y8" s="3" t="s">
        <v>17</v>
      </c>
      <c r="AD8" s="3" t="s">
        <v>18</v>
      </c>
    </row>
    <row r="9" ht="14.25" customHeight="1">
      <c r="A9" s="2" t="s">
        <v>19</v>
      </c>
      <c r="I9" s="4"/>
      <c r="J9" s="4" t="s">
        <v>20</v>
      </c>
      <c r="O9" s="4" t="s">
        <v>21</v>
      </c>
      <c r="Y9" s="4" t="s">
        <v>22</v>
      </c>
      <c r="AD9" s="4" t="s">
        <v>23</v>
      </c>
    </row>
    <row r="10" ht="14.25" customHeight="1">
      <c r="A10" s="6"/>
      <c r="I10" s="4"/>
      <c r="J10" s="4" t="s">
        <v>24</v>
      </c>
      <c r="O10" s="4" t="s">
        <v>25</v>
      </c>
      <c r="Y10" s="4" t="s">
        <v>26</v>
      </c>
      <c r="AD10" s="4" t="s">
        <v>27</v>
      </c>
    </row>
    <row r="11" ht="14.25" customHeight="1">
      <c r="A11" s="2" t="s">
        <v>28</v>
      </c>
      <c r="G11" s="3"/>
      <c r="J11" s="3"/>
      <c r="L11" s="3"/>
      <c r="N11" s="3"/>
      <c r="O11" s="3"/>
      <c r="P11" s="3"/>
      <c r="R11" s="3"/>
      <c r="S11" s="3"/>
      <c r="V11" s="3"/>
    </row>
    <row r="12" ht="14.25" customHeight="1">
      <c r="A12" s="7" t="s">
        <v>29</v>
      </c>
      <c r="G12" s="3" t="s">
        <v>30</v>
      </c>
      <c r="J12" s="3" t="s">
        <v>31</v>
      </c>
      <c r="L12" s="3"/>
      <c r="N12" s="3"/>
      <c r="O12" s="3"/>
      <c r="P12" s="3"/>
      <c r="R12" s="3"/>
      <c r="S12" s="3"/>
    </row>
    <row r="13" ht="14.25" customHeight="1">
      <c r="G13" s="8" t="s">
        <v>32</v>
      </c>
      <c r="J13" s="3" t="s">
        <v>33</v>
      </c>
      <c r="V13" s="3" t="s">
        <v>30</v>
      </c>
      <c r="Y13" s="4" t="s">
        <v>26</v>
      </c>
    </row>
    <row r="14" ht="14.25" customHeight="1">
      <c r="Y14" s="3" t="s">
        <v>34</v>
      </c>
    </row>
    <row r="15" ht="14.25" customHeight="1">
      <c r="G15" s="8" t="s">
        <v>35</v>
      </c>
      <c r="J15" s="4" t="s">
        <v>36</v>
      </c>
      <c r="M15" s="3" t="s">
        <v>37</v>
      </c>
      <c r="V15" s="8" t="s">
        <v>32</v>
      </c>
      <c r="Y15" s="3" t="s">
        <v>38</v>
      </c>
    </row>
    <row r="16" ht="14.25" customHeight="1">
      <c r="G16" s="3"/>
      <c r="J16" s="4" t="s">
        <v>39</v>
      </c>
      <c r="M16" s="3" t="s">
        <v>40</v>
      </c>
    </row>
    <row r="17" ht="14.25" customHeight="1">
      <c r="G17" s="3"/>
      <c r="J17" s="3" t="s">
        <v>41</v>
      </c>
      <c r="M17" s="3" t="s">
        <v>42</v>
      </c>
    </row>
    <row r="18" ht="14.25" customHeight="1"/>
    <row r="19" ht="14.25" customHeight="1">
      <c r="G19" s="8" t="s">
        <v>43</v>
      </c>
      <c r="J19" s="3" t="s">
        <v>44</v>
      </c>
      <c r="K19" s="3">
        <v>1.0E-4</v>
      </c>
      <c r="L19" s="3" t="s">
        <v>45</v>
      </c>
    </row>
    <row r="20" ht="14.25" customHeight="1">
      <c r="J20" s="3" t="s">
        <v>46</v>
      </c>
      <c r="K20" s="3">
        <v>0.6</v>
      </c>
      <c r="L20" s="3" t="s">
        <v>45</v>
      </c>
    </row>
    <row r="21" ht="14.25" customHeight="1">
      <c r="J21" s="3"/>
      <c r="K21" s="3"/>
      <c r="W21" s="3"/>
      <c r="X21" s="3"/>
      <c r="AH21" s="3"/>
      <c r="AI21" s="3"/>
      <c r="AJ21" s="3"/>
      <c r="AM21" s="3"/>
      <c r="AN21" s="3"/>
      <c r="AO21" s="3"/>
    </row>
    <row r="22" ht="14.25" customHeight="1">
      <c r="G22" s="3" t="s">
        <v>47</v>
      </c>
      <c r="J22" s="3" t="s">
        <v>48</v>
      </c>
      <c r="K22" s="3"/>
      <c r="W22" s="3"/>
      <c r="X22" s="3"/>
      <c r="AH22" s="3"/>
      <c r="AI22" s="3"/>
      <c r="AJ22" s="3"/>
      <c r="AM22" s="3"/>
      <c r="AN22" s="3"/>
      <c r="AO22" s="3"/>
    </row>
    <row r="23" ht="14.25" customHeight="1">
      <c r="D23" s="3"/>
      <c r="E23" s="3"/>
      <c r="O23" s="3"/>
      <c r="P23" s="3"/>
      <c r="Q23" s="3"/>
      <c r="R23" s="3"/>
      <c r="S23" s="3"/>
      <c r="T23" s="3"/>
      <c r="W23" s="3"/>
      <c r="X23" s="3"/>
      <c r="AH23" s="3"/>
      <c r="AI23" s="3"/>
      <c r="AJ23" s="3"/>
      <c r="AM23" s="3"/>
      <c r="AN23" s="3"/>
      <c r="AO23" s="3"/>
    </row>
    <row r="24" ht="14.25" customHeight="1">
      <c r="C24" s="2" t="s">
        <v>49</v>
      </c>
      <c r="F24" s="4">
        <v>0.0</v>
      </c>
      <c r="G24" s="4">
        <v>0.0</v>
      </c>
      <c r="H24" s="4">
        <v>0.0</v>
      </c>
      <c r="I24" s="4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</row>
    <row r="25" ht="14.25" customHeight="1">
      <c r="C25" s="2" t="s">
        <v>50</v>
      </c>
      <c r="F25" s="4">
        <v>0.0</v>
      </c>
      <c r="G25" s="4">
        <v>4.0</v>
      </c>
      <c r="H25" s="4">
        <v>5.0</v>
      </c>
      <c r="I25" s="4">
        <v>6.0</v>
      </c>
      <c r="J25" s="4">
        <v>7.0</v>
      </c>
      <c r="K25" s="4">
        <v>8.0</v>
      </c>
      <c r="L25" s="4">
        <v>9.0</v>
      </c>
      <c r="M25" s="4">
        <v>10.0</v>
      </c>
      <c r="N25" s="4">
        <v>11.0</v>
      </c>
      <c r="O25" s="3">
        <v>12.0</v>
      </c>
      <c r="P25" s="3">
        <v>9.0</v>
      </c>
      <c r="Q25" s="3">
        <v>10.0</v>
      </c>
      <c r="R25" s="3">
        <v>11.0</v>
      </c>
      <c r="S25" s="3">
        <v>12.0</v>
      </c>
      <c r="T25" s="3">
        <v>13.0</v>
      </c>
      <c r="U25" s="4">
        <v>4.0</v>
      </c>
      <c r="V25" s="4">
        <v>5.0</v>
      </c>
      <c r="W25" s="4">
        <v>6.0</v>
      </c>
      <c r="X25" s="4">
        <v>7.0</v>
      </c>
      <c r="Y25" s="4">
        <v>8.0</v>
      </c>
      <c r="Z25" s="4">
        <v>9.0</v>
      </c>
      <c r="AA25" s="4">
        <v>10.0</v>
      </c>
      <c r="AB25" s="4">
        <v>11.0</v>
      </c>
      <c r="AC25" s="3">
        <v>12.0</v>
      </c>
      <c r="AD25" s="3">
        <v>13.0</v>
      </c>
      <c r="AE25" s="3">
        <v>9.0</v>
      </c>
      <c r="AF25" s="4">
        <v>10.0</v>
      </c>
      <c r="AG25" s="4">
        <v>11.0</v>
      </c>
      <c r="AH25" s="3">
        <v>12.0</v>
      </c>
      <c r="AI25" s="3">
        <v>13.0</v>
      </c>
      <c r="AJ25" s="3">
        <v>14.0</v>
      </c>
    </row>
    <row r="26" ht="14.25" customHeight="1">
      <c r="C26" s="2" t="s">
        <v>51</v>
      </c>
      <c r="F26" s="3">
        <f t="shared" ref="F26:O26" si="1">1.12368 + F25*0.31059</f>
        <v>1.12368</v>
      </c>
      <c r="G26" s="3">
        <f t="shared" si="1"/>
        <v>2.36604</v>
      </c>
      <c r="H26" s="3">
        <f t="shared" si="1"/>
        <v>2.67663</v>
      </c>
      <c r="I26" s="3">
        <f t="shared" si="1"/>
        <v>2.98722</v>
      </c>
      <c r="J26" s="3">
        <f t="shared" si="1"/>
        <v>3.29781</v>
      </c>
      <c r="K26" s="3">
        <f t="shared" si="1"/>
        <v>3.6084</v>
      </c>
      <c r="L26" s="3">
        <f t="shared" si="1"/>
        <v>3.91899</v>
      </c>
      <c r="M26" s="3">
        <f t="shared" si="1"/>
        <v>4.22958</v>
      </c>
      <c r="N26" s="3">
        <f t="shared" si="1"/>
        <v>4.54017</v>
      </c>
      <c r="O26" s="3">
        <f t="shared" si="1"/>
        <v>4.85076</v>
      </c>
      <c r="P26" s="3">
        <f t="shared" ref="P26:T26" si="2"> -0.0157 + P25*0.409</f>
        <v>3.6653</v>
      </c>
      <c r="Q26" s="3">
        <f t="shared" si="2"/>
        <v>4.0743</v>
      </c>
      <c r="R26" s="3">
        <f t="shared" si="2"/>
        <v>4.4833</v>
      </c>
      <c r="S26" s="3">
        <f t="shared" si="2"/>
        <v>4.8923</v>
      </c>
      <c r="T26" s="3">
        <f t="shared" si="2"/>
        <v>5.3013</v>
      </c>
      <c r="U26" s="3">
        <f t="shared" ref="U26:AD26" si="3">1.12368 + U25*0.31059</f>
        <v>2.36604</v>
      </c>
      <c r="V26" s="3">
        <f t="shared" si="3"/>
        <v>2.67663</v>
      </c>
      <c r="W26" s="3">
        <f t="shared" si="3"/>
        <v>2.98722</v>
      </c>
      <c r="X26" s="3">
        <f t="shared" si="3"/>
        <v>3.29781</v>
      </c>
      <c r="Y26" s="3">
        <f t="shared" si="3"/>
        <v>3.6084</v>
      </c>
      <c r="Z26" s="3">
        <f t="shared" si="3"/>
        <v>3.91899</v>
      </c>
      <c r="AA26" s="3">
        <f t="shared" si="3"/>
        <v>4.22958</v>
      </c>
      <c r="AB26" s="3">
        <f t="shared" si="3"/>
        <v>4.54017</v>
      </c>
      <c r="AC26" s="3">
        <f t="shared" si="3"/>
        <v>4.85076</v>
      </c>
      <c r="AD26" s="3">
        <f t="shared" si="3"/>
        <v>5.16135</v>
      </c>
      <c r="AE26" s="3">
        <f t="shared" ref="AE26:AJ26" si="4">0.65417 + AE25*0.3355</f>
        <v>3.67367</v>
      </c>
      <c r="AF26" s="3">
        <f t="shared" si="4"/>
        <v>4.00917</v>
      </c>
      <c r="AG26" s="3">
        <f t="shared" si="4"/>
        <v>4.34467</v>
      </c>
      <c r="AH26" s="3">
        <f t="shared" si="4"/>
        <v>4.68017</v>
      </c>
      <c r="AI26" s="3">
        <f t="shared" si="4"/>
        <v>5.01567</v>
      </c>
      <c r="AJ26" s="3">
        <f t="shared" si="4"/>
        <v>5.35117</v>
      </c>
    </row>
    <row r="27" ht="14.25" customHeight="1">
      <c r="C27" s="2" t="s">
        <v>52</v>
      </c>
      <c r="F27" s="4">
        <f t="shared" ref="F27:AJ27" si="5">0.2558 + 1.0167*(F26)+(F24)*(-1.7146)+(0.4026*F26*F24)</f>
        <v>1.398245456</v>
      </c>
      <c r="G27" s="4">
        <f t="shared" si="5"/>
        <v>2.661352868</v>
      </c>
      <c r="H27" s="4">
        <f t="shared" si="5"/>
        <v>2.977129721</v>
      </c>
      <c r="I27" s="4">
        <f t="shared" si="5"/>
        <v>3.292906574</v>
      </c>
      <c r="J27" s="4">
        <f t="shared" si="5"/>
        <v>3.608683427</v>
      </c>
      <c r="K27" s="4">
        <f t="shared" si="5"/>
        <v>3.92446028</v>
      </c>
      <c r="L27" s="4">
        <f t="shared" si="5"/>
        <v>4.240237133</v>
      </c>
      <c r="M27" s="4">
        <f t="shared" si="5"/>
        <v>4.556013986</v>
      </c>
      <c r="N27" s="4">
        <f t="shared" si="5"/>
        <v>4.871790839</v>
      </c>
      <c r="O27" s="4">
        <f t="shared" si="5"/>
        <v>5.187567692</v>
      </c>
      <c r="P27" s="4">
        <f t="shared" si="5"/>
        <v>3.74336029</v>
      </c>
      <c r="Q27" s="4">
        <f t="shared" si="5"/>
        <v>4.32385399</v>
      </c>
      <c r="R27" s="4">
        <f t="shared" si="5"/>
        <v>4.90434769</v>
      </c>
      <c r="S27" s="4">
        <f t="shared" si="5"/>
        <v>5.48484139</v>
      </c>
      <c r="T27" s="4">
        <f t="shared" si="5"/>
        <v>6.06533509</v>
      </c>
      <c r="U27" s="4">
        <f t="shared" si="5"/>
        <v>2.661352868</v>
      </c>
      <c r="V27" s="4">
        <f t="shared" si="5"/>
        <v>2.977129721</v>
      </c>
      <c r="W27" s="4">
        <f t="shared" si="5"/>
        <v>3.292906574</v>
      </c>
      <c r="X27" s="4">
        <f t="shared" si="5"/>
        <v>3.608683427</v>
      </c>
      <c r="Y27" s="4">
        <f t="shared" si="5"/>
        <v>3.92446028</v>
      </c>
      <c r="Z27" s="4">
        <f t="shared" si="5"/>
        <v>4.240237133</v>
      </c>
      <c r="AA27" s="4">
        <f t="shared" si="5"/>
        <v>4.556013986</v>
      </c>
      <c r="AB27" s="4">
        <f t="shared" si="5"/>
        <v>4.871790839</v>
      </c>
      <c r="AC27" s="4">
        <f t="shared" si="5"/>
        <v>5.187567692</v>
      </c>
      <c r="AD27" s="4">
        <f t="shared" si="5"/>
        <v>5.503344545</v>
      </c>
      <c r="AE27" s="4">
        <f t="shared" si="5"/>
        <v>3.755239831</v>
      </c>
      <c r="AF27" s="4">
        <f t="shared" si="5"/>
        <v>4.231414981</v>
      </c>
      <c r="AG27" s="4">
        <f t="shared" si="5"/>
        <v>4.707590131</v>
      </c>
      <c r="AH27" s="4">
        <f t="shared" si="5"/>
        <v>5.183765281</v>
      </c>
      <c r="AI27" s="4">
        <f t="shared" si="5"/>
        <v>5.659940431</v>
      </c>
      <c r="AJ27" s="4">
        <f t="shared" si="5"/>
        <v>6.136115581</v>
      </c>
    </row>
    <row r="28" ht="14.25" customHeight="1">
      <c r="C28" s="2" t="s">
        <v>53</v>
      </c>
      <c r="F28" s="3">
        <v>2.22044604925031E-16</v>
      </c>
      <c r="G28" s="3">
        <v>2.96377639225424E-10</v>
      </c>
      <c r="H28" s="3">
        <v>2.17577416225608E-8</v>
      </c>
      <c r="I28" s="3">
        <v>1.59728171821302E-6</v>
      </c>
      <c r="J28" s="3">
        <v>1.17246444671154E-4</v>
      </c>
      <c r="K28" s="3">
        <v>0.00853486082050854</v>
      </c>
      <c r="L28" s="3">
        <v>0.387238678270469</v>
      </c>
      <c r="M28" s="3">
        <v>0.978899995324875</v>
      </c>
      <c r="N28" s="3">
        <v>0.999706472808599</v>
      </c>
      <c r="O28" s="3">
        <v>0.999996000499937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1.40278698489669E-7</v>
      </c>
      <c r="V28" s="3">
        <v>1.36905159689643E-6</v>
      </c>
      <c r="W28" s="3">
        <v>1.33611312437228E-5</v>
      </c>
      <c r="X28" s="3">
        <v>1.30383017055487E-4</v>
      </c>
      <c r="Y28" s="3">
        <v>0.00127102451354646</v>
      </c>
      <c r="Z28" s="3">
        <v>0.0122680071250326</v>
      </c>
      <c r="AA28" s="3">
        <v>0.108111986621534</v>
      </c>
      <c r="AB28" s="3">
        <v>0.541919024836296</v>
      </c>
      <c r="AC28" s="3">
        <v>0.920291498339587</v>
      </c>
      <c r="AD28" s="3">
        <v>0.991203429063251</v>
      </c>
      <c r="AE28" s="3">
        <v>1.0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</row>
    <row r="29" ht="14.25" customHeight="1">
      <c r="C29" s="2" t="s">
        <v>54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4">
        <f t="shared" ref="P29:T29" si="6"> (P25 ^2.725) * (10^0.7311) * 1000</f>
        <v>2144918.713</v>
      </c>
      <c r="Q29" s="4">
        <f t="shared" si="6"/>
        <v>2858248.604</v>
      </c>
      <c r="R29" s="4">
        <f t="shared" si="6"/>
        <v>3705911.698</v>
      </c>
      <c r="S29" s="4">
        <f t="shared" si="6"/>
        <v>4697522.787</v>
      </c>
      <c r="T29" s="4">
        <f t="shared" si="6"/>
        <v>5842458.484</v>
      </c>
    </row>
    <row r="30" ht="14.25" customHeight="1">
      <c r="D30" s="3"/>
      <c r="E30" s="3"/>
    </row>
    <row r="31" ht="14.25" customHeight="1">
      <c r="D31" s="2" t="s">
        <v>55</v>
      </c>
      <c r="E31" s="2" t="s">
        <v>56</v>
      </c>
    </row>
    <row r="32" ht="14.25" customHeight="1">
      <c r="A32" s="2" t="s">
        <v>57</v>
      </c>
      <c r="B32" s="3" t="s">
        <v>58</v>
      </c>
      <c r="C32" s="8">
        <v>0.0</v>
      </c>
      <c r="D32" s="8">
        <f t="shared" ref="D32:D41" si="8">1.12368 + C32*0.31059</f>
        <v>1.12368</v>
      </c>
      <c r="E32" s="8">
        <f t="shared" ref="E32:E62" si="9">exp(D32)</f>
        <v>3.076153645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10">
        <f t="shared" ref="P32:T32" si="7">P29 </f>
        <v>2144918.713</v>
      </c>
      <c r="Q32" s="10">
        <f t="shared" si="7"/>
        <v>2858248.604</v>
      </c>
      <c r="R32" s="10">
        <f t="shared" si="7"/>
        <v>3705911.698</v>
      </c>
      <c r="S32" s="10">
        <f t="shared" si="7"/>
        <v>4697522.787</v>
      </c>
      <c r="T32" s="10">
        <f t="shared" si="7"/>
        <v>5842458.484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9">
        <v>0.0</v>
      </c>
      <c r="AD32" s="9">
        <v>0.0</v>
      </c>
      <c r="AE32" s="9">
        <v>0.0</v>
      </c>
      <c r="AF32" s="9">
        <v>0.0</v>
      </c>
      <c r="AG32" s="9">
        <v>0.0</v>
      </c>
      <c r="AH32" s="9">
        <v>0.0</v>
      </c>
      <c r="AI32" s="9">
        <v>0.0</v>
      </c>
      <c r="AJ32" s="9">
        <v>0.0</v>
      </c>
    </row>
    <row r="33" ht="14.25" customHeight="1">
      <c r="C33" s="8">
        <v>4.0</v>
      </c>
      <c r="D33" s="8">
        <f t="shared" si="8"/>
        <v>2.36604</v>
      </c>
      <c r="E33" s="8">
        <f t="shared" si="9"/>
        <v>10.65511438</v>
      </c>
      <c r="F33" s="11">
        <v>0.5</v>
      </c>
      <c r="G33" s="11">
        <f>1*3/4</f>
        <v>0.75</v>
      </c>
      <c r="H33" s="11">
        <v>0.0</v>
      </c>
      <c r="I33" s="11">
        <v>0.0</v>
      </c>
      <c r="J33" s="11">
        <v>0.0</v>
      </c>
      <c r="K33" s="11">
        <v>0.0</v>
      </c>
      <c r="L33" s="11">
        <v>0.0</v>
      </c>
      <c r="M33" s="11">
        <v>0.0</v>
      </c>
      <c r="N33" s="11">
        <v>0.0</v>
      </c>
      <c r="O33" s="11">
        <v>0.0</v>
      </c>
      <c r="P33" s="11">
        <v>0.0</v>
      </c>
      <c r="Q33" s="11">
        <v>0.0</v>
      </c>
      <c r="R33" s="11">
        <v>0.0</v>
      </c>
      <c r="S33" s="11">
        <v>0.0</v>
      </c>
      <c r="T33" s="11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</row>
    <row r="34" ht="14.25" customHeight="1">
      <c r="C34" s="8">
        <v>5.0</v>
      </c>
      <c r="D34" s="8">
        <f t="shared" si="8"/>
        <v>2.67663</v>
      </c>
      <c r="E34" s="8">
        <f t="shared" si="9"/>
        <v>14.53602426</v>
      </c>
      <c r="F34" s="3">
        <v>0.0</v>
      </c>
      <c r="G34" s="11">
        <f>1*1/4</f>
        <v>0.25</v>
      </c>
      <c r="H34" s="11">
        <v>0.0</v>
      </c>
      <c r="I34" s="11">
        <v>0.0</v>
      </c>
      <c r="J34" s="11">
        <v>0.0</v>
      </c>
      <c r="K34" s="11">
        <v>0.0</v>
      </c>
      <c r="L34" s="11">
        <v>0.0</v>
      </c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</row>
    <row r="35" ht="14.25" customHeight="1">
      <c r="A35" s="3" t="s">
        <v>59</v>
      </c>
      <c r="C35" s="8">
        <v>6.0</v>
      </c>
      <c r="D35" s="8">
        <f t="shared" si="8"/>
        <v>2.98722</v>
      </c>
      <c r="E35" s="8">
        <f t="shared" si="9"/>
        <v>19.83047707</v>
      </c>
      <c r="F35" s="3">
        <v>0.0</v>
      </c>
      <c r="G35" s="11">
        <v>0.0</v>
      </c>
      <c r="H35" s="11">
        <v>1.0</v>
      </c>
      <c r="I35" s="11">
        <v>0.0</v>
      </c>
      <c r="J35" s="11">
        <v>0.0</v>
      </c>
      <c r="K35" s="11">
        <v>0.0</v>
      </c>
      <c r="L35" s="11">
        <v>0.0</v>
      </c>
      <c r="M35" s="11">
        <v>0.0</v>
      </c>
      <c r="N35" s="11">
        <v>0.0</v>
      </c>
      <c r="O35" s="11">
        <v>0.0</v>
      </c>
      <c r="P35" s="11">
        <v>0.0</v>
      </c>
      <c r="Q35" s="11">
        <v>0.0</v>
      </c>
      <c r="R35" s="11">
        <v>0.0</v>
      </c>
      <c r="S35" s="11">
        <v>0.0</v>
      </c>
      <c r="T35" s="11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</row>
    <row r="36" ht="14.25" customHeight="1">
      <c r="C36" s="8">
        <v>7.0</v>
      </c>
      <c r="D36" s="8">
        <f t="shared" si="8"/>
        <v>3.29781</v>
      </c>
      <c r="E36" s="8">
        <f t="shared" si="9"/>
        <v>27.05332721</v>
      </c>
      <c r="F36" s="3">
        <v>0.0</v>
      </c>
      <c r="G36" s="11">
        <v>0.0</v>
      </c>
      <c r="H36" s="11">
        <v>0.0</v>
      </c>
      <c r="I36" s="11">
        <v>1.0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0.0</v>
      </c>
      <c r="Q36" s="11">
        <v>0.0</v>
      </c>
      <c r="R36" s="11">
        <v>0.0</v>
      </c>
      <c r="S36" s="11">
        <v>0.0</v>
      </c>
      <c r="T36" s="11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</row>
    <row r="37" ht="14.25" customHeight="1">
      <c r="C37" s="8">
        <v>8.0</v>
      </c>
      <c r="D37" s="8">
        <f t="shared" si="8"/>
        <v>3.6084</v>
      </c>
      <c r="E37" s="8">
        <f t="shared" si="9"/>
        <v>36.90695442</v>
      </c>
      <c r="F37" s="3">
        <v>0.0</v>
      </c>
      <c r="G37" s="11">
        <v>0.0</v>
      </c>
      <c r="H37" s="11">
        <v>0.0</v>
      </c>
      <c r="I37" s="11">
        <v>0.0</v>
      </c>
      <c r="J37" s="11">
        <v>1.0</v>
      </c>
      <c r="K37" s="11">
        <v>0.0</v>
      </c>
      <c r="L37" s="11">
        <v>0.0</v>
      </c>
      <c r="M37" s="11">
        <v>0.0</v>
      </c>
      <c r="N37" s="11">
        <v>0.0</v>
      </c>
      <c r="O37" s="11">
        <v>0.0</v>
      </c>
      <c r="P37" s="11">
        <v>0.0</v>
      </c>
      <c r="Q37" s="11">
        <v>0.0</v>
      </c>
      <c r="R37" s="11">
        <v>0.0</v>
      </c>
      <c r="S37" s="11">
        <v>0.0</v>
      </c>
      <c r="T37" s="11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</row>
    <row r="38" ht="14.25" customHeight="1">
      <c r="C38" s="8">
        <v>9.0</v>
      </c>
      <c r="D38" s="8">
        <f t="shared" si="8"/>
        <v>3.91899</v>
      </c>
      <c r="E38" s="8">
        <f t="shared" si="9"/>
        <v>50.34956603</v>
      </c>
      <c r="F38" s="3">
        <v>0.0</v>
      </c>
      <c r="G38" s="11">
        <v>0.0</v>
      </c>
      <c r="H38" s="11">
        <v>0.0</v>
      </c>
      <c r="I38" s="11">
        <v>0.0</v>
      </c>
      <c r="J38" s="11">
        <v>0.0</v>
      </c>
      <c r="K38" s="11">
        <f>1*(1-K$28)</f>
        <v>0.9914651392</v>
      </c>
      <c r="L38" s="11">
        <v>0.0</v>
      </c>
      <c r="M38" s="11">
        <v>0.0</v>
      </c>
      <c r="N38" s="11">
        <v>0.0</v>
      </c>
      <c r="O38" s="11">
        <v>0.0</v>
      </c>
      <c r="P38" s="11">
        <v>0.0</v>
      </c>
      <c r="Q38" s="11">
        <v>0.0</v>
      </c>
      <c r="R38" s="11">
        <v>0.0</v>
      </c>
      <c r="S38" s="11">
        <v>0.0</v>
      </c>
      <c r="T38" s="11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</row>
    <row r="39" ht="14.25" customHeight="1">
      <c r="C39" s="8">
        <v>10.0</v>
      </c>
      <c r="D39" s="8">
        <f t="shared" si="8"/>
        <v>4.22958</v>
      </c>
      <c r="E39" s="8">
        <f t="shared" si="9"/>
        <v>68.688377</v>
      </c>
      <c r="F39" s="3">
        <v>0.0</v>
      </c>
      <c r="G39" s="11">
        <v>0.0</v>
      </c>
      <c r="H39" s="11">
        <v>0.0</v>
      </c>
      <c r="I39" s="11">
        <v>0.0</v>
      </c>
      <c r="J39" s="11">
        <v>0.0</v>
      </c>
      <c r="K39" s="11">
        <v>0.0</v>
      </c>
      <c r="L39" s="11">
        <f>1*(1-L$28)</f>
        <v>0.6127613217</v>
      </c>
      <c r="M39" s="11">
        <v>0.0</v>
      </c>
      <c r="N39" s="11">
        <v>0.0</v>
      </c>
      <c r="O39" s="11">
        <v>0.0</v>
      </c>
      <c r="P39" s="11">
        <v>0.0</v>
      </c>
      <c r="Q39" s="11">
        <v>0.0</v>
      </c>
      <c r="R39" s="11">
        <v>0.0</v>
      </c>
      <c r="S39" s="11">
        <v>0.0</v>
      </c>
      <c r="T39" s="11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</row>
    <row r="40" ht="14.25" customHeight="1">
      <c r="C40" s="8">
        <v>11.0</v>
      </c>
      <c r="D40" s="8">
        <f t="shared" si="8"/>
        <v>4.54017</v>
      </c>
      <c r="E40" s="8">
        <f t="shared" si="9"/>
        <v>93.70672891</v>
      </c>
      <c r="F40" s="3">
        <v>0.0</v>
      </c>
      <c r="G40" s="11">
        <v>0.0</v>
      </c>
      <c r="H40" s="11">
        <v>0.0</v>
      </c>
      <c r="I40" s="11">
        <v>0.0</v>
      </c>
      <c r="J40" s="11">
        <v>0.0</v>
      </c>
      <c r="K40" s="11">
        <v>0.0</v>
      </c>
      <c r="L40" s="11">
        <v>0.0</v>
      </c>
      <c r="M40" s="11">
        <f>1*(1-M$28)</f>
        <v>0.02110000468</v>
      </c>
      <c r="N40" s="11">
        <v>0.0</v>
      </c>
      <c r="O40" s="11">
        <v>0.0</v>
      </c>
      <c r="P40" s="11">
        <v>0.0</v>
      </c>
      <c r="Q40" s="11">
        <v>0.0</v>
      </c>
      <c r="R40" s="11">
        <v>0.0</v>
      </c>
      <c r="S40" s="11">
        <v>0.0</v>
      </c>
      <c r="T40" s="11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</row>
    <row r="41" ht="14.25" customHeight="1">
      <c r="C41" s="3">
        <v>12.0</v>
      </c>
      <c r="D41" s="8">
        <f t="shared" si="8"/>
        <v>4.85076</v>
      </c>
      <c r="E41" s="8">
        <f t="shared" si="9"/>
        <v>127.8375094</v>
      </c>
      <c r="F41" s="3">
        <v>0.0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f>1*(1-N$28)</f>
        <v>0.0002935271914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  <c r="T41" s="11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</row>
    <row r="42" ht="14.25" customHeight="1">
      <c r="B42" s="3" t="s">
        <v>60</v>
      </c>
      <c r="C42" s="8">
        <v>9.0</v>
      </c>
      <c r="D42" s="8">
        <f t="shared" ref="D42:D46" si="12">-0.0157 + C42*0.409</f>
        <v>3.6653</v>
      </c>
      <c r="E42" s="8">
        <f t="shared" si="9"/>
        <v>39.06785476</v>
      </c>
      <c r="F42" s="3">
        <v>0.0</v>
      </c>
      <c r="G42" s="11">
        <v>0.0</v>
      </c>
      <c r="H42" s="11">
        <v>0.0</v>
      </c>
      <c r="I42" s="11">
        <v>0.0</v>
      </c>
      <c r="J42" s="11">
        <f t="shared" ref="J42:J45" si="13">abs(if($D42&lt;J$27,0,1)-if($D43&lt;J$27,0,1))*(J$28)*$K$20</f>
        <v>0</v>
      </c>
      <c r="K42" s="11">
        <f>1*K$28</f>
        <v>0.008534860821</v>
      </c>
      <c r="L42" s="11">
        <f t="shared" ref="L42:M42" si="10">abs(if($D42&lt;L$27,0,1)-if($D43&lt;L$27,0,1))*(L$28)*$K$20</f>
        <v>0</v>
      </c>
      <c r="M42" s="11">
        <f t="shared" si="10"/>
        <v>0</v>
      </c>
      <c r="N42" s="11">
        <v>0.0</v>
      </c>
      <c r="O42" s="11">
        <f t="shared" ref="O42:O44" si="14">abs(if($D42&lt;O$27,0,1)-if($D43&lt;O$27,0,1))*(O$28)*$K$20</f>
        <v>0</v>
      </c>
      <c r="P42" s="11">
        <v>1.0</v>
      </c>
      <c r="Q42" s="11">
        <v>0.0</v>
      </c>
      <c r="R42" s="11">
        <f t="shared" ref="R42:T42" si="11">abs(if($D42&lt;R$27,0,1)-if($D43&lt;R$27,0,1))*(R$28)*$K$20</f>
        <v>0</v>
      </c>
      <c r="S42" s="11">
        <f t="shared" si="11"/>
        <v>0</v>
      </c>
      <c r="T42" s="11">
        <f t="shared" si="11"/>
        <v>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</row>
    <row r="43" ht="14.25" customHeight="1">
      <c r="C43" s="8">
        <v>10.0</v>
      </c>
      <c r="D43" s="8">
        <f t="shared" si="12"/>
        <v>4.0743</v>
      </c>
      <c r="E43" s="8">
        <f t="shared" si="9"/>
        <v>58.80929967</v>
      </c>
      <c r="F43" s="3">
        <v>0.0</v>
      </c>
      <c r="G43" s="11">
        <v>0.0</v>
      </c>
      <c r="H43" s="11">
        <v>0.0</v>
      </c>
      <c r="I43" s="11">
        <v>0.0</v>
      </c>
      <c r="J43" s="11">
        <f t="shared" si="13"/>
        <v>0</v>
      </c>
      <c r="K43" s="11">
        <f t="shared" ref="K43:K45" si="16">abs(if($D43&lt;K$27,0,1)-if($D44&lt;K$27,0,1))*(K$28)*$K$20</f>
        <v>0</v>
      </c>
      <c r="L43" s="11">
        <f>1*L$28</f>
        <v>0.3872386783</v>
      </c>
      <c r="M43" s="11">
        <f>abs(if($D43&lt;M$27,0,1)-if($D44&lt;M$27,0,1))*(M$28)*$K$20</f>
        <v>0</v>
      </c>
      <c r="N43" s="11">
        <v>0.0</v>
      </c>
      <c r="O43" s="11">
        <f t="shared" si="14"/>
        <v>0</v>
      </c>
      <c r="P43" s="11">
        <v>0.0</v>
      </c>
      <c r="Q43" s="11">
        <v>1.0</v>
      </c>
      <c r="R43" s="11">
        <v>0.0</v>
      </c>
      <c r="S43" s="11">
        <f t="shared" ref="S43:T43" si="15">abs(if($D43&lt;S$27,0,1)-if($D44&lt;S$27,0,1))*(S$28)*$K$20</f>
        <v>0</v>
      </c>
      <c r="T43" s="11">
        <f t="shared" si="15"/>
        <v>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</row>
    <row r="44" ht="14.25" customHeight="1">
      <c r="C44" s="8">
        <v>11.0</v>
      </c>
      <c r="D44" s="8">
        <f t="shared" si="12"/>
        <v>4.4833</v>
      </c>
      <c r="E44" s="8">
        <f t="shared" si="9"/>
        <v>88.52632806</v>
      </c>
      <c r="F44" s="3">
        <v>0.0</v>
      </c>
      <c r="G44" s="11">
        <v>0.0</v>
      </c>
      <c r="H44" s="11">
        <v>0.0</v>
      </c>
      <c r="I44" s="11">
        <v>0.0</v>
      </c>
      <c r="J44" s="11">
        <f t="shared" si="13"/>
        <v>0</v>
      </c>
      <c r="K44" s="11">
        <f t="shared" si="16"/>
        <v>0</v>
      </c>
      <c r="L44" s="11">
        <f t="shared" ref="L44:L45" si="17">abs(if($D44&lt;L$27,0,1)-if($D45&lt;L$27,0,1))*(L$28)*$K$20</f>
        <v>0</v>
      </c>
      <c r="M44" s="11">
        <f>1*M$28</f>
        <v>0.9788999953</v>
      </c>
      <c r="N44" s="11">
        <v>0.0</v>
      </c>
      <c r="O44" s="11">
        <f t="shared" si="14"/>
        <v>0</v>
      </c>
      <c r="P44" s="11">
        <f t="shared" ref="P44:P45" si="18">abs(if($D44&lt;P$27,0,1)-if($D45&lt;P$27,0,1))*(P$28)*$K$20</f>
        <v>0</v>
      </c>
      <c r="Q44" s="11">
        <v>0.0</v>
      </c>
      <c r="R44" s="11">
        <v>1.0</v>
      </c>
      <c r="S44" s="11">
        <v>0.0</v>
      </c>
      <c r="T44" s="11">
        <f>abs(if($D44&lt;T$27,0,1)-if($D45&lt;T$27,0,1))*(T$28)*$K$20</f>
        <v>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</row>
    <row r="45" ht="14.25" customHeight="1">
      <c r="C45" s="3">
        <v>12.0</v>
      </c>
      <c r="D45" s="8">
        <f t="shared" si="12"/>
        <v>4.8923</v>
      </c>
      <c r="E45" s="8">
        <f t="shared" si="9"/>
        <v>133.2597192</v>
      </c>
      <c r="F45" s="3">
        <v>0.0</v>
      </c>
      <c r="G45" s="11">
        <v>0.0</v>
      </c>
      <c r="H45" s="11">
        <v>0.0</v>
      </c>
      <c r="I45" s="11">
        <v>0.0</v>
      </c>
      <c r="J45" s="11">
        <f t="shared" si="13"/>
        <v>0</v>
      </c>
      <c r="K45" s="11">
        <f t="shared" si="16"/>
        <v>0</v>
      </c>
      <c r="L45" s="11">
        <f t="shared" si="17"/>
        <v>0</v>
      </c>
      <c r="M45" s="11">
        <v>0.0</v>
      </c>
      <c r="N45" s="11">
        <f>1*N$28</f>
        <v>0.9997064728</v>
      </c>
      <c r="O45" s="11">
        <v>0.0</v>
      </c>
      <c r="P45" s="11">
        <f t="shared" si="18"/>
        <v>0</v>
      </c>
      <c r="Q45" s="11">
        <f>abs(if($D45&lt;Q$27,0,1)-if($D46&lt;Q$27,0,1))*(Q$28)*$K$20</f>
        <v>0</v>
      </c>
      <c r="R45" s="11">
        <v>0.0</v>
      </c>
      <c r="S45" s="11">
        <v>1.0</v>
      </c>
      <c r="T45" s="11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</row>
    <row r="46" ht="14.25" customHeight="1">
      <c r="C46" s="3">
        <v>13.0</v>
      </c>
      <c r="D46" s="8">
        <f t="shared" si="12"/>
        <v>5.3013</v>
      </c>
      <c r="E46" s="8">
        <f t="shared" si="9"/>
        <v>200.5974172</v>
      </c>
      <c r="F46" s="3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1">
        <f>1*O$28</f>
        <v>0.9999960005</v>
      </c>
      <c r="P46" s="11">
        <v>0.0</v>
      </c>
      <c r="Q46" s="11">
        <v>0.0</v>
      </c>
      <c r="R46" s="11">
        <v>0.0</v>
      </c>
      <c r="S46" s="11">
        <v>0.0</v>
      </c>
      <c r="T46" s="11">
        <v>1.0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</row>
    <row r="47" ht="14.25" customHeight="1">
      <c r="B47" s="3" t="s">
        <v>61</v>
      </c>
      <c r="C47" s="8">
        <v>4.0</v>
      </c>
      <c r="D47" s="8">
        <f t="shared" ref="D47:D56" si="19">1.1912 + C47*0.2994</f>
        <v>2.3888</v>
      </c>
      <c r="E47" s="8">
        <f t="shared" si="9"/>
        <v>10.9004056</v>
      </c>
      <c r="F47" s="12">
        <v>0.5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12">
        <f>1*3/4</f>
        <v>0.75</v>
      </c>
      <c r="V47" s="12">
        <v>0.0</v>
      </c>
      <c r="W47" s="12">
        <v>0.0</v>
      </c>
      <c r="X47" s="12">
        <v>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E47" s="12">
        <v>0.0</v>
      </c>
      <c r="AF47" s="12">
        <v>0.0</v>
      </c>
      <c r="AG47" s="12">
        <v>0.0</v>
      </c>
      <c r="AH47" s="12">
        <v>0.0</v>
      </c>
      <c r="AI47" s="12">
        <v>0.0</v>
      </c>
      <c r="AJ47" s="12">
        <v>0.0</v>
      </c>
    </row>
    <row r="48" ht="14.25" customHeight="1">
      <c r="C48" s="8">
        <v>5.0</v>
      </c>
      <c r="D48" s="8">
        <f t="shared" si="19"/>
        <v>2.6882</v>
      </c>
      <c r="E48" s="8">
        <f t="shared" si="9"/>
        <v>14.70518275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12">
        <f>1*1/4</f>
        <v>0.25</v>
      </c>
      <c r="V48" s="12">
        <v>0.0</v>
      </c>
      <c r="W48" s="12">
        <v>0.0</v>
      </c>
      <c r="X48" s="12">
        <v>0.0</v>
      </c>
      <c r="Y48" s="12">
        <v>0.0</v>
      </c>
      <c r="Z48" s="12">
        <v>0.0</v>
      </c>
      <c r="AA48" s="12">
        <v>0.0</v>
      </c>
      <c r="AB48" s="12">
        <v>0.0</v>
      </c>
      <c r="AC48" s="12">
        <v>0.0</v>
      </c>
      <c r="AD48" s="12">
        <v>0.0</v>
      </c>
      <c r="AE48" s="12">
        <v>0.0</v>
      </c>
      <c r="AF48" s="12">
        <v>0.0</v>
      </c>
      <c r="AG48" s="12">
        <v>0.0</v>
      </c>
      <c r="AH48" s="12">
        <v>0.0</v>
      </c>
      <c r="AI48" s="12">
        <v>0.0</v>
      </c>
      <c r="AJ48" s="12">
        <v>0.0</v>
      </c>
    </row>
    <row r="49" ht="14.25" customHeight="1">
      <c r="C49" s="8">
        <v>6.0</v>
      </c>
      <c r="D49" s="8">
        <f t="shared" si="19"/>
        <v>2.9876</v>
      </c>
      <c r="E49" s="8">
        <f t="shared" si="9"/>
        <v>19.83801408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12">
        <v>0.0</v>
      </c>
      <c r="V49" s="12">
        <v>1.0</v>
      </c>
      <c r="W49" s="12">
        <v>0.0</v>
      </c>
      <c r="X49" s="12">
        <v>0.0</v>
      </c>
      <c r="Y49" s="12">
        <v>0.0</v>
      </c>
      <c r="Z49" s="12">
        <v>0.0</v>
      </c>
      <c r="AA49" s="12">
        <v>0.0</v>
      </c>
      <c r="AB49" s="12">
        <v>0.0</v>
      </c>
      <c r="AC49" s="12">
        <v>0.0</v>
      </c>
      <c r="AD49" s="12">
        <v>0.0</v>
      </c>
      <c r="AE49" s="12">
        <v>0.0</v>
      </c>
      <c r="AF49" s="12">
        <v>0.0</v>
      </c>
      <c r="AG49" s="12">
        <v>0.0</v>
      </c>
      <c r="AH49" s="12">
        <v>0.0</v>
      </c>
      <c r="AI49" s="12">
        <v>0.0</v>
      </c>
      <c r="AJ49" s="12">
        <v>0.0</v>
      </c>
    </row>
    <row r="50" ht="14.25" customHeight="1">
      <c r="C50" s="8">
        <v>7.0</v>
      </c>
      <c r="D50" s="8">
        <f t="shared" si="19"/>
        <v>3.287</v>
      </c>
      <c r="E50" s="8">
        <f t="shared" si="9"/>
        <v>26.76245574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12">
        <v>0.0</v>
      </c>
      <c r="V50" s="12">
        <v>0.0</v>
      </c>
      <c r="W50" s="12">
        <v>1.0</v>
      </c>
      <c r="X50" s="12">
        <v>0.0</v>
      </c>
      <c r="Y50" s="12">
        <v>0.0</v>
      </c>
      <c r="Z50" s="12">
        <v>0.0</v>
      </c>
      <c r="AA50" s="12">
        <v>0.0</v>
      </c>
      <c r="AB50" s="12">
        <v>0.0</v>
      </c>
      <c r="AC50" s="12">
        <v>0.0</v>
      </c>
      <c r="AD50" s="12">
        <v>0.0</v>
      </c>
      <c r="AE50" s="12">
        <v>0.0</v>
      </c>
      <c r="AF50" s="12">
        <v>0.0</v>
      </c>
      <c r="AG50" s="12">
        <v>0.0</v>
      </c>
      <c r="AH50" s="12">
        <v>0.0</v>
      </c>
      <c r="AI50" s="12">
        <v>0.0</v>
      </c>
      <c r="AJ50" s="12">
        <v>0.0</v>
      </c>
    </row>
    <row r="51" ht="14.25" customHeight="1">
      <c r="C51" s="8">
        <v>8.0</v>
      </c>
      <c r="D51" s="8">
        <f t="shared" si="19"/>
        <v>3.5864</v>
      </c>
      <c r="E51" s="8">
        <f t="shared" si="9"/>
        <v>36.10386777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12">
        <v>0.0</v>
      </c>
      <c r="V51" s="12">
        <v>0.0</v>
      </c>
      <c r="W51" s="12">
        <v>0.0</v>
      </c>
      <c r="X51" s="12">
        <v>1.0</v>
      </c>
      <c r="Y51" s="12">
        <v>0.0</v>
      </c>
      <c r="Z51" s="12">
        <v>0.0</v>
      </c>
      <c r="AA51" s="12">
        <v>0.0</v>
      </c>
      <c r="AB51" s="12">
        <v>0.0</v>
      </c>
      <c r="AC51" s="12">
        <v>0.0</v>
      </c>
      <c r="AD51" s="12">
        <v>0.0</v>
      </c>
      <c r="AE51" s="12">
        <v>0.0</v>
      </c>
      <c r="AF51" s="12">
        <v>0.0</v>
      </c>
      <c r="AG51" s="12">
        <v>0.0</v>
      </c>
      <c r="AH51" s="12">
        <v>0.0</v>
      </c>
      <c r="AI51" s="12">
        <v>0.0</v>
      </c>
      <c r="AJ51" s="12">
        <v>0.0</v>
      </c>
    </row>
    <row r="52" ht="14.25" customHeight="1">
      <c r="C52" s="8">
        <v>9.0</v>
      </c>
      <c r="D52" s="8">
        <f t="shared" si="19"/>
        <v>3.8858</v>
      </c>
      <c r="E52" s="8">
        <f t="shared" si="9"/>
        <v>48.70589159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12">
        <v>0.0</v>
      </c>
      <c r="V52" s="12">
        <v>0.0</v>
      </c>
      <c r="W52" s="12">
        <v>0.0</v>
      </c>
      <c r="X52" s="12">
        <v>0.0</v>
      </c>
      <c r="Y52" s="12">
        <f>1*(1-Y$28)</f>
        <v>0.9987289755</v>
      </c>
      <c r="Z52" s="12">
        <v>0.0</v>
      </c>
      <c r="AA52" s="12">
        <v>0.0</v>
      </c>
      <c r="AB52" s="12">
        <v>0.0</v>
      </c>
      <c r="AC52" s="12">
        <v>0.0</v>
      </c>
      <c r="AD52" s="12">
        <v>0.0</v>
      </c>
      <c r="AE52" s="12">
        <v>0.0</v>
      </c>
      <c r="AF52" s="12">
        <v>0.0</v>
      </c>
      <c r="AG52" s="12">
        <v>0.0</v>
      </c>
      <c r="AH52" s="12">
        <v>0.0</v>
      </c>
      <c r="AI52" s="12">
        <v>0.0</v>
      </c>
      <c r="AJ52" s="12">
        <v>0.0</v>
      </c>
    </row>
    <row r="53" ht="14.25" customHeight="1">
      <c r="C53" s="8">
        <v>10.0</v>
      </c>
      <c r="D53" s="8">
        <f t="shared" si="19"/>
        <v>4.1852</v>
      </c>
      <c r="E53" s="8">
        <f t="shared" si="9"/>
        <v>65.70664093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12">
        <v>0.0</v>
      </c>
      <c r="V53" s="12">
        <v>0.0</v>
      </c>
      <c r="W53" s="12">
        <v>0.0</v>
      </c>
      <c r="X53" s="12">
        <v>0.0</v>
      </c>
      <c r="Y53" s="12">
        <v>0.0</v>
      </c>
      <c r="Z53" s="12">
        <f>1*(1-Z$28)</f>
        <v>0.9877319929</v>
      </c>
      <c r="AA53" s="12">
        <v>0.0</v>
      </c>
      <c r="AB53" s="12">
        <v>0.0</v>
      </c>
      <c r="AC53" s="12">
        <v>0.0</v>
      </c>
      <c r="AD53" s="12">
        <v>0.0</v>
      </c>
      <c r="AE53" s="12">
        <v>0.0</v>
      </c>
      <c r="AF53" s="12">
        <v>0.0</v>
      </c>
      <c r="AG53" s="12">
        <v>0.0</v>
      </c>
      <c r="AH53" s="12">
        <v>0.0</v>
      </c>
      <c r="AI53" s="12">
        <v>0.0</v>
      </c>
      <c r="AJ53" s="12">
        <v>0.0</v>
      </c>
    </row>
    <row r="54" ht="14.25" customHeight="1">
      <c r="C54" s="8">
        <v>11.0</v>
      </c>
      <c r="D54" s="8">
        <f t="shared" si="19"/>
        <v>4.4846</v>
      </c>
      <c r="E54" s="8">
        <f t="shared" si="9"/>
        <v>88.64148713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12">
        <v>0.0</v>
      </c>
      <c r="V54" s="12">
        <v>0.0</v>
      </c>
      <c r="W54" s="12">
        <v>0.0</v>
      </c>
      <c r="X54" s="12">
        <v>0.0</v>
      </c>
      <c r="Y54" s="12">
        <v>0.0</v>
      </c>
      <c r="Z54" s="12">
        <v>0.0</v>
      </c>
      <c r="AA54" s="12">
        <f>1*(1-AA$28)</f>
        <v>0.8918880134</v>
      </c>
      <c r="AB54" s="12">
        <v>0.0</v>
      </c>
      <c r="AC54" s="12">
        <v>0.0</v>
      </c>
      <c r="AD54" s="12">
        <v>0.0</v>
      </c>
      <c r="AE54" s="12">
        <v>0.0</v>
      </c>
      <c r="AF54" s="12">
        <v>0.0</v>
      </c>
      <c r="AG54" s="12">
        <v>0.0</v>
      </c>
      <c r="AH54" s="12">
        <v>0.0</v>
      </c>
      <c r="AI54" s="12">
        <v>0.0</v>
      </c>
      <c r="AJ54" s="12">
        <v>0.0</v>
      </c>
    </row>
    <row r="55" ht="14.25" customHeight="1">
      <c r="C55" s="8">
        <v>12.0</v>
      </c>
      <c r="D55" s="8">
        <f t="shared" si="19"/>
        <v>4.784</v>
      </c>
      <c r="E55" s="8">
        <f t="shared" si="9"/>
        <v>119.5817216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12">
        <v>0.0</v>
      </c>
      <c r="V55" s="12">
        <v>0.0</v>
      </c>
      <c r="W55" s="12">
        <v>0.0</v>
      </c>
      <c r="X55" s="12">
        <v>0.0</v>
      </c>
      <c r="Y55" s="12">
        <v>0.0</v>
      </c>
      <c r="Z55" s="12">
        <v>0.0</v>
      </c>
      <c r="AA55" s="12">
        <v>0.0</v>
      </c>
      <c r="AB55" s="12">
        <f>1*(1-AB$28)</f>
        <v>0.4580809752</v>
      </c>
      <c r="AC55" s="12">
        <v>0.0</v>
      </c>
      <c r="AD55" s="12">
        <v>0.0</v>
      </c>
      <c r="AE55" s="12">
        <v>0.0</v>
      </c>
      <c r="AF55" s="12">
        <v>0.0</v>
      </c>
      <c r="AG55" s="12">
        <v>0.0</v>
      </c>
      <c r="AH55" s="12">
        <v>0.0</v>
      </c>
      <c r="AI55" s="12">
        <v>0.0</v>
      </c>
      <c r="AJ55" s="12">
        <v>0.0</v>
      </c>
    </row>
    <row r="56" ht="14.25" customHeight="1">
      <c r="C56" s="3">
        <v>13.0</v>
      </c>
      <c r="D56" s="8">
        <f t="shared" si="19"/>
        <v>5.0834</v>
      </c>
      <c r="E56" s="8">
        <f t="shared" si="9"/>
        <v>161.321618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12">
        <v>0.0</v>
      </c>
      <c r="V56" s="12">
        <v>0.0</v>
      </c>
      <c r="W56" s="12">
        <v>0.0</v>
      </c>
      <c r="X56" s="12">
        <v>0.0</v>
      </c>
      <c r="Y56" s="12">
        <v>0.0</v>
      </c>
      <c r="Z56" s="12">
        <v>0.0</v>
      </c>
      <c r="AA56" s="12">
        <v>0.0</v>
      </c>
      <c r="AB56" s="12">
        <v>0.0</v>
      </c>
      <c r="AC56" s="12">
        <f>1*(1-AC$28)</f>
        <v>0.07970850166</v>
      </c>
      <c r="AD56" s="12">
        <v>0.0</v>
      </c>
      <c r="AE56" s="12">
        <v>0.0</v>
      </c>
      <c r="AF56" s="12">
        <v>0.0</v>
      </c>
      <c r="AG56" s="12">
        <v>0.0</v>
      </c>
      <c r="AH56" s="12">
        <v>0.0</v>
      </c>
      <c r="AI56" s="12">
        <v>0.0</v>
      </c>
      <c r="AJ56" s="12">
        <v>0.0</v>
      </c>
    </row>
    <row r="57" ht="14.25" customHeight="1">
      <c r="B57" s="3" t="s">
        <v>62</v>
      </c>
      <c r="C57" s="8">
        <v>9.0</v>
      </c>
      <c r="D57" s="3">
        <f t="shared" ref="D57:D62" si="20">0.65417 + C57*0.3355</f>
        <v>3.67367</v>
      </c>
      <c r="E57" s="8">
        <f t="shared" si="9"/>
        <v>39.39622502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12">
        <v>0.0</v>
      </c>
      <c r="V57" s="12">
        <v>0.0</v>
      </c>
      <c r="W57" s="12">
        <v>0.0</v>
      </c>
      <c r="X57" s="12">
        <v>0.0</v>
      </c>
      <c r="Y57" s="12">
        <f>1*Y$28</f>
        <v>0.001271024514</v>
      </c>
      <c r="Z57" s="12">
        <v>0.0</v>
      </c>
      <c r="AA57" s="12">
        <v>0.0</v>
      </c>
      <c r="AB57" s="12">
        <v>0.0</v>
      </c>
      <c r="AC57" s="12">
        <v>0.0</v>
      </c>
      <c r="AD57" s="12">
        <v>0.0</v>
      </c>
      <c r="AE57" s="12">
        <v>1.0</v>
      </c>
      <c r="AF57" s="12">
        <v>0.0</v>
      </c>
      <c r="AG57" s="12">
        <v>0.0</v>
      </c>
      <c r="AH57" s="12">
        <v>0.0</v>
      </c>
      <c r="AI57" s="12">
        <v>0.0</v>
      </c>
      <c r="AJ57" s="12">
        <v>0.0</v>
      </c>
    </row>
    <row r="58" ht="14.25" customHeight="1">
      <c r="C58" s="8">
        <v>10.0</v>
      </c>
      <c r="D58" s="3">
        <f t="shared" si="20"/>
        <v>4.00917</v>
      </c>
      <c r="E58" s="8">
        <f t="shared" si="9"/>
        <v>55.10111765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12">
        <v>0.0</v>
      </c>
      <c r="V58" s="12">
        <v>0.0</v>
      </c>
      <c r="W58" s="12">
        <v>0.0</v>
      </c>
      <c r="X58" s="12">
        <v>0.0</v>
      </c>
      <c r="Y58" s="12">
        <v>0.0</v>
      </c>
      <c r="Z58" s="12">
        <f>1*Z$28</f>
        <v>0.01226800713</v>
      </c>
      <c r="AA58" s="12">
        <v>0.0</v>
      </c>
      <c r="AB58" s="12">
        <v>0.0</v>
      </c>
      <c r="AC58" s="12">
        <v>0.0</v>
      </c>
      <c r="AD58" s="12">
        <v>0.0</v>
      </c>
      <c r="AE58" s="12">
        <v>0.0</v>
      </c>
      <c r="AF58" s="12">
        <v>1.0</v>
      </c>
      <c r="AG58" s="12">
        <v>0.0</v>
      </c>
      <c r="AH58" s="12">
        <v>0.0</v>
      </c>
      <c r="AI58" s="12">
        <v>0.0</v>
      </c>
      <c r="AJ58" s="12">
        <v>0.0</v>
      </c>
    </row>
    <row r="59" ht="14.25" customHeight="1">
      <c r="C59" s="8">
        <v>11.0</v>
      </c>
      <c r="D59" s="3">
        <f t="shared" si="20"/>
        <v>4.34467</v>
      </c>
      <c r="E59" s="8">
        <f t="shared" si="9"/>
        <v>77.0666013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12">
        <v>0.0</v>
      </c>
      <c r="V59" s="12">
        <v>0.0</v>
      </c>
      <c r="W59" s="12">
        <v>0.0</v>
      </c>
      <c r="X59" s="12">
        <v>0.0</v>
      </c>
      <c r="Y59" s="12">
        <v>0.0</v>
      </c>
      <c r="Z59" s="12">
        <v>0.0</v>
      </c>
      <c r="AA59" s="12">
        <f>1*AA$28</f>
        <v>0.1081119866</v>
      </c>
      <c r="AB59" s="12">
        <v>0.0</v>
      </c>
      <c r="AC59" s="12">
        <v>0.0</v>
      </c>
      <c r="AD59" s="12">
        <v>0.0</v>
      </c>
      <c r="AE59" s="12">
        <v>0.0</v>
      </c>
      <c r="AF59" s="12">
        <v>0.0</v>
      </c>
      <c r="AG59" s="12">
        <v>1.0</v>
      </c>
      <c r="AH59" s="12">
        <v>0.0</v>
      </c>
      <c r="AI59" s="12">
        <v>0.0</v>
      </c>
      <c r="AJ59" s="12">
        <v>0.0</v>
      </c>
    </row>
    <row r="60" ht="14.25" customHeight="1">
      <c r="C60" s="8">
        <v>12.0</v>
      </c>
      <c r="D60" s="3">
        <f t="shared" si="20"/>
        <v>4.68017</v>
      </c>
      <c r="E60" s="8">
        <f t="shared" si="9"/>
        <v>107.788395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12">
        <v>0.0</v>
      </c>
      <c r="V60" s="12">
        <v>0.0</v>
      </c>
      <c r="W60" s="12">
        <v>0.0</v>
      </c>
      <c r="X60" s="12">
        <v>0.0</v>
      </c>
      <c r="Y60" s="12">
        <v>0.0</v>
      </c>
      <c r="Z60" s="12">
        <v>0.0</v>
      </c>
      <c r="AA60" s="12">
        <v>0.0</v>
      </c>
      <c r="AB60" s="12">
        <f>1*AB$28</f>
        <v>0.5419190248</v>
      </c>
      <c r="AC60" s="12">
        <v>0.0</v>
      </c>
      <c r="AD60" s="12">
        <v>0.0</v>
      </c>
      <c r="AE60" s="12">
        <v>0.0</v>
      </c>
      <c r="AF60" s="12">
        <v>0.0</v>
      </c>
      <c r="AG60" s="12">
        <v>0.0</v>
      </c>
      <c r="AH60" s="12">
        <v>1.0</v>
      </c>
      <c r="AI60" s="12">
        <v>0.0</v>
      </c>
      <c r="AJ60" s="12">
        <v>0.0</v>
      </c>
    </row>
    <row r="61" ht="14.25" customHeight="1">
      <c r="C61" s="3">
        <v>13.0</v>
      </c>
      <c r="D61" s="3">
        <f t="shared" si="20"/>
        <v>5.01567</v>
      </c>
      <c r="E61" s="8">
        <f t="shared" si="9"/>
        <v>150.7571102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12">
        <v>0.0</v>
      </c>
      <c r="V61" s="12">
        <v>0.0</v>
      </c>
      <c r="W61" s="12">
        <v>0.0</v>
      </c>
      <c r="X61" s="12">
        <v>0.0</v>
      </c>
      <c r="Y61" s="12">
        <v>0.0</v>
      </c>
      <c r="Z61" s="12">
        <v>0.0</v>
      </c>
      <c r="AA61" s="12">
        <v>0.0</v>
      </c>
      <c r="AB61" s="12">
        <v>0.0</v>
      </c>
      <c r="AC61" s="12">
        <f>1*AC$28</f>
        <v>0.9202914983</v>
      </c>
      <c r="AD61" s="12">
        <v>0.0</v>
      </c>
      <c r="AE61" s="12">
        <v>0.0</v>
      </c>
      <c r="AF61" s="12">
        <v>0.0</v>
      </c>
      <c r="AG61" s="12">
        <v>0.0</v>
      </c>
      <c r="AH61" s="12">
        <v>0.0</v>
      </c>
      <c r="AI61" s="12">
        <v>1.0</v>
      </c>
      <c r="AJ61" s="12">
        <v>0.0</v>
      </c>
    </row>
    <row r="62" ht="14.25" customHeight="1">
      <c r="C62" s="3">
        <v>14.0</v>
      </c>
      <c r="D62" s="3">
        <f t="shared" si="20"/>
        <v>5.35117</v>
      </c>
      <c r="E62" s="8">
        <f t="shared" si="9"/>
        <v>210.8548538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12">
        <v>0.0</v>
      </c>
      <c r="V62" s="12">
        <v>0.0</v>
      </c>
      <c r="W62" s="12">
        <v>0.0</v>
      </c>
      <c r="X62" s="12">
        <v>0.0</v>
      </c>
      <c r="Y62" s="12">
        <v>0.0</v>
      </c>
      <c r="Z62" s="12">
        <v>0.0</v>
      </c>
      <c r="AA62" s="12">
        <v>0.0</v>
      </c>
      <c r="AB62" s="12">
        <v>0.0</v>
      </c>
      <c r="AC62" s="12">
        <v>0.0</v>
      </c>
      <c r="AD62" s="12">
        <f>1*AD$28</f>
        <v>0.9912034291</v>
      </c>
      <c r="AE62" s="12">
        <v>0.0</v>
      </c>
      <c r="AF62" s="12">
        <v>0.0</v>
      </c>
      <c r="AG62" s="12">
        <v>0.0</v>
      </c>
      <c r="AH62" s="12">
        <v>0.0</v>
      </c>
      <c r="AI62" s="12">
        <v>0.0</v>
      </c>
      <c r="AJ62" s="12">
        <v>1.0</v>
      </c>
    </row>
    <row r="63" ht="14.25" customHeight="1"/>
    <row r="64" ht="14.25" customHeight="1">
      <c r="E64" s="3" t="s">
        <v>63</v>
      </c>
      <c r="F64" s="8">
        <f t="shared" ref="F64:AJ64" si="21">SUM(F33:F62)</f>
        <v>1</v>
      </c>
      <c r="G64" s="8">
        <f t="shared" si="21"/>
        <v>1</v>
      </c>
      <c r="H64" s="8">
        <f t="shared" si="21"/>
        <v>1</v>
      </c>
      <c r="I64" s="8">
        <f t="shared" si="21"/>
        <v>1</v>
      </c>
      <c r="J64" s="8">
        <f t="shared" si="21"/>
        <v>1</v>
      </c>
      <c r="K64" s="8">
        <f t="shared" si="21"/>
        <v>1</v>
      </c>
      <c r="L64" s="8">
        <f t="shared" si="21"/>
        <v>1</v>
      </c>
      <c r="M64" s="8">
        <f t="shared" si="21"/>
        <v>1</v>
      </c>
      <c r="N64" s="8">
        <f t="shared" si="21"/>
        <v>1</v>
      </c>
      <c r="O64" s="8">
        <f t="shared" si="21"/>
        <v>0.9999960005</v>
      </c>
      <c r="P64" s="8">
        <f t="shared" si="21"/>
        <v>1</v>
      </c>
      <c r="Q64" s="8">
        <f t="shared" si="21"/>
        <v>1</v>
      </c>
      <c r="R64" s="8">
        <f t="shared" si="21"/>
        <v>1</v>
      </c>
      <c r="S64" s="8">
        <f t="shared" si="21"/>
        <v>1</v>
      </c>
      <c r="T64" s="8">
        <f t="shared" si="21"/>
        <v>1</v>
      </c>
      <c r="U64" s="8">
        <f t="shared" si="21"/>
        <v>1</v>
      </c>
      <c r="V64" s="8">
        <f t="shared" si="21"/>
        <v>1</v>
      </c>
      <c r="W64" s="8">
        <f t="shared" si="21"/>
        <v>1</v>
      </c>
      <c r="X64" s="8">
        <f t="shared" si="21"/>
        <v>1</v>
      </c>
      <c r="Y64" s="8">
        <f t="shared" si="21"/>
        <v>1</v>
      </c>
      <c r="Z64" s="8">
        <f t="shared" si="21"/>
        <v>1</v>
      </c>
      <c r="AA64" s="8">
        <f t="shared" si="21"/>
        <v>1</v>
      </c>
      <c r="AB64" s="8">
        <f t="shared" si="21"/>
        <v>1</v>
      </c>
      <c r="AC64" s="8">
        <f t="shared" si="21"/>
        <v>1</v>
      </c>
      <c r="AD64" s="8">
        <f t="shared" si="21"/>
        <v>0.9912034291</v>
      </c>
      <c r="AE64" s="8">
        <f t="shared" si="21"/>
        <v>1</v>
      </c>
      <c r="AF64" s="8">
        <f t="shared" si="21"/>
        <v>1</v>
      </c>
      <c r="AG64" s="8">
        <f t="shared" si="21"/>
        <v>1</v>
      </c>
      <c r="AH64" s="8">
        <f t="shared" si="21"/>
        <v>1</v>
      </c>
      <c r="AI64" s="8">
        <f t="shared" si="21"/>
        <v>1</v>
      </c>
      <c r="AJ64" s="8">
        <f t="shared" si="21"/>
        <v>1</v>
      </c>
    </row>
    <row r="65" ht="14.25" customHeight="1"/>
    <row r="66" ht="14.25" customHeight="1"/>
    <row r="67" ht="14.25" customHeight="1"/>
    <row r="68" ht="14.25" customHeight="1">
      <c r="A68" s="2" t="s">
        <v>64</v>
      </c>
      <c r="C68" s="8">
        <v>0.0</v>
      </c>
      <c r="D68" s="8">
        <f t="shared" ref="D68:D77" si="23">1.12368 + C68*0.31059</f>
        <v>1.12368</v>
      </c>
      <c r="E68" s="8">
        <f t="shared" ref="E68:E98" si="24">exp(D68)</f>
        <v>3.076153645</v>
      </c>
      <c r="F68" s="10">
        <f t="shared" ref="F68:T68" si="22">$K$19*F32</f>
        <v>0</v>
      </c>
      <c r="G68" s="13">
        <f t="shared" si="22"/>
        <v>0</v>
      </c>
      <c r="H68" s="13">
        <f t="shared" si="22"/>
        <v>0</v>
      </c>
      <c r="I68" s="13">
        <f t="shared" si="22"/>
        <v>0</v>
      </c>
      <c r="J68" s="13">
        <f t="shared" si="22"/>
        <v>0</v>
      </c>
      <c r="K68" s="13">
        <f t="shared" si="22"/>
        <v>0</v>
      </c>
      <c r="L68" s="13">
        <f t="shared" si="22"/>
        <v>0</v>
      </c>
      <c r="M68" s="13">
        <f t="shared" si="22"/>
        <v>0</v>
      </c>
      <c r="N68" s="13">
        <f t="shared" si="22"/>
        <v>0</v>
      </c>
      <c r="O68" s="13">
        <f t="shared" si="22"/>
        <v>0</v>
      </c>
      <c r="P68" s="13">
        <f t="shared" si="22"/>
        <v>214.4918713</v>
      </c>
      <c r="Q68" s="13">
        <f t="shared" si="22"/>
        <v>285.8248604</v>
      </c>
      <c r="R68" s="13">
        <f t="shared" si="22"/>
        <v>370.5911698</v>
      </c>
      <c r="S68" s="13">
        <f t="shared" si="22"/>
        <v>469.7522787</v>
      </c>
      <c r="T68" s="13">
        <f t="shared" si="22"/>
        <v>584.2458484</v>
      </c>
      <c r="U68" s="10">
        <v>0.0</v>
      </c>
      <c r="V68" s="10">
        <v>0.0</v>
      </c>
      <c r="W68" s="10">
        <v>0.0</v>
      </c>
      <c r="X68" s="10">
        <v>0.0</v>
      </c>
      <c r="Y68" s="10">
        <v>0.0</v>
      </c>
      <c r="Z68" s="10">
        <v>0.0</v>
      </c>
      <c r="AA68" s="10">
        <v>0.0</v>
      </c>
      <c r="AB68" s="10">
        <v>0.0</v>
      </c>
      <c r="AC68" s="10">
        <v>0.0</v>
      </c>
      <c r="AD68" s="10">
        <v>0.0</v>
      </c>
      <c r="AE68" s="10">
        <v>0.0</v>
      </c>
      <c r="AF68" s="10">
        <v>0.0</v>
      </c>
      <c r="AG68" s="10">
        <v>0.0</v>
      </c>
      <c r="AH68" s="10">
        <v>0.0</v>
      </c>
      <c r="AI68" s="10">
        <v>0.0</v>
      </c>
      <c r="AJ68" s="10">
        <v>0.0</v>
      </c>
    </row>
    <row r="69" ht="14.25" customHeight="1">
      <c r="C69" s="8">
        <v>4.0</v>
      </c>
      <c r="D69" s="8">
        <f t="shared" si="23"/>
        <v>2.36604</v>
      </c>
      <c r="E69" s="8">
        <f t="shared" si="24"/>
        <v>10.65511438</v>
      </c>
      <c r="F69" s="8">
        <f t="shared" ref="F69:AJ69" si="25">F33*$K$20</f>
        <v>0.3</v>
      </c>
      <c r="G69" s="14">
        <f t="shared" si="25"/>
        <v>0.45</v>
      </c>
      <c r="H69" s="14">
        <f t="shared" si="25"/>
        <v>0</v>
      </c>
      <c r="I69" s="14">
        <f t="shared" si="25"/>
        <v>0</v>
      </c>
      <c r="J69" s="14">
        <f t="shared" si="25"/>
        <v>0</v>
      </c>
      <c r="K69" s="14">
        <f t="shared" si="25"/>
        <v>0</v>
      </c>
      <c r="L69" s="14">
        <f t="shared" si="25"/>
        <v>0</v>
      </c>
      <c r="M69" s="14">
        <f t="shared" si="25"/>
        <v>0</v>
      </c>
      <c r="N69" s="14">
        <f t="shared" si="25"/>
        <v>0</v>
      </c>
      <c r="O69" s="14">
        <f t="shared" si="25"/>
        <v>0</v>
      </c>
      <c r="P69" s="14">
        <f t="shared" si="25"/>
        <v>0</v>
      </c>
      <c r="Q69" s="14">
        <f t="shared" si="25"/>
        <v>0</v>
      </c>
      <c r="R69" s="14">
        <f t="shared" si="25"/>
        <v>0</v>
      </c>
      <c r="S69" s="14">
        <f t="shared" si="25"/>
        <v>0</v>
      </c>
      <c r="T69" s="14">
        <f t="shared" si="25"/>
        <v>0</v>
      </c>
      <c r="U69" s="8">
        <f t="shared" si="25"/>
        <v>0</v>
      </c>
      <c r="V69" s="8">
        <f t="shared" si="25"/>
        <v>0</v>
      </c>
      <c r="W69" s="8">
        <f t="shared" si="25"/>
        <v>0</v>
      </c>
      <c r="X69" s="8">
        <f t="shared" si="25"/>
        <v>0</v>
      </c>
      <c r="Y69" s="8">
        <f t="shared" si="25"/>
        <v>0</v>
      </c>
      <c r="Z69" s="8">
        <f t="shared" si="25"/>
        <v>0</v>
      </c>
      <c r="AA69" s="8">
        <f t="shared" si="25"/>
        <v>0</v>
      </c>
      <c r="AB69" s="8">
        <f t="shared" si="25"/>
        <v>0</v>
      </c>
      <c r="AC69" s="8">
        <f t="shared" si="25"/>
        <v>0</v>
      </c>
      <c r="AD69" s="8">
        <f t="shared" si="25"/>
        <v>0</v>
      </c>
      <c r="AE69" s="8">
        <f t="shared" si="25"/>
        <v>0</v>
      </c>
      <c r="AF69" s="8">
        <f t="shared" si="25"/>
        <v>0</v>
      </c>
      <c r="AG69" s="8">
        <f t="shared" si="25"/>
        <v>0</v>
      </c>
      <c r="AH69" s="8">
        <f t="shared" si="25"/>
        <v>0</v>
      </c>
      <c r="AI69" s="8">
        <f t="shared" si="25"/>
        <v>0</v>
      </c>
      <c r="AJ69" s="8">
        <f t="shared" si="25"/>
        <v>0</v>
      </c>
    </row>
    <row r="70" ht="14.25" customHeight="1">
      <c r="C70" s="8">
        <v>5.0</v>
      </c>
      <c r="D70" s="8">
        <f t="shared" si="23"/>
        <v>2.67663</v>
      </c>
      <c r="E70" s="8">
        <f t="shared" si="24"/>
        <v>14.53602426</v>
      </c>
      <c r="F70" s="8">
        <f t="shared" ref="F70:AJ70" si="26">F34*$K$20</f>
        <v>0</v>
      </c>
      <c r="G70" s="14">
        <f t="shared" si="26"/>
        <v>0.15</v>
      </c>
      <c r="H70" s="14">
        <f t="shared" si="26"/>
        <v>0</v>
      </c>
      <c r="I70" s="14">
        <f t="shared" si="26"/>
        <v>0</v>
      </c>
      <c r="J70" s="14">
        <f t="shared" si="26"/>
        <v>0</v>
      </c>
      <c r="K70" s="14">
        <f t="shared" si="26"/>
        <v>0</v>
      </c>
      <c r="L70" s="14">
        <f t="shared" si="26"/>
        <v>0</v>
      </c>
      <c r="M70" s="14">
        <f t="shared" si="26"/>
        <v>0</v>
      </c>
      <c r="N70" s="14">
        <f t="shared" si="26"/>
        <v>0</v>
      </c>
      <c r="O70" s="14">
        <f t="shared" si="26"/>
        <v>0</v>
      </c>
      <c r="P70" s="14">
        <f t="shared" si="26"/>
        <v>0</v>
      </c>
      <c r="Q70" s="14">
        <f t="shared" si="26"/>
        <v>0</v>
      </c>
      <c r="R70" s="14">
        <f t="shared" si="26"/>
        <v>0</v>
      </c>
      <c r="S70" s="14">
        <f t="shared" si="26"/>
        <v>0</v>
      </c>
      <c r="T70" s="14">
        <f t="shared" si="26"/>
        <v>0</v>
      </c>
      <c r="U70" s="8">
        <f t="shared" si="26"/>
        <v>0</v>
      </c>
      <c r="V70" s="8">
        <f t="shared" si="26"/>
        <v>0</v>
      </c>
      <c r="W70" s="8">
        <f t="shared" si="26"/>
        <v>0</v>
      </c>
      <c r="X70" s="8">
        <f t="shared" si="26"/>
        <v>0</v>
      </c>
      <c r="Y70" s="8">
        <f t="shared" si="26"/>
        <v>0</v>
      </c>
      <c r="Z70" s="8">
        <f t="shared" si="26"/>
        <v>0</v>
      </c>
      <c r="AA70" s="8">
        <f t="shared" si="26"/>
        <v>0</v>
      </c>
      <c r="AB70" s="8">
        <f t="shared" si="26"/>
        <v>0</v>
      </c>
      <c r="AC70" s="8">
        <f t="shared" si="26"/>
        <v>0</v>
      </c>
      <c r="AD70" s="8">
        <f t="shared" si="26"/>
        <v>0</v>
      </c>
      <c r="AE70" s="8">
        <f t="shared" si="26"/>
        <v>0</v>
      </c>
      <c r="AF70" s="8">
        <f t="shared" si="26"/>
        <v>0</v>
      </c>
      <c r="AG70" s="8">
        <f t="shared" si="26"/>
        <v>0</v>
      </c>
      <c r="AH70" s="8">
        <f t="shared" si="26"/>
        <v>0</v>
      </c>
      <c r="AI70" s="8">
        <f t="shared" si="26"/>
        <v>0</v>
      </c>
      <c r="AJ70" s="8">
        <f t="shared" si="26"/>
        <v>0</v>
      </c>
    </row>
    <row r="71" ht="14.25" customHeight="1">
      <c r="C71" s="8">
        <v>6.0</v>
      </c>
      <c r="D71" s="8">
        <f t="shared" si="23"/>
        <v>2.98722</v>
      </c>
      <c r="E71" s="8">
        <f t="shared" si="24"/>
        <v>19.83047707</v>
      </c>
      <c r="F71" s="8">
        <f t="shared" ref="F71:AJ71" si="27">F35*$K$20</f>
        <v>0</v>
      </c>
      <c r="G71" s="14">
        <f t="shared" si="27"/>
        <v>0</v>
      </c>
      <c r="H71" s="14">
        <f t="shared" si="27"/>
        <v>0.6</v>
      </c>
      <c r="I71" s="14">
        <f t="shared" si="27"/>
        <v>0</v>
      </c>
      <c r="J71" s="14">
        <f t="shared" si="27"/>
        <v>0</v>
      </c>
      <c r="K71" s="14">
        <f t="shared" si="27"/>
        <v>0</v>
      </c>
      <c r="L71" s="14">
        <f t="shared" si="27"/>
        <v>0</v>
      </c>
      <c r="M71" s="14">
        <f t="shared" si="27"/>
        <v>0</v>
      </c>
      <c r="N71" s="14">
        <f t="shared" si="27"/>
        <v>0</v>
      </c>
      <c r="O71" s="14">
        <f t="shared" si="27"/>
        <v>0</v>
      </c>
      <c r="P71" s="14">
        <f t="shared" si="27"/>
        <v>0</v>
      </c>
      <c r="Q71" s="14">
        <f t="shared" si="27"/>
        <v>0</v>
      </c>
      <c r="R71" s="14">
        <f t="shared" si="27"/>
        <v>0</v>
      </c>
      <c r="S71" s="14">
        <f t="shared" si="27"/>
        <v>0</v>
      </c>
      <c r="T71" s="14">
        <f t="shared" si="27"/>
        <v>0</v>
      </c>
      <c r="U71" s="8">
        <f t="shared" si="27"/>
        <v>0</v>
      </c>
      <c r="V71" s="8">
        <f t="shared" si="27"/>
        <v>0</v>
      </c>
      <c r="W71" s="8">
        <f t="shared" si="27"/>
        <v>0</v>
      </c>
      <c r="X71" s="8">
        <f t="shared" si="27"/>
        <v>0</v>
      </c>
      <c r="Y71" s="8">
        <f t="shared" si="27"/>
        <v>0</v>
      </c>
      <c r="Z71" s="8">
        <f t="shared" si="27"/>
        <v>0</v>
      </c>
      <c r="AA71" s="8">
        <f t="shared" si="27"/>
        <v>0</v>
      </c>
      <c r="AB71" s="8">
        <f t="shared" si="27"/>
        <v>0</v>
      </c>
      <c r="AC71" s="8">
        <f t="shared" si="27"/>
        <v>0</v>
      </c>
      <c r="AD71" s="8">
        <f t="shared" si="27"/>
        <v>0</v>
      </c>
      <c r="AE71" s="8">
        <f t="shared" si="27"/>
        <v>0</v>
      </c>
      <c r="AF71" s="8">
        <f t="shared" si="27"/>
        <v>0</v>
      </c>
      <c r="AG71" s="8">
        <f t="shared" si="27"/>
        <v>0</v>
      </c>
      <c r="AH71" s="8">
        <f t="shared" si="27"/>
        <v>0</v>
      </c>
      <c r="AI71" s="8">
        <f t="shared" si="27"/>
        <v>0</v>
      </c>
      <c r="AJ71" s="8">
        <f t="shared" si="27"/>
        <v>0</v>
      </c>
    </row>
    <row r="72" ht="14.25" customHeight="1">
      <c r="C72" s="8">
        <v>7.0</v>
      </c>
      <c r="D72" s="8">
        <f t="shared" si="23"/>
        <v>3.29781</v>
      </c>
      <c r="E72" s="8">
        <f t="shared" si="24"/>
        <v>27.05332721</v>
      </c>
      <c r="F72" s="8">
        <f t="shared" ref="F72:AJ72" si="28">F36*$K$20</f>
        <v>0</v>
      </c>
      <c r="G72" s="14">
        <f t="shared" si="28"/>
        <v>0</v>
      </c>
      <c r="H72" s="14">
        <f t="shared" si="28"/>
        <v>0</v>
      </c>
      <c r="I72" s="14">
        <f t="shared" si="28"/>
        <v>0.6</v>
      </c>
      <c r="J72" s="14">
        <f t="shared" si="28"/>
        <v>0</v>
      </c>
      <c r="K72" s="14">
        <f t="shared" si="28"/>
        <v>0</v>
      </c>
      <c r="L72" s="14">
        <f t="shared" si="28"/>
        <v>0</v>
      </c>
      <c r="M72" s="14">
        <f t="shared" si="28"/>
        <v>0</v>
      </c>
      <c r="N72" s="14">
        <f t="shared" si="28"/>
        <v>0</v>
      </c>
      <c r="O72" s="14">
        <f t="shared" si="28"/>
        <v>0</v>
      </c>
      <c r="P72" s="14">
        <f t="shared" si="28"/>
        <v>0</v>
      </c>
      <c r="Q72" s="14">
        <f t="shared" si="28"/>
        <v>0</v>
      </c>
      <c r="R72" s="14">
        <f t="shared" si="28"/>
        <v>0</v>
      </c>
      <c r="S72" s="14">
        <f t="shared" si="28"/>
        <v>0</v>
      </c>
      <c r="T72" s="14">
        <f t="shared" si="28"/>
        <v>0</v>
      </c>
      <c r="U72" s="8">
        <f t="shared" si="28"/>
        <v>0</v>
      </c>
      <c r="V72" s="8">
        <f t="shared" si="28"/>
        <v>0</v>
      </c>
      <c r="W72" s="8">
        <f t="shared" si="28"/>
        <v>0</v>
      </c>
      <c r="X72" s="8">
        <f t="shared" si="28"/>
        <v>0</v>
      </c>
      <c r="Y72" s="8">
        <f t="shared" si="28"/>
        <v>0</v>
      </c>
      <c r="Z72" s="8">
        <f t="shared" si="28"/>
        <v>0</v>
      </c>
      <c r="AA72" s="8">
        <f t="shared" si="28"/>
        <v>0</v>
      </c>
      <c r="AB72" s="8">
        <f t="shared" si="28"/>
        <v>0</v>
      </c>
      <c r="AC72" s="8">
        <f t="shared" si="28"/>
        <v>0</v>
      </c>
      <c r="AD72" s="8">
        <f t="shared" si="28"/>
        <v>0</v>
      </c>
      <c r="AE72" s="8">
        <f t="shared" si="28"/>
        <v>0</v>
      </c>
      <c r="AF72" s="8">
        <f t="shared" si="28"/>
        <v>0</v>
      </c>
      <c r="AG72" s="8">
        <f t="shared" si="28"/>
        <v>0</v>
      </c>
      <c r="AH72" s="8">
        <f t="shared" si="28"/>
        <v>0</v>
      </c>
      <c r="AI72" s="8">
        <f t="shared" si="28"/>
        <v>0</v>
      </c>
      <c r="AJ72" s="8">
        <f t="shared" si="28"/>
        <v>0</v>
      </c>
    </row>
    <row r="73" ht="14.25" customHeight="1">
      <c r="C73" s="8">
        <v>8.0</v>
      </c>
      <c r="D73" s="8">
        <f t="shared" si="23"/>
        <v>3.6084</v>
      </c>
      <c r="E73" s="8">
        <f t="shared" si="24"/>
        <v>36.90695442</v>
      </c>
      <c r="F73" s="8">
        <f t="shared" ref="F73:AJ73" si="29">F37*$K$20</f>
        <v>0</v>
      </c>
      <c r="G73" s="14">
        <f t="shared" si="29"/>
        <v>0</v>
      </c>
      <c r="H73" s="14">
        <f t="shared" si="29"/>
        <v>0</v>
      </c>
      <c r="I73" s="14">
        <f t="shared" si="29"/>
        <v>0</v>
      </c>
      <c r="J73" s="14">
        <f t="shared" si="29"/>
        <v>0.6</v>
      </c>
      <c r="K73" s="14">
        <f t="shared" si="29"/>
        <v>0</v>
      </c>
      <c r="L73" s="14">
        <f t="shared" si="29"/>
        <v>0</v>
      </c>
      <c r="M73" s="14">
        <f t="shared" si="29"/>
        <v>0</v>
      </c>
      <c r="N73" s="14">
        <f t="shared" si="29"/>
        <v>0</v>
      </c>
      <c r="O73" s="14">
        <f t="shared" si="29"/>
        <v>0</v>
      </c>
      <c r="P73" s="14">
        <f t="shared" si="29"/>
        <v>0</v>
      </c>
      <c r="Q73" s="14">
        <f t="shared" si="29"/>
        <v>0</v>
      </c>
      <c r="R73" s="14">
        <f t="shared" si="29"/>
        <v>0</v>
      </c>
      <c r="S73" s="14">
        <f t="shared" si="29"/>
        <v>0</v>
      </c>
      <c r="T73" s="14">
        <f t="shared" si="29"/>
        <v>0</v>
      </c>
      <c r="U73" s="8">
        <f t="shared" si="29"/>
        <v>0</v>
      </c>
      <c r="V73" s="8">
        <f t="shared" si="29"/>
        <v>0</v>
      </c>
      <c r="W73" s="8">
        <f t="shared" si="29"/>
        <v>0</v>
      </c>
      <c r="X73" s="8">
        <f t="shared" si="29"/>
        <v>0</v>
      </c>
      <c r="Y73" s="8">
        <f t="shared" si="29"/>
        <v>0</v>
      </c>
      <c r="Z73" s="8">
        <f t="shared" si="29"/>
        <v>0</v>
      </c>
      <c r="AA73" s="8">
        <f t="shared" si="29"/>
        <v>0</v>
      </c>
      <c r="AB73" s="8">
        <f t="shared" si="29"/>
        <v>0</v>
      </c>
      <c r="AC73" s="8">
        <f t="shared" si="29"/>
        <v>0</v>
      </c>
      <c r="AD73" s="8">
        <f t="shared" si="29"/>
        <v>0</v>
      </c>
      <c r="AE73" s="8">
        <f t="shared" si="29"/>
        <v>0</v>
      </c>
      <c r="AF73" s="8">
        <f t="shared" si="29"/>
        <v>0</v>
      </c>
      <c r="AG73" s="8">
        <f t="shared" si="29"/>
        <v>0</v>
      </c>
      <c r="AH73" s="8">
        <f t="shared" si="29"/>
        <v>0</v>
      </c>
      <c r="AI73" s="8">
        <f t="shared" si="29"/>
        <v>0</v>
      </c>
      <c r="AJ73" s="8">
        <f t="shared" si="29"/>
        <v>0</v>
      </c>
    </row>
    <row r="74" ht="14.25" customHeight="1">
      <c r="C74" s="8">
        <v>9.0</v>
      </c>
      <c r="D74" s="8">
        <f t="shared" si="23"/>
        <v>3.91899</v>
      </c>
      <c r="E74" s="8">
        <f t="shared" si="24"/>
        <v>50.34956603</v>
      </c>
      <c r="F74" s="8">
        <f t="shared" ref="F74:AJ74" si="30">F38*$K$20</f>
        <v>0</v>
      </c>
      <c r="G74" s="14">
        <f t="shared" si="30"/>
        <v>0</v>
      </c>
      <c r="H74" s="14">
        <f t="shared" si="30"/>
        <v>0</v>
      </c>
      <c r="I74" s="14">
        <f t="shared" si="30"/>
        <v>0</v>
      </c>
      <c r="J74" s="14">
        <f t="shared" si="30"/>
        <v>0</v>
      </c>
      <c r="K74" s="14">
        <f t="shared" si="30"/>
        <v>0.5948790835</v>
      </c>
      <c r="L74" s="14">
        <f t="shared" si="30"/>
        <v>0</v>
      </c>
      <c r="M74" s="14">
        <f t="shared" si="30"/>
        <v>0</v>
      </c>
      <c r="N74" s="14">
        <f t="shared" si="30"/>
        <v>0</v>
      </c>
      <c r="O74" s="14">
        <f t="shared" si="30"/>
        <v>0</v>
      </c>
      <c r="P74" s="14">
        <f t="shared" si="30"/>
        <v>0</v>
      </c>
      <c r="Q74" s="14">
        <f t="shared" si="30"/>
        <v>0</v>
      </c>
      <c r="R74" s="14">
        <f t="shared" si="30"/>
        <v>0</v>
      </c>
      <c r="S74" s="14">
        <f t="shared" si="30"/>
        <v>0</v>
      </c>
      <c r="T74" s="14">
        <f t="shared" si="30"/>
        <v>0</v>
      </c>
      <c r="U74" s="8">
        <f t="shared" si="30"/>
        <v>0</v>
      </c>
      <c r="V74" s="8">
        <f t="shared" si="30"/>
        <v>0</v>
      </c>
      <c r="W74" s="8">
        <f t="shared" si="30"/>
        <v>0</v>
      </c>
      <c r="X74" s="8">
        <f t="shared" si="30"/>
        <v>0</v>
      </c>
      <c r="Y74" s="8">
        <f t="shared" si="30"/>
        <v>0</v>
      </c>
      <c r="Z74" s="8">
        <f t="shared" si="30"/>
        <v>0</v>
      </c>
      <c r="AA74" s="8">
        <f t="shared" si="30"/>
        <v>0</v>
      </c>
      <c r="AB74" s="8">
        <f t="shared" si="30"/>
        <v>0</v>
      </c>
      <c r="AC74" s="8">
        <f t="shared" si="30"/>
        <v>0</v>
      </c>
      <c r="AD74" s="8">
        <f t="shared" si="30"/>
        <v>0</v>
      </c>
      <c r="AE74" s="8">
        <f t="shared" si="30"/>
        <v>0</v>
      </c>
      <c r="AF74" s="8">
        <f t="shared" si="30"/>
        <v>0</v>
      </c>
      <c r="AG74" s="8">
        <f t="shared" si="30"/>
        <v>0</v>
      </c>
      <c r="AH74" s="8">
        <f t="shared" si="30"/>
        <v>0</v>
      </c>
      <c r="AI74" s="8">
        <f t="shared" si="30"/>
        <v>0</v>
      </c>
      <c r="AJ74" s="8">
        <f t="shared" si="30"/>
        <v>0</v>
      </c>
    </row>
    <row r="75" ht="14.25" customHeight="1">
      <c r="C75" s="8">
        <v>10.0</v>
      </c>
      <c r="D75" s="8">
        <f t="shared" si="23"/>
        <v>4.22958</v>
      </c>
      <c r="E75" s="8">
        <f t="shared" si="24"/>
        <v>68.688377</v>
      </c>
      <c r="F75" s="8">
        <f t="shared" ref="F75:AJ75" si="31">F39*$K$20</f>
        <v>0</v>
      </c>
      <c r="G75" s="14">
        <f t="shared" si="31"/>
        <v>0</v>
      </c>
      <c r="H75" s="14">
        <f t="shared" si="31"/>
        <v>0</v>
      </c>
      <c r="I75" s="14">
        <f t="shared" si="31"/>
        <v>0</v>
      </c>
      <c r="J75" s="14">
        <f t="shared" si="31"/>
        <v>0</v>
      </c>
      <c r="K75" s="14">
        <f t="shared" si="31"/>
        <v>0</v>
      </c>
      <c r="L75" s="14">
        <f t="shared" si="31"/>
        <v>0.367656793</v>
      </c>
      <c r="M75" s="14">
        <f t="shared" si="31"/>
        <v>0</v>
      </c>
      <c r="N75" s="14">
        <f t="shared" si="31"/>
        <v>0</v>
      </c>
      <c r="O75" s="14">
        <f t="shared" si="31"/>
        <v>0</v>
      </c>
      <c r="P75" s="14">
        <f t="shared" si="31"/>
        <v>0</v>
      </c>
      <c r="Q75" s="14">
        <f t="shared" si="31"/>
        <v>0</v>
      </c>
      <c r="R75" s="14">
        <f t="shared" si="31"/>
        <v>0</v>
      </c>
      <c r="S75" s="14">
        <f t="shared" si="31"/>
        <v>0</v>
      </c>
      <c r="T75" s="14">
        <f t="shared" si="31"/>
        <v>0</v>
      </c>
      <c r="U75" s="8">
        <f t="shared" si="31"/>
        <v>0</v>
      </c>
      <c r="V75" s="8">
        <f t="shared" si="31"/>
        <v>0</v>
      </c>
      <c r="W75" s="8">
        <f t="shared" si="31"/>
        <v>0</v>
      </c>
      <c r="X75" s="8">
        <f t="shared" si="31"/>
        <v>0</v>
      </c>
      <c r="Y75" s="8">
        <f t="shared" si="31"/>
        <v>0</v>
      </c>
      <c r="Z75" s="8">
        <f t="shared" si="31"/>
        <v>0</v>
      </c>
      <c r="AA75" s="8">
        <f t="shared" si="31"/>
        <v>0</v>
      </c>
      <c r="AB75" s="8">
        <f t="shared" si="31"/>
        <v>0</v>
      </c>
      <c r="AC75" s="8">
        <f t="shared" si="31"/>
        <v>0</v>
      </c>
      <c r="AD75" s="8">
        <f t="shared" si="31"/>
        <v>0</v>
      </c>
      <c r="AE75" s="8">
        <f t="shared" si="31"/>
        <v>0</v>
      </c>
      <c r="AF75" s="8">
        <f t="shared" si="31"/>
        <v>0</v>
      </c>
      <c r="AG75" s="8">
        <f t="shared" si="31"/>
        <v>0</v>
      </c>
      <c r="AH75" s="8">
        <f t="shared" si="31"/>
        <v>0</v>
      </c>
      <c r="AI75" s="8">
        <f t="shared" si="31"/>
        <v>0</v>
      </c>
      <c r="AJ75" s="8">
        <f t="shared" si="31"/>
        <v>0</v>
      </c>
    </row>
    <row r="76" ht="14.25" customHeight="1">
      <c r="C76" s="8">
        <v>11.0</v>
      </c>
      <c r="D76" s="8">
        <f t="shared" si="23"/>
        <v>4.54017</v>
      </c>
      <c r="E76" s="8">
        <f t="shared" si="24"/>
        <v>93.70672891</v>
      </c>
      <c r="F76" s="8">
        <f t="shared" ref="F76:AJ76" si="32">F40*$K$20</f>
        <v>0</v>
      </c>
      <c r="G76" s="14">
        <f t="shared" si="32"/>
        <v>0</v>
      </c>
      <c r="H76" s="14">
        <f t="shared" si="32"/>
        <v>0</v>
      </c>
      <c r="I76" s="14">
        <f t="shared" si="32"/>
        <v>0</v>
      </c>
      <c r="J76" s="14">
        <f t="shared" si="32"/>
        <v>0</v>
      </c>
      <c r="K76" s="14">
        <f t="shared" si="32"/>
        <v>0</v>
      </c>
      <c r="L76" s="14">
        <f t="shared" si="32"/>
        <v>0</v>
      </c>
      <c r="M76" s="14">
        <f t="shared" si="32"/>
        <v>0.01266000281</v>
      </c>
      <c r="N76" s="14">
        <f t="shared" si="32"/>
        <v>0</v>
      </c>
      <c r="O76" s="14">
        <f t="shared" si="32"/>
        <v>0</v>
      </c>
      <c r="P76" s="14">
        <f t="shared" si="32"/>
        <v>0</v>
      </c>
      <c r="Q76" s="14">
        <f t="shared" si="32"/>
        <v>0</v>
      </c>
      <c r="R76" s="14">
        <f t="shared" si="32"/>
        <v>0</v>
      </c>
      <c r="S76" s="14">
        <f t="shared" si="32"/>
        <v>0</v>
      </c>
      <c r="T76" s="14">
        <f t="shared" si="32"/>
        <v>0</v>
      </c>
      <c r="U76" s="8">
        <f t="shared" si="32"/>
        <v>0</v>
      </c>
      <c r="V76" s="8">
        <f t="shared" si="32"/>
        <v>0</v>
      </c>
      <c r="W76" s="8">
        <f t="shared" si="32"/>
        <v>0</v>
      </c>
      <c r="X76" s="8">
        <f t="shared" si="32"/>
        <v>0</v>
      </c>
      <c r="Y76" s="8">
        <f t="shared" si="32"/>
        <v>0</v>
      </c>
      <c r="Z76" s="8">
        <f t="shared" si="32"/>
        <v>0</v>
      </c>
      <c r="AA76" s="8">
        <f t="shared" si="32"/>
        <v>0</v>
      </c>
      <c r="AB76" s="8">
        <f t="shared" si="32"/>
        <v>0</v>
      </c>
      <c r="AC76" s="8">
        <f t="shared" si="32"/>
        <v>0</v>
      </c>
      <c r="AD76" s="8">
        <f t="shared" si="32"/>
        <v>0</v>
      </c>
      <c r="AE76" s="8">
        <f t="shared" si="32"/>
        <v>0</v>
      </c>
      <c r="AF76" s="8">
        <f t="shared" si="32"/>
        <v>0</v>
      </c>
      <c r="AG76" s="8">
        <f t="shared" si="32"/>
        <v>0</v>
      </c>
      <c r="AH76" s="8">
        <f t="shared" si="32"/>
        <v>0</v>
      </c>
      <c r="AI76" s="8">
        <f t="shared" si="32"/>
        <v>0</v>
      </c>
      <c r="AJ76" s="8">
        <f t="shared" si="32"/>
        <v>0</v>
      </c>
    </row>
    <row r="77" ht="14.25" customHeight="1">
      <c r="C77" s="3">
        <v>12.0</v>
      </c>
      <c r="D77" s="8">
        <f t="shared" si="23"/>
        <v>4.85076</v>
      </c>
      <c r="E77" s="8">
        <f t="shared" si="24"/>
        <v>127.8375094</v>
      </c>
      <c r="F77" s="8">
        <f t="shared" ref="F77:AJ77" si="33">F41*$K$20</f>
        <v>0</v>
      </c>
      <c r="G77" s="14">
        <f t="shared" si="33"/>
        <v>0</v>
      </c>
      <c r="H77" s="14">
        <f t="shared" si="33"/>
        <v>0</v>
      </c>
      <c r="I77" s="14">
        <f t="shared" si="33"/>
        <v>0</v>
      </c>
      <c r="J77" s="14">
        <f t="shared" si="33"/>
        <v>0</v>
      </c>
      <c r="K77" s="14">
        <f t="shared" si="33"/>
        <v>0</v>
      </c>
      <c r="L77" s="14">
        <f t="shared" si="33"/>
        <v>0</v>
      </c>
      <c r="M77" s="14">
        <f t="shared" si="33"/>
        <v>0</v>
      </c>
      <c r="N77" s="14">
        <f t="shared" si="33"/>
        <v>0.0001761163148</v>
      </c>
      <c r="O77" s="14">
        <f t="shared" si="33"/>
        <v>0</v>
      </c>
      <c r="P77" s="14">
        <f t="shared" si="33"/>
        <v>0</v>
      </c>
      <c r="Q77" s="14">
        <f t="shared" si="33"/>
        <v>0</v>
      </c>
      <c r="R77" s="14">
        <f t="shared" si="33"/>
        <v>0</v>
      </c>
      <c r="S77" s="14">
        <f t="shared" si="33"/>
        <v>0</v>
      </c>
      <c r="T77" s="14">
        <f t="shared" si="33"/>
        <v>0</v>
      </c>
      <c r="U77" s="8">
        <f t="shared" si="33"/>
        <v>0</v>
      </c>
      <c r="V77" s="8">
        <f t="shared" si="33"/>
        <v>0</v>
      </c>
      <c r="W77" s="8">
        <f t="shared" si="33"/>
        <v>0</v>
      </c>
      <c r="X77" s="8">
        <f t="shared" si="33"/>
        <v>0</v>
      </c>
      <c r="Y77" s="8">
        <f t="shared" si="33"/>
        <v>0</v>
      </c>
      <c r="Z77" s="8">
        <f t="shared" si="33"/>
        <v>0</v>
      </c>
      <c r="AA77" s="8">
        <f t="shared" si="33"/>
        <v>0</v>
      </c>
      <c r="AB77" s="8">
        <f t="shared" si="33"/>
        <v>0</v>
      </c>
      <c r="AC77" s="8">
        <f t="shared" si="33"/>
        <v>0</v>
      </c>
      <c r="AD77" s="8">
        <f t="shared" si="33"/>
        <v>0</v>
      </c>
      <c r="AE77" s="8">
        <f t="shared" si="33"/>
        <v>0</v>
      </c>
      <c r="AF77" s="8">
        <f t="shared" si="33"/>
        <v>0</v>
      </c>
      <c r="AG77" s="8">
        <f t="shared" si="33"/>
        <v>0</v>
      </c>
      <c r="AH77" s="8">
        <f t="shared" si="33"/>
        <v>0</v>
      </c>
      <c r="AI77" s="8">
        <f t="shared" si="33"/>
        <v>0</v>
      </c>
      <c r="AJ77" s="8">
        <f t="shared" si="33"/>
        <v>0</v>
      </c>
    </row>
    <row r="78" ht="14.25" customHeight="1">
      <c r="C78" s="8">
        <v>9.0</v>
      </c>
      <c r="D78" s="8">
        <f t="shared" ref="D78:D82" si="35">-0.0157 + C78*0.409</f>
        <v>3.6653</v>
      </c>
      <c r="E78" s="8">
        <f t="shared" si="24"/>
        <v>39.06785476</v>
      </c>
      <c r="F78" s="8">
        <f t="shared" ref="F78:AJ78" si="34">F42*$K$20</f>
        <v>0</v>
      </c>
      <c r="G78" s="14">
        <f t="shared" si="34"/>
        <v>0</v>
      </c>
      <c r="H78" s="14">
        <f t="shared" si="34"/>
        <v>0</v>
      </c>
      <c r="I78" s="14">
        <f t="shared" si="34"/>
        <v>0</v>
      </c>
      <c r="J78" s="14">
        <f t="shared" si="34"/>
        <v>0</v>
      </c>
      <c r="K78" s="14">
        <f t="shared" si="34"/>
        <v>0.005120916492</v>
      </c>
      <c r="L78" s="14">
        <f t="shared" si="34"/>
        <v>0</v>
      </c>
      <c r="M78" s="14">
        <f t="shared" si="34"/>
        <v>0</v>
      </c>
      <c r="N78" s="14">
        <f t="shared" si="34"/>
        <v>0</v>
      </c>
      <c r="O78" s="14">
        <f t="shared" si="34"/>
        <v>0</v>
      </c>
      <c r="P78" s="14">
        <f t="shared" si="34"/>
        <v>0.6</v>
      </c>
      <c r="Q78" s="14">
        <f t="shared" si="34"/>
        <v>0</v>
      </c>
      <c r="R78" s="14">
        <f t="shared" si="34"/>
        <v>0</v>
      </c>
      <c r="S78" s="14">
        <f t="shared" si="34"/>
        <v>0</v>
      </c>
      <c r="T78" s="14">
        <f t="shared" si="34"/>
        <v>0</v>
      </c>
      <c r="U78" s="8">
        <f t="shared" si="34"/>
        <v>0</v>
      </c>
      <c r="V78" s="8">
        <f t="shared" si="34"/>
        <v>0</v>
      </c>
      <c r="W78" s="8">
        <f t="shared" si="34"/>
        <v>0</v>
      </c>
      <c r="X78" s="8">
        <f t="shared" si="34"/>
        <v>0</v>
      </c>
      <c r="Y78" s="8">
        <f t="shared" si="34"/>
        <v>0</v>
      </c>
      <c r="Z78" s="8">
        <f t="shared" si="34"/>
        <v>0</v>
      </c>
      <c r="AA78" s="8">
        <f t="shared" si="34"/>
        <v>0</v>
      </c>
      <c r="AB78" s="8">
        <f t="shared" si="34"/>
        <v>0</v>
      </c>
      <c r="AC78" s="8">
        <f t="shared" si="34"/>
        <v>0</v>
      </c>
      <c r="AD78" s="8">
        <f t="shared" si="34"/>
        <v>0</v>
      </c>
      <c r="AE78" s="8">
        <f t="shared" si="34"/>
        <v>0</v>
      </c>
      <c r="AF78" s="8">
        <f t="shared" si="34"/>
        <v>0</v>
      </c>
      <c r="AG78" s="8">
        <f t="shared" si="34"/>
        <v>0</v>
      </c>
      <c r="AH78" s="8">
        <f t="shared" si="34"/>
        <v>0</v>
      </c>
      <c r="AI78" s="8">
        <f t="shared" si="34"/>
        <v>0</v>
      </c>
      <c r="AJ78" s="8">
        <f t="shared" si="34"/>
        <v>0</v>
      </c>
    </row>
    <row r="79" ht="14.25" customHeight="1">
      <c r="C79" s="8">
        <v>10.0</v>
      </c>
      <c r="D79" s="8">
        <f t="shared" si="35"/>
        <v>4.0743</v>
      </c>
      <c r="E79" s="8">
        <f t="shared" si="24"/>
        <v>58.80929967</v>
      </c>
      <c r="F79" s="8">
        <f t="shared" ref="F79:AJ79" si="36">F43*$K$20</f>
        <v>0</v>
      </c>
      <c r="G79" s="14">
        <f t="shared" si="36"/>
        <v>0</v>
      </c>
      <c r="H79" s="14">
        <f t="shared" si="36"/>
        <v>0</v>
      </c>
      <c r="I79" s="14">
        <f t="shared" si="36"/>
        <v>0</v>
      </c>
      <c r="J79" s="14">
        <f t="shared" si="36"/>
        <v>0</v>
      </c>
      <c r="K79" s="14">
        <f t="shared" si="36"/>
        <v>0</v>
      </c>
      <c r="L79" s="14">
        <f t="shared" si="36"/>
        <v>0.232343207</v>
      </c>
      <c r="M79" s="14">
        <f t="shared" si="36"/>
        <v>0</v>
      </c>
      <c r="N79" s="14">
        <f t="shared" si="36"/>
        <v>0</v>
      </c>
      <c r="O79" s="14">
        <f t="shared" si="36"/>
        <v>0</v>
      </c>
      <c r="P79" s="14">
        <f t="shared" si="36"/>
        <v>0</v>
      </c>
      <c r="Q79" s="14">
        <f t="shared" si="36"/>
        <v>0.6</v>
      </c>
      <c r="R79" s="14">
        <f t="shared" si="36"/>
        <v>0</v>
      </c>
      <c r="S79" s="14">
        <f t="shared" si="36"/>
        <v>0</v>
      </c>
      <c r="T79" s="14">
        <f t="shared" si="36"/>
        <v>0</v>
      </c>
      <c r="U79" s="8">
        <f t="shared" si="36"/>
        <v>0</v>
      </c>
      <c r="V79" s="8">
        <f t="shared" si="36"/>
        <v>0</v>
      </c>
      <c r="W79" s="8">
        <f t="shared" si="36"/>
        <v>0</v>
      </c>
      <c r="X79" s="8">
        <f t="shared" si="36"/>
        <v>0</v>
      </c>
      <c r="Y79" s="8">
        <f t="shared" si="36"/>
        <v>0</v>
      </c>
      <c r="Z79" s="8">
        <f t="shared" si="36"/>
        <v>0</v>
      </c>
      <c r="AA79" s="8">
        <f t="shared" si="36"/>
        <v>0</v>
      </c>
      <c r="AB79" s="8">
        <f t="shared" si="36"/>
        <v>0</v>
      </c>
      <c r="AC79" s="8">
        <f t="shared" si="36"/>
        <v>0</v>
      </c>
      <c r="AD79" s="8">
        <f t="shared" si="36"/>
        <v>0</v>
      </c>
      <c r="AE79" s="8">
        <f t="shared" si="36"/>
        <v>0</v>
      </c>
      <c r="AF79" s="8">
        <f t="shared" si="36"/>
        <v>0</v>
      </c>
      <c r="AG79" s="8">
        <f t="shared" si="36"/>
        <v>0</v>
      </c>
      <c r="AH79" s="8">
        <f t="shared" si="36"/>
        <v>0</v>
      </c>
      <c r="AI79" s="8">
        <f t="shared" si="36"/>
        <v>0</v>
      </c>
      <c r="AJ79" s="8">
        <f t="shared" si="36"/>
        <v>0</v>
      </c>
    </row>
    <row r="80" ht="14.25" customHeight="1">
      <c r="C80" s="8">
        <v>11.0</v>
      </c>
      <c r="D80" s="8">
        <f t="shared" si="35"/>
        <v>4.4833</v>
      </c>
      <c r="E80" s="8">
        <f t="shared" si="24"/>
        <v>88.52632806</v>
      </c>
      <c r="F80" s="8">
        <f t="shared" ref="F80:AJ80" si="37">F44*$K$20</f>
        <v>0</v>
      </c>
      <c r="G80" s="14">
        <f t="shared" si="37"/>
        <v>0</v>
      </c>
      <c r="H80" s="14">
        <f t="shared" si="37"/>
        <v>0</v>
      </c>
      <c r="I80" s="14">
        <f t="shared" si="37"/>
        <v>0</v>
      </c>
      <c r="J80" s="14">
        <f t="shared" si="37"/>
        <v>0</v>
      </c>
      <c r="K80" s="14">
        <f t="shared" si="37"/>
        <v>0</v>
      </c>
      <c r="L80" s="14">
        <f t="shared" si="37"/>
        <v>0</v>
      </c>
      <c r="M80" s="14">
        <f t="shared" si="37"/>
        <v>0.5873399972</v>
      </c>
      <c r="N80" s="14">
        <f t="shared" si="37"/>
        <v>0</v>
      </c>
      <c r="O80" s="14">
        <f t="shared" si="37"/>
        <v>0</v>
      </c>
      <c r="P80" s="14">
        <f t="shared" si="37"/>
        <v>0</v>
      </c>
      <c r="Q80" s="14">
        <f t="shared" si="37"/>
        <v>0</v>
      </c>
      <c r="R80" s="14">
        <f t="shared" si="37"/>
        <v>0.6</v>
      </c>
      <c r="S80" s="14">
        <f t="shared" si="37"/>
        <v>0</v>
      </c>
      <c r="T80" s="14">
        <f t="shared" si="37"/>
        <v>0</v>
      </c>
      <c r="U80" s="8">
        <f t="shared" si="37"/>
        <v>0</v>
      </c>
      <c r="V80" s="8">
        <f t="shared" si="37"/>
        <v>0</v>
      </c>
      <c r="W80" s="8">
        <f t="shared" si="37"/>
        <v>0</v>
      </c>
      <c r="X80" s="8">
        <f t="shared" si="37"/>
        <v>0</v>
      </c>
      <c r="Y80" s="8">
        <f t="shared" si="37"/>
        <v>0</v>
      </c>
      <c r="Z80" s="8">
        <f t="shared" si="37"/>
        <v>0</v>
      </c>
      <c r="AA80" s="8">
        <f t="shared" si="37"/>
        <v>0</v>
      </c>
      <c r="AB80" s="8">
        <f t="shared" si="37"/>
        <v>0</v>
      </c>
      <c r="AC80" s="8">
        <f t="shared" si="37"/>
        <v>0</v>
      </c>
      <c r="AD80" s="8">
        <f t="shared" si="37"/>
        <v>0</v>
      </c>
      <c r="AE80" s="8">
        <f t="shared" si="37"/>
        <v>0</v>
      </c>
      <c r="AF80" s="8">
        <f t="shared" si="37"/>
        <v>0</v>
      </c>
      <c r="AG80" s="8">
        <f t="shared" si="37"/>
        <v>0</v>
      </c>
      <c r="AH80" s="8">
        <f t="shared" si="37"/>
        <v>0</v>
      </c>
      <c r="AI80" s="8">
        <f t="shared" si="37"/>
        <v>0</v>
      </c>
      <c r="AJ80" s="8">
        <f t="shared" si="37"/>
        <v>0</v>
      </c>
    </row>
    <row r="81" ht="14.25" customHeight="1">
      <c r="C81" s="3">
        <v>12.0</v>
      </c>
      <c r="D81" s="8">
        <f t="shared" si="35"/>
        <v>4.8923</v>
      </c>
      <c r="E81" s="8">
        <f t="shared" si="24"/>
        <v>133.2597192</v>
      </c>
      <c r="F81" s="8">
        <f t="shared" ref="F81:AJ81" si="38">F45*$K$20</f>
        <v>0</v>
      </c>
      <c r="G81" s="14">
        <f t="shared" si="38"/>
        <v>0</v>
      </c>
      <c r="H81" s="14">
        <f t="shared" si="38"/>
        <v>0</v>
      </c>
      <c r="I81" s="14">
        <f t="shared" si="38"/>
        <v>0</v>
      </c>
      <c r="J81" s="14">
        <f t="shared" si="38"/>
        <v>0</v>
      </c>
      <c r="K81" s="14">
        <f t="shared" si="38"/>
        <v>0</v>
      </c>
      <c r="L81" s="14">
        <f t="shared" si="38"/>
        <v>0</v>
      </c>
      <c r="M81" s="14">
        <f t="shared" si="38"/>
        <v>0</v>
      </c>
      <c r="N81" s="14">
        <f t="shared" si="38"/>
        <v>0.5998238837</v>
      </c>
      <c r="O81" s="14">
        <f t="shared" si="38"/>
        <v>0</v>
      </c>
      <c r="P81" s="14">
        <f t="shared" si="38"/>
        <v>0</v>
      </c>
      <c r="Q81" s="14">
        <f t="shared" si="38"/>
        <v>0</v>
      </c>
      <c r="R81" s="14">
        <f t="shared" si="38"/>
        <v>0</v>
      </c>
      <c r="S81" s="14">
        <f t="shared" si="38"/>
        <v>0.6</v>
      </c>
      <c r="T81" s="14">
        <f t="shared" si="38"/>
        <v>0</v>
      </c>
      <c r="U81" s="8">
        <f t="shared" si="38"/>
        <v>0</v>
      </c>
      <c r="V81" s="8">
        <f t="shared" si="38"/>
        <v>0</v>
      </c>
      <c r="W81" s="8">
        <f t="shared" si="38"/>
        <v>0</v>
      </c>
      <c r="X81" s="8">
        <f t="shared" si="38"/>
        <v>0</v>
      </c>
      <c r="Y81" s="8">
        <f t="shared" si="38"/>
        <v>0</v>
      </c>
      <c r="Z81" s="8">
        <f t="shared" si="38"/>
        <v>0</v>
      </c>
      <c r="AA81" s="8">
        <f t="shared" si="38"/>
        <v>0</v>
      </c>
      <c r="AB81" s="8">
        <f t="shared" si="38"/>
        <v>0</v>
      </c>
      <c r="AC81" s="8">
        <f t="shared" si="38"/>
        <v>0</v>
      </c>
      <c r="AD81" s="8">
        <f t="shared" si="38"/>
        <v>0</v>
      </c>
      <c r="AE81" s="8">
        <f t="shared" si="38"/>
        <v>0</v>
      </c>
      <c r="AF81" s="8">
        <f t="shared" si="38"/>
        <v>0</v>
      </c>
      <c r="AG81" s="8">
        <f t="shared" si="38"/>
        <v>0</v>
      </c>
      <c r="AH81" s="8">
        <f t="shared" si="38"/>
        <v>0</v>
      </c>
      <c r="AI81" s="8">
        <f t="shared" si="38"/>
        <v>0</v>
      </c>
      <c r="AJ81" s="8">
        <f t="shared" si="38"/>
        <v>0</v>
      </c>
    </row>
    <row r="82" ht="14.25" customHeight="1">
      <c r="C82" s="3">
        <v>13.0</v>
      </c>
      <c r="D82" s="8">
        <f t="shared" si="35"/>
        <v>5.3013</v>
      </c>
      <c r="E82" s="8">
        <f t="shared" si="24"/>
        <v>200.5974172</v>
      </c>
      <c r="F82" s="8">
        <f t="shared" ref="F82:AJ82" si="39">F46*$K$20</f>
        <v>0</v>
      </c>
      <c r="G82" s="14">
        <f t="shared" si="39"/>
        <v>0</v>
      </c>
      <c r="H82" s="14">
        <f t="shared" si="39"/>
        <v>0</v>
      </c>
      <c r="I82" s="14">
        <f t="shared" si="39"/>
        <v>0</v>
      </c>
      <c r="J82" s="14">
        <f t="shared" si="39"/>
        <v>0</v>
      </c>
      <c r="K82" s="14">
        <f t="shared" si="39"/>
        <v>0</v>
      </c>
      <c r="L82" s="14">
        <f t="shared" si="39"/>
        <v>0</v>
      </c>
      <c r="M82" s="14">
        <f t="shared" si="39"/>
        <v>0</v>
      </c>
      <c r="N82" s="14">
        <f t="shared" si="39"/>
        <v>0</v>
      </c>
      <c r="O82" s="14">
        <f t="shared" si="39"/>
        <v>0.5999976003</v>
      </c>
      <c r="P82" s="14">
        <f t="shared" si="39"/>
        <v>0</v>
      </c>
      <c r="Q82" s="14">
        <f t="shared" si="39"/>
        <v>0</v>
      </c>
      <c r="R82" s="14">
        <f t="shared" si="39"/>
        <v>0</v>
      </c>
      <c r="S82" s="14">
        <f t="shared" si="39"/>
        <v>0</v>
      </c>
      <c r="T82" s="14">
        <f t="shared" si="39"/>
        <v>0.6</v>
      </c>
      <c r="U82" s="8">
        <f t="shared" si="39"/>
        <v>0</v>
      </c>
      <c r="V82" s="8">
        <f t="shared" si="39"/>
        <v>0</v>
      </c>
      <c r="W82" s="8">
        <f t="shared" si="39"/>
        <v>0</v>
      </c>
      <c r="X82" s="8">
        <f t="shared" si="39"/>
        <v>0</v>
      </c>
      <c r="Y82" s="8">
        <f t="shared" si="39"/>
        <v>0</v>
      </c>
      <c r="Z82" s="8">
        <f t="shared" si="39"/>
        <v>0</v>
      </c>
      <c r="AA82" s="8">
        <f t="shared" si="39"/>
        <v>0</v>
      </c>
      <c r="AB82" s="8">
        <f t="shared" si="39"/>
        <v>0</v>
      </c>
      <c r="AC82" s="8">
        <f t="shared" si="39"/>
        <v>0</v>
      </c>
      <c r="AD82" s="8">
        <f t="shared" si="39"/>
        <v>0</v>
      </c>
      <c r="AE82" s="8">
        <f t="shared" si="39"/>
        <v>0</v>
      </c>
      <c r="AF82" s="8">
        <f t="shared" si="39"/>
        <v>0</v>
      </c>
      <c r="AG82" s="8">
        <f t="shared" si="39"/>
        <v>0</v>
      </c>
      <c r="AH82" s="8">
        <f t="shared" si="39"/>
        <v>0</v>
      </c>
      <c r="AI82" s="8">
        <f t="shared" si="39"/>
        <v>0</v>
      </c>
      <c r="AJ82" s="8">
        <f t="shared" si="39"/>
        <v>0</v>
      </c>
    </row>
    <row r="83" ht="14.25" customHeight="1">
      <c r="C83" s="8">
        <v>4.0</v>
      </c>
      <c r="D83" s="8">
        <f t="shared" ref="D83:D92" si="41">1.1912 + C83*0.2994</f>
        <v>2.3888</v>
      </c>
      <c r="E83" s="8">
        <f t="shared" si="24"/>
        <v>10.9004056</v>
      </c>
      <c r="F83" s="8">
        <f t="shared" ref="F83:AJ83" si="40">F47*$K$20</f>
        <v>0.3</v>
      </c>
      <c r="G83" s="8">
        <f t="shared" si="40"/>
        <v>0</v>
      </c>
      <c r="H83" s="8">
        <f t="shared" si="40"/>
        <v>0</v>
      </c>
      <c r="I83" s="8">
        <f t="shared" si="40"/>
        <v>0</v>
      </c>
      <c r="J83" s="8">
        <f t="shared" si="40"/>
        <v>0</v>
      </c>
      <c r="K83" s="8">
        <f t="shared" si="40"/>
        <v>0</v>
      </c>
      <c r="L83" s="8">
        <f t="shared" si="40"/>
        <v>0</v>
      </c>
      <c r="M83" s="8">
        <f t="shared" si="40"/>
        <v>0</v>
      </c>
      <c r="N83" s="8">
        <f t="shared" si="40"/>
        <v>0</v>
      </c>
      <c r="O83" s="8">
        <f t="shared" si="40"/>
        <v>0</v>
      </c>
      <c r="P83" s="8">
        <f t="shared" si="40"/>
        <v>0</v>
      </c>
      <c r="Q83" s="8">
        <f t="shared" si="40"/>
        <v>0</v>
      </c>
      <c r="R83" s="8">
        <f t="shared" si="40"/>
        <v>0</v>
      </c>
      <c r="S83" s="8">
        <f t="shared" si="40"/>
        <v>0</v>
      </c>
      <c r="T83" s="8">
        <f t="shared" si="40"/>
        <v>0</v>
      </c>
      <c r="U83" s="15">
        <f t="shared" si="40"/>
        <v>0.45</v>
      </c>
      <c r="V83" s="15">
        <f t="shared" si="40"/>
        <v>0</v>
      </c>
      <c r="W83" s="15">
        <f t="shared" si="40"/>
        <v>0</v>
      </c>
      <c r="X83" s="15">
        <f t="shared" si="40"/>
        <v>0</v>
      </c>
      <c r="Y83" s="15">
        <f t="shared" si="40"/>
        <v>0</v>
      </c>
      <c r="Z83" s="15">
        <f t="shared" si="40"/>
        <v>0</v>
      </c>
      <c r="AA83" s="15">
        <f t="shared" si="40"/>
        <v>0</v>
      </c>
      <c r="AB83" s="15">
        <f t="shared" si="40"/>
        <v>0</v>
      </c>
      <c r="AC83" s="15">
        <f t="shared" si="40"/>
        <v>0</v>
      </c>
      <c r="AD83" s="15">
        <f t="shared" si="40"/>
        <v>0</v>
      </c>
      <c r="AE83" s="15">
        <f t="shared" si="40"/>
        <v>0</v>
      </c>
      <c r="AF83" s="8">
        <f t="shared" si="40"/>
        <v>0</v>
      </c>
      <c r="AG83" s="8">
        <f t="shared" si="40"/>
        <v>0</v>
      </c>
      <c r="AH83" s="8">
        <f t="shared" si="40"/>
        <v>0</v>
      </c>
      <c r="AI83" s="8">
        <f t="shared" si="40"/>
        <v>0</v>
      </c>
      <c r="AJ83" s="8">
        <f t="shared" si="40"/>
        <v>0</v>
      </c>
    </row>
    <row r="84" ht="14.25" customHeight="1">
      <c r="C84" s="8">
        <v>5.0</v>
      </c>
      <c r="D84" s="8">
        <f t="shared" si="41"/>
        <v>2.6882</v>
      </c>
      <c r="E84" s="8">
        <f t="shared" si="24"/>
        <v>14.70518275</v>
      </c>
      <c r="F84" s="8">
        <f t="shared" ref="F84:AJ84" si="42">F48*$K$20</f>
        <v>0</v>
      </c>
      <c r="G84" s="8">
        <f t="shared" si="42"/>
        <v>0</v>
      </c>
      <c r="H84" s="8">
        <f t="shared" si="42"/>
        <v>0</v>
      </c>
      <c r="I84" s="8">
        <f t="shared" si="42"/>
        <v>0</v>
      </c>
      <c r="J84" s="8">
        <f t="shared" si="42"/>
        <v>0</v>
      </c>
      <c r="K84" s="8">
        <f t="shared" si="42"/>
        <v>0</v>
      </c>
      <c r="L84" s="8">
        <f t="shared" si="42"/>
        <v>0</v>
      </c>
      <c r="M84" s="8">
        <f t="shared" si="42"/>
        <v>0</v>
      </c>
      <c r="N84" s="8">
        <f t="shared" si="42"/>
        <v>0</v>
      </c>
      <c r="O84" s="8">
        <f t="shared" si="42"/>
        <v>0</v>
      </c>
      <c r="P84" s="8">
        <f t="shared" si="42"/>
        <v>0</v>
      </c>
      <c r="Q84" s="8">
        <f t="shared" si="42"/>
        <v>0</v>
      </c>
      <c r="R84" s="8">
        <f t="shared" si="42"/>
        <v>0</v>
      </c>
      <c r="S84" s="8">
        <f t="shared" si="42"/>
        <v>0</v>
      </c>
      <c r="T84" s="8">
        <f t="shared" si="42"/>
        <v>0</v>
      </c>
      <c r="U84" s="15">
        <f t="shared" si="42"/>
        <v>0.15</v>
      </c>
      <c r="V84" s="15">
        <f t="shared" si="42"/>
        <v>0</v>
      </c>
      <c r="W84" s="15">
        <f t="shared" si="42"/>
        <v>0</v>
      </c>
      <c r="X84" s="15">
        <f t="shared" si="42"/>
        <v>0</v>
      </c>
      <c r="Y84" s="15">
        <f t="shared" si="42"/>
        <v>0</v>
      </c>
      <c r="Z84" s="15">
        <f t="shared" si="42"/>
        <v>0</v>
      </c>
      <c r="AA84" s="15">
        <f t="shared" si="42"/>
        <v>0</v>
      </c>
      <c r="AB84" s="15">
        <f t="shared" si="42"/>
        <v>0</v>
      </c>
      <c r="AC84" s="15">
        <f t="shared" si="42"/>
        <v>0</v>
      </c>
      <c r="AD84" s="15">
        <f t="shared" si="42"/>
        <v>0</v>
      </c>
      <c r="AE84" s="15">
        <f t="shared" si="42"/>
        <v>0</v>
      </c>
      <c r="AF84" s="8">
        <f t="shared" si="42"/>
        <v>0</v>
      </c>
      <c r="AG84" s="8">
        <f t="shared" si="42"/>
        <v>0</v>
      </c>
      <c r="AH84" s="8">
        <f t="shared" si="42"/>
        <v>0</v>
      </c>
      <c r="AI84" s="8">
        <f t="shared" si="42"/>
        <v>0</v>
      </c>
      <c r="AJ84" s="8">
        <f t="shared" si="42"/>
        <v>0</v>
      </c>
    </row>
    <row r="85" ht="14.25" customHeight="1">
      <c r="C85" s="8">
        <v>6.0</v>
      </c>
      <c r="D85" s="8">
        <f t="shared" si="41"/>
        <v>2.9876</v>
      </c>
      <c r="E85" s="8">
        <f t="shared" si="24"/>
        <v>19.83801408</v>
      </c>
      <c r="F85" s="8">
        <f t="shared" ref="F85:AJ85" si="43">F49*$K$20</f>
        <v>0</v>
      </c>
      <c r="G85" s="8">
        <f t="shared" si="43"/>
        <v>0</v>
      </c>
      <c r="H85" s="8">
        <f t="shared" si="43"/>
        <v>0</v>
      </c>
      <c r="I85" s="8">
        <f t="shared" si="43"/>
        <v>0</v>
      </c>
      <c r="J85" s="8">
        <f t="shared" si="43"/>
        <v>0</v>
      </c>
      <c r="K85" s="8">
        <f t="shared" si="43"/>
        <v>0</v>
      </c>
      <c r="L85" s="8">
        <f t="shared" si="43"/>
        <v>0</v>
      </c>
      <c r="M85" s="8">
        <f t="shared" si="43"/>
        <v>0</v>
      </c>
      <c r="N85" s="8">
        <f t="shared" si="43"/>
        <v>0</v>
      </c>
      <c r="O85" s="8">
        <f t="shared" si="43"/>
        <v>0</v>
      </c>
      <c r="P85" s="8">
        <f t="shared" si="43"/>
        <v>0</v>
      </c>
      <c r="Q85" s="8">
        <f t="shared" si="43"/>
        <v>0</v>
      </c>
      <c r="R85" s="8">
        <f t="shared" si="43"/>
        <v>0</v>
      </c>
      <c r="S85" s="8">
        <f t="shared" si="43"/>
        <v>0</v>
      </c>
      <c r="T85" s="8">
        <f t="shared" si="43"/>
        <v>0</v>
      </c>
      <c r="U85" s="15">
        <f t="shared" si="43"/>
        <v>0</v>
      </c>
      <c r="V85" s="15">
        <f t="shared" si="43"/>
        <v>0.6</v>
      </c>
      <c r="W85" s="15">
        <f t="shared" si="43"/>
        <v>0</v>
      </c>
      <c r="X85" s="15">
        <f t="shared" si="43"/>
        <v>0</v>
      </c>
      <c r="Y85" s="15">
        <f t="shared" si="43"/>
        <v>0</v>
      </c>
      <c r="Z85" s="15">
        <f t="shared" si="43"/>
        <v>0</v>
      </c>
      <c r="AA85" s="15">
        <f t="shared" si="43"/>
        <v>0</v>
      </c>
      <c r="AB85" s="15">
        <f t="shared" si="43"/>
        <v>0</v>
      </c>
      <c r="AC85" s="15">
        <f t="shared" si="43"/>
        <v>0</v>
      </c>
      <c r="AD85" s="15">
        <f t="shared" si="43"/>
        <v>0</v>
      </c>
      <c r="AE85" s="15">
        <f t="shared" si="43"/>
        <v>0</v>
      </c>
      <c r="AF85" s="8">
        <f t="shared" si="43"/>
        <v>0</v>
      </c>
      <c r="AG85" s="8">
        <f t="shared" si="43"/>
        <v>0</v>
      </c>
      <c r="AH85" s="8">
        <f t="shared" si="43"/>
        <v>0</v>
      </c>
      <c r="AI85" s="8">
        <f t="shared" si="43"/>
        <v>0</v>
      </c>
      <c r="AJ85" s="8">
        <f t="shared" si="43"/>
        <v>0</v>
      </c>
    </row>
    <row r="86" ht="14.25" customHeight="1">
      <c r="C86" s="8">
        <v>7.0</v>
      </c>
      <c r="D86" s="8">
        <f t="shared" si="41"/>
        <v>3.287</v>
      </c>
      <c r="E86" s="8">
        <f t="shared" si="24"/>
        <v>26.76245574</v>
      </c>
      <c r="F86" s="8">
        <f t="shared" ref="F86:AJ86" si="44">F50*$K$20</f>
        <v>0</v>
      </c>
      <c r="G86" s="8">
        <f t="shared" si="44"/>
        <v>0</v>
      </c>
      <c r="H86" s="8">
        <f t="shared" si="44"/>
        <v>0</v>
      </c>
      <c r="I86" s="8">
        <f t="shared" si="44"/>
        <v>0</v>
      </c>
      <c r="J86" s="8">
        <f t="shared" si="44"/>
        <v>0</v>
      </c>
      <c r="K86" s="8">
        <f t="shared" si="44"/>
        <v>0</v>
      </c>
      <c r="L86" s="8">
        <f t="shared" si="44"/>
        <v>0</v>
      </c>
      <c r="M86" s="8">
        <f t="shared" si="44"/>
        <v>0</v>
      </c>
      <c r="N86" s="8">
        <f t="shared" si="44"/>
        <v>0</v>
      </c>
      <c r="O86" s="8">
        <f t="shared" si="44"/>
        <v>0</v>
      </c>
      <c r="P86" s="8">
        <f t="shared" si="44"/>
        <v>0</v>
      </c>
      <c r="Q86" s="8">
        <f t="shared" si="44"/>
        <v>0</v>
      </c>
      <c r="R86" s="8">
        <f t="shared" si="44"/>
        <v>0</v>
      </c>
      <c r="S86" s="8">
        <f t="shared" si="44"/>
        <v>0</v>
      </c>
      <c r="T86" s="8">
        <f t="shared" si="44"/>
        <v>0</v>
      </c>
      <c r="U86" s="15">
        <f t="shared" si="44"/>
        <v>0</v>
      </c>
      <c r="V86" s="15">
        <f t="shared" si="44"/>
        <v>0</v>
      </c>
      <c r="W86" s="15">
        <f t="shared" si="44"/>
        <v>0.6</v>
      </c>
      <c r="X86" s="15">
        <f t="shared" si="44"/>
        <v>0</v>
      </c>
      <c r="Y86" s="15">
        <f t="shared" si="44"/>
        <v>0</v>
      </c>
      <c r="Z86" s="15">
        <f t="shared" si="44"/>
        <v>0</v>
      </c>
      <c r="AA86" s="15">
        <f t="shared" si="44"/>
        <v>0</v>
      </c>
      <c r="AB86" s="15">
        <f t="shared" si="44"/>
        <v>0</v>
      </c>
      <c r="AC86" s="15">
        <f t="shared" si="44"/>
        <v>0</v>
      </c>
      <c r="AD86" s="15">
        <f t="shared" si="44"/>
        <v>0</v>
      </c>
      <c r="AE86" s="15">
        <f t="shared" si="44"/>
        <v>0</v>
      </c>
      <c r="AF86" s="8">
        <f t="shared" si="44"/>
        <v>0</v>
      </c>
      <c r="AG86" s="8">
        <f t="shared" si="44"/>
        <v>0</v>
      </c>
      <c r="AH86" s="8">
        <f t="shared" si="44"/>
        <v>0</v>
      </c>
      <c r="AI86" s="8">
        <f t="shared" si="44"/>
        <v>0</v>
      </c>
      <c r="AJ86" s="8">
        <f t="shared" si="44"/>
        <v>0</v>
      </c>
    </row>
    <row r="87" ht="14.25" customHeight="1">
      <c r="C87" s="8">
        <v>8.0</v>
      </c>
      <c r="D87" s="8">
        <f t="shared" si="41"/>
        <v>3.5864</v>
      </c>
      <c r="E87" s="8">
        <f t="shared" si="24"/>
        <v>36.10386777</v>
      </c>
      <c r="F87" s="8">
        <f t="shared" ref="F87:AJ87" si="45">F51*$K$20</f>
        <v>0</v>
      </c>
      <c r="G87" s="8">
        <f t="shared" si="45"/>
        <v>0</v>
      </c>
      <c r="H87" s="8">
        <f t="shared" si="45"/>
        <v>0</v>
      </c>
      <c r="I87" s="8">
        <f t="shared" si="45"/>
        <v>0</v>
      </c>
      <c r="J87" s="8">
        <f t="shared" si="45"/>
        <v>0</v>
      </c>
      <c r="K87" s="8">
        <f t="shared" si="45"/>
        <v>0</v>
      </c>
      <c r="L87" s="8">
        <f t="shared" si="45"/>
        <v>0</v>
      </c>
      <c r="M87" s="8">
        <f t="shared" si="45"/>
        <v>0</v>
      </c>
      <c r="N87" s="8">
        <f t="shared" si="45"/>
        <v>0</v>
      </c>
      <c r="O87" s="8">
        <f t="shared" si="45"/>
        <v>0</v>
      </c>
      <c r="P87" s="8">
        <f t="shared" si="45"/>
        <v>0</v>
      </c>
      <c r="Q87" s="8">
        <f t="shared" si="45"/>
        <v>0</v>
      </c>
      <c r="R87" s="8">
        <f t="shared" si="45"/>
        <v>0</v>
      </c>
      <c r="S87" s="8">
        <f t="shared" si="45"/>
        <v>0</v>
      </c>
      <c r="T87" s="8">
        <f t="shared" si="45"/>
        <v>0</v>
      </c>
      <c r="U87" s="15">
        <f t="shared" si="45"/>
        <v>0</v>
      </c>
      <c r="V87" s="15">
        <f t="shared" si="45"/>
        <v>0</v>
      </c>
      <c r="W87" s="15">
        <f t="shared" si="45"/>
        <v>0</v>
      </c>
      <c r="X87" s="15">
        <f t="shared" si="45"/>
        <v>0.6</v>
      </c>
      <c r="Y87" s="15">
        <f t="shared" si="45"/>
        <v>0</v>
      </c>
      <c r="Z87" s="15">
        <f t="shared" si="45"/>
        <v>0</v>
      </c>
      <c r="AA87" s="15">
        <f t="shared" si="45"/>
        <v>0</v>
      </c>
      <c r="AB87" s="15">
        <f t="shared" si="45"/>
        <v>0</v>
      </c>
      <c r="AC87" s="15">
        <f t="shared" si="45"/>
        <v>0</v>
      </c>
      <c r="AD87" s="15">
        <f t="shared" si="45"/>
        <v>0</v>
      </c>
      <c r="AE87" s="15">
        <f t="shared" si="45"/>
        <v>0</v>
      </c>
      <c r="AF87" s="8">
        <f t="shared" si="45"/>
        <v>0</v>
      </c>
      <c r="AG87" s="8">
        <f t="shared" si="45"/>
        <v>0</v>
      </c>
      <c r="AH87" s="8">
        <f t="shared" si="45"/>
        <v>0</v>
      </c>
      <c r="AI87" s="8">
        <f t="shared" si="45"/>
        <v>0</v>
      </c>
      <c r="AJ87" s="8">
        <f t="shared" si="45"/>
        <v>0</v>
      </c>
    </row>
    <row r="88" ht="14.25" customHeight="1">
      <c r="C88" s="8">
        <v>9.0</v>
      </c>
      <c r="D88" s="8">
        <f t="shared" si="41"/>
        <v>3.8858</v>
      </c>
      <c r="E88" s="8">
        <f t="shared" si="24"/>
        <v>48.70589159</v>
      </c>
      <c r="F88" s="8">
        <f t="shared" ref="F88:AJ88" si="46">F52*$K$20</f>
        <v>0</v>
      </c>
      <c r="G88" s="8">
        <f t="shared" si="46"/>
        <v>0</v>
      </c>
      <c r="H88" s="8">
        <f t="shared" si="46"/>
        <v>0</v>
      </c>
      <c r="I88" s="8">
        <f t="shared" si="46"/>
        <v>0</v>
      </c>
      <c r="J88" s="8">
        <f t="shared" si="46"/>
        <v>0</v>
      </c>
      <c r="K88" s="8">
        <f t="shared" si="46"/>
        <v>0</v>
      </c>
      <c r="L88" s="8">
        <f t="shared" si="46"/>
        <v>0</v>
      </c>
      <c r="M88" s="8">
        <f t="shared" si="46"/>
        <v>0</v>
      </c>
      <c r="N88" s="8">
        <f t="shared" si="46"/>
        <v>0</v>
      </c>
      <c r="O88" s="8">
        <f t="shared" si="46"/>
        <v>0</v>
      </c>
      <c r="P88" s="8">
        <f t="shared" si="46"/>
        <v>0</v>
      </c>
      <c r="Q88" s="8">
        <f t="shared" si="46"/>
        <v>0</v>
      </c>
      <c r="R88" s="8">
        <f t="shared" si="46"/>
        <v>0</v>
      </c>
      <c r="S88" s="8">
        <f t="shared" si="46"/>
        <v>0</v>
      </c>
      <c r="T88" s="8">
        <f t="shared" si="46"/>
        <v>0</v>
      </c>
      <c r="U88" s="15">
        <f t="shared" si="46"/>
        <v>0</v>
      </c>
      <c r="V88" s="15">
        <f t="shared" si="46"/>
        <v>0</v>
      </c>
      <c r="W88" s="15">
        <f t="shared" si="46"/>
        <v>0</v>
      </c>
      <c r="X88" s="15">
        <f t="shared" si="46"/>
        <v>0</v>
      </c>
      <c r="Y88" s="15">
        <f t="shared" si="46"/>
        <v>0.5992373853</v>
      </c>
      <c r="Z88" s="15">
        <f t="shared" si="46"/>
        <v>0</v>
      </c>
      <c r="AA88" s="15">
        <f t="shared" si="46"/>
        <v>0</v>
      </c>
      <c r="AB88" s="15">
        <f t="shared" si="46"/>
        <v>0</v>
      </c>
      <c r="AC88" s="15">
        <f t="shared" si="46"/>
        <v>0</v>
      </c>
      <c r="AD88" s="15">
        <f t="shared" si="46"/>
        <v>0</v>
      </c>
      <c r="AE88" s="15">
        <f t="shared" si="46"/>
        <v>0</v>
      </c>
      <c r="AF88" s="8">
        <f t="shared" si="46"/>
        <v>0</v>
      </c>
      <c r="AG88" s="8">
        <f t="shared" si="46"/>
        <v>0</v>
      </c>
      <c r="AH88" s="8">
        <f t="shared" si="46"/>
        <v>0</v>
      </c>
      <c r="AI88" s="8">
        <f t="shared" si="46"/>
        <v>0</v>
      </c>
      <c r="AJ88" s="8">
        <f t="shared" si="46"/>
        <v>0</v>
      </c>
    </row>
    <row r="89" ht="14.25" customHeight="1">
      <c r="C89" s="8">
        <v>10.0</v>
      </c>
      <c r="D89" s="8">
        <f t="shared" si="41"/>
        <v>4.1852</v>
      </c>
      <c r="E89" s="8">
        <f t="shared" si="24"/>
        <v>65.70664093</v>
      </c>
      <c r="F89" s="8">
        <f t="shared" ref="F89:AJ89" si="47">F53*$K$20</f>
        <v>0</v>
      </c>
      <c r="G89" s="8">
        <f t="shared" si="47"/>
        <v>0</v>
      </c>
      <c r="H89" s="8">
        <f t="shared" si="47"/>
        <v>0</v>
      </c>
      <c r="I89" s="8">
        <f t="shared" si="47"/>
        <v>0</v>
      </c>
      <c r="J89" s="8">
        <f t="shared" si="47"/>
        <v>0</v>
      </c>
      <c r="K89" s="8">
        <f t="shared" si="47"/>
        <v>0</v>
      </c>
      <c r="L89" s="8">
        <f t="shared" si="47"/>
        <v>0</v>
      </c>
      <c r="M89" s="8">
        <f t="shared" si="47"/>
        <v>0</v>
      </c>
      <c r="N89" s="8">
        <f t="shared" si="47"/>
        <v>0</v>
      </c>
      <c r="O89" s="8">
        <f t="shared" si="47"/>
        <v>0</v>
      </c>
      <c r="P89" s="8">
        <f t="shared" si="47"/>
        <v>0</v>
      </c>
      <c r="Q89" s="8">
        <f t="shared" si="47"/>
        <v>0</v>
      </c>
      <c r="R89" s="8">
        <f t="shared" si="47"/>
        <v>0</v>
      </c>
      <c r="S89" s="8">
        <f t="shared" si="47"/>
        <v>0</v>
      </c>
      <c r="T89" s="8">
        <f t="shared" si="47"/>
        <v>0</v>
      </c>
      <c r="U89" s="15">
        <f t="shared" si="47"/>
        <v>0</v>
      </c>
      <c r="V89" s="15">
        <f t="shared" si="47"/>
        <v>0</v>
      </c>
      <c r="W89" s="15">
        <f t="shared" si="47"/>
        <v>0</v>
      </c>
      <c r="X89" s="15">
        <f t="shared" si="47"/>
        <v>0</v>
      </c>
      <c r="Y89" s="15">
        <f t="shared" si="47"/>
        <v>0</v>
      </c>
      <c r="Z89" s="15">
        <f t="shared" si="47"/>
        <v>0.5926391957</v>
      </c>
      <c r="AA89" s="15">
        <f t="shared" si="47"/>
        <v>0</v>
      </c>
      <c r="AB89" s="15">
        <f t="shared" si="47"/>
        <v>0</v>
      </c>
      <c r="AC89" s="15">
        <f t="shared" si="47"/>
        <v>0</v>
      </c>
      <c r="AD89" s="15">
        <f t="shared" si="47"/>
        <v>0</v>
      </c>
      <c r="AE89" s="15">
        <f t="shared" si="47"/>
        <v>0</v>
      </c>
      <c r="AF89" s="8">
        <f t="shared" si="47"/>
        <v>0</v>
      </c>
      <c r="AG89" s="8">
        <f t="shared" si="47"/>
        <v>0</v>
      </c>
      <c r="AH89" s="8">
        <f t="shared" si="47"/>
        <v>0</v>
      </c>
      <c r="AI89" s="8">
        <f t="shared" si="47"/>
        <v>0</v>
      </c>
      <c r="AJ89" s="8">
        <f t="shared" si="47"/>
        <v>0</v>
      </c>
    </row>
    <row r="90" ht="14.25" customHeight="1">
      <c r="C90" s="8">
        <v>11.0</v>
      </c>
      <c r="D90" s="8">
        <f t="shared" si="41"/>
        <v>4.4846</v>
      </c>
      <c r="E90" s="8">
        <f t="shared" si="24"/>
        <v>88.64148713</v>
      </c>
      <c r="F90" s="8">
        <f t="shared" ref="F90:AJ90" si="48">F54*$K$20</f>
        <v>0</v>
      </c>
      <c r="G90" s="8">
        <f t="shared" si="48"/>
        <v>0</v>
      </c>
      <c r="H90" s="8">
        <f t="shared" si="48"/>
        <v>0</v>
      </c>
      <c r="I90" s="8">
        <f t="shared" si="48"/>
        <v>0</v>
      </c>
      <c r="J90" s="8">
        <f t="shared" si="48"/>
        <v>0</v>
      </c>
      <c r="K90" s="8">
        <f t="shared" si="48"/>
        <v>0</v>
      </c>
      <c r="L90" s="8">
        <f t="shared" si="48"/>
        <v>0</v>
      </c>
      <c r="M90" s="8">
        <f t="shared" si="48"/>
        <v>0</v>
      </c>
      <c r="N90" s="8">
        <f t="shared" si="48"/>
        <v>0</v>
      </c>
      <c r="O90" s="8">
        <f t="shared" si="48"/>
        <v>0</v>
      </c>
      <c r="P90" s="8">
        <f t="shared" si="48"/>
        <v>0</v>
      </c>
      <c r="Q90" s="8">
        <f t="shared" si="48"/>
        <v>0</v>
      </c>
      <c r="R90" s="8">
        <f t="shared" si="48"/>
        <v>0</v>
      </c>
      <c r="S90" s="8">
        <f t="shared" si="48"/>
        <v>0</v>
      </c>
      <c r="T90" s="8">
        <f t="shared" si="48"/>
        <v>0</v>
      </c>
      <c r="U90" s="15">
        <f t="shared" si="48"/>
        <v>0</v>
      </c>
      <c r="V90" s="15">
        <f t="shared" si="48"/>
        <v>0</v>
      </c>
      <c r="W90" s="15">
        <f t="shared" si="48"/>
        <v>0</v>
      </c>
      <c r="X90" s="15">
        <f t="shared" si="48"/>
        <v>0</v>
      </c>
      <c r="Y90" s="15">
        <f t="shared" si="48"/>
        <v>0</v>
      </c>
      <c r="Z90" s="15">
        <f t="shared" si="48"/>
        <v>0</v>
      </c>
      <c r="AA90" s="15">
        <f t="shared" si="48"/>
        <v>0.535132808</v>
      </c>
      <c r="AB90" s="15">
        <f t="shared" si="48"/>
        <v>0</v>
      </c>
      <c r="AC90" s="15">
        <f t="shared" si="48"/>
        <v>0</v>
      </c>
      <c r="AD90" s="15">
        <f t="shared" si="48"/>
        <v>0</v>
      </c>
      <c r="AE90" s="15">
        <f t="shared" si="48"/>
        <v>0</v>
      </c>
      <c r="AF90" s="8">
        <f t="shared" si="48"/>
        <v>0</v>
      </c>
      <c r="AG90" s="8">
        <f t="shared" si="48"/>
        <v>0</v>
      </c>
      <c r="AH90" s="8">
        <f t="shared" si="48"/>
        <v>0</v>
      </c>
      <c r="AI90" s="8">
        <f t="shared" si="48"/>
        <v>0</v>
      </c>
      <c r="AJ90" s="8">
        <f t="shared" si="48"/>
        <v>0</v>
      </c>
    </row>
    <row r="91" ht="14.25" customHeight="1">
      <c r="C91" s="8">
        <v>12.0</v>
      </c>
      <c r="D91" s="8">
        <f t="shared" si="41"/>
        <v>4.784</v>
      </c>
      <c r="E91" s="8">
        <f t="shared" si="24"/>
        <v>119.5817216</v>
      </c>
      <c r="F91" s="8">
        <f t="shared" ref="F91:AJ91" si="49">F55*$K$20</f>
        <v>0</v>
      </c>
      <c r="G91" s="8">
        <f t="shared" si="49"/>
        <v>0</v>
      </c>
      <c r="H91" s="8">
        <f t="shared" si="49"/>
        <v>0</v>
      </c>
      <c r="I91" s="8">
        <f t="shared" si="49"/>
        <v>0</v>
      </c>
      <c r="J91" s="8">
        <f t="shared" si="49"/>
        <v>0</v>
      </c>
      <c r="K91" s="8">
        <f t="shared" si="49"/>
        <v>0</v>
      </c>
      <c r="L91" s="8">
        <f t="shared" si="49"/>
        <v>0</v>
      </c>
      <c r="M91" s="8">
        <f t="shared" si="49"/>
        <v>0</v>
      </c>
      <c r="N91" s="8">
        <f t="shared" si="49"/>
        <v>0</v>
      </c>
      <c r="O91" s="8">
        <f t="shared" si="49"/>
        <v>0</v>
      </c>
      <c r="P91" s="8">
        <f t="shared" si="49"/>
        <v>0</v>
      </c>
      <c r="Q91" s="8">
        <f t="shared" si="49"/>
        <v>0</v>
      </c>
      <c r="R91" s="8">
        <f t="shared" si="49"/>
        <v>0</v>
      </c>
      <c r="S91" s="8">
        <f t="shared" si="49"/>
        <v>0</v>
      </c>
      <c r="T91" s="8">
        <f t="shared" si="49"/>
        <v>0</v>
      </c>
      <c r="U91" s="15">
        <f t="shared" si="49"/>
        <v>0</v>
      </c>
      <c r="V91" s="15">
        <f t="shared" si="49"/>
        <v>0</v>
      </c>
      <c r="W91" s="15">
        <f t="shared" si="49"/>
        <v>0</v>
      </c>
      <c r="X91" s="15">
        <f t="shared" si="49"/>
        <v>0</v>
      </c>
      <c r="Y91" s="15">
        <f t="shared" si="49"/>
        <v>0</v>
      </c>
      <c r="Z91" s="15">
        <f t="shared" si="49"/>
        <v>0</v>
      </c>
      <c r="AA91" s="15">
        <f t="shared" si="49"/>
        <v>0</v>
      </c>
      <c r="AB91" s="15">
        <f t="shared" si="49"/>
        <v>0.2748485851</v>
      </c>
      <c r="AC91" s="15">
        <f t="shared" si="49"/>
        <v>0</v>
      </c>
      <c r="AD91" s="15">
        <f t="shared" si="49"/>
        <v>0</v>
      </c>
      <c r="AE91" s="15">
        <f t="shared" si="49"/>
        <v>0</v>
      </c>
      <c r="AF91" s="8">
        <f t="shared" si="49"/>
        <v>0</v>
      </c>
      <c r="AG91" s="8">
        <f t="shared" si="49"/>
        <v>0</v>
      </c>
      <c r="AH91" s="8">
        <f t="shared" si="49"/>
        <v>0</v>
      </c>
      <c r="AI91" s="8">
        <f t="shared" si="49"/>
        <v>0</v>
      </c>
      <c r="AJ91" s="8">
        <f t="shared" si="49"/>
        <v>0</v>
      </c>
    </row>
    <row r="92" ht="14.25" customHeight="1">
      <c r="C92" s="3">
        <v>13.0</v>
      </c>
      <c r="D92" s="8">
        <f t="shared" si="41"/>
        <v>5.0834</v>
      </c>
      <c r="E92" s="8">
        <f t="shared" si="24"/>
        <v>161.321618</v>
      </c>
      <c r="F92" s="8">
        <f t="shared" ref="F92:AJ92" si="50">F56*$K$20</f>
        <v>0</v>
      </c>
      <c r="G92" s="8">
        <f t="shared" si="50"/>
        <v>0</v>
      </c>
      <c r="H92" s="8">
        <f t="shared" si="50"/>
        <v>0</v>
      </c>
      <c r="I92" s="8">
        <f t="shared" si="50"/>
        <v>0</v>
      </c>
      <c r="J92" s="8">
        <f t="shared" si="50"/>
        <v>0</v>
      </c>
      <c r="K92" s="8">
        <f t="shared" si="50"/>
        <v>0</v>
      </c>
      <c r="L92" s="8">
        <f t="shared" si="50"/>
        <v>0</v>
      </c>
      <c r="M92" s="8">
        <f t="shared" si="50"/>
        <v>0</v>
      </c>
      <c r="N92" s="8">
        <f t="shared" si="50"/>
        <v>0</v>
      </c>
      <c r="O92" s="8">
        <f t="shared" si="50"/>
        <v>0</v>
      </c>
      <c r="P92" s="8">
        <f t="shared" si="50"/>
        <v>0</v>
      </c>
      <c r="Q92" s="8">
        <f t="shared" si="50"/>
        <v>0</v>
      </c>
      <c r="R92" s="8">
        <f t="shared" si="50"/>
        <v>0</v>
      </c>
      <c r="S92" s="8">
        <f t="shared" si="50"/>
        <v>0</v>
      </c>
      <c r="T92" s="8">
        <f t="shared" si="50"/>
        <v>0</v>
      </c>
      <c r="U92" s="15">
        <f t="shared" si="50"/>
        <v>0</v>
      </c>
      <c r="V92" s="15">
        <f t="shared" si="50"/>
        <v>0</v>
      </c>
      <c r="W92" s="15">
        <f t="shared" si="50"/>
        <v>0</v>
      </c>
      <c r="X92" s="15">
        <f t="shared" si="50"/>
        <v>0</v>
      </c>
      <c r="Y92" s="15">
        <f t="shared" si="50"/>
        <v>0</v>
      </c>
      <c r="Z92" s="15">
        <f t="shared" si="50"/>
        <v>0</v>
      </c>
      <c r="AA92" s="15">
        <f t="shared" si="50"/>
        <v>0</v>
      </c>
      <c r="AB92" s="15">
        <f t="shared" si="50"/>
        <v>0</v>
      </c>
      <c r="AC92" s="15">
        <f t="shared" si="50"/>
        <v>0.047825101</v>
      </c>
      <c r="AD92" s="15">
        <f t="shared" si="50"/>
        <v>0</v>
      </c>
      <c r="AE92" s="15">
        <f t="shared" si="50"/>
        <v>0</v>
      </c>
      <c r="AF92" s="8">
        <f t="shared" si="50"/>
        <v>0</v>
      </c>
      <c r="AG92" s="8">
        <f t="shared" si="50"/>
        <v>0</v>
      </c>
      <c r="AH92" s="8">
        <f t="shared" si="50"/>
        <v>0</v>
      </c>
      <c r="AI92" s="8">
        <f t="shared" si="50"/>
        <v>0</v>
      </c>
      <c r="AJ92" s="8">
        <f t="shared" si="50"/>
        <v>0</v>
      </c>
    </row>
    <row r="93" ht="14.25" customHeight="1">
      <c r="C93" s="8">
        <v>9.0</v>
      </c>
      <c r="D93" s="3">
        <f t="shared" ref="D93:D98" si="52">0.65417 + C93*0.3355</f>
        <v>3.67367</v>
      </c>
      <c r="E93" s="8">
        <f t="shared" si="24"/>
        <v>39.39622502</v>
      </c>
      <c r="F93" s="8">
        <f t="shared" ref="F93:AJ93" si="51">F57*$K$20</f>
        <v>0</v>
      </c>
      <c r="G93" s="8">
        <f t="shared" si="51"/>
        <v>0</v>
      </c>
      <c r="H93" s="8">
        <f t="shared" si="51"/>
        <v>0</v>
      </c>
      <c r="I93" s="8">
        <f t="shared" si="51"/>
        <v>0</v>
      </c>
      <c r="J93" s="8">
        <f t="shared" si="51"/>
        <v>0</v>
      </c>
      <c r="K93" s="8">
        <f t="shared" si="51"/>
        <v>0</v>
      </c>
      <c r="L93" s="8">
        <f t="shared" si="51"/>
        <v>0</v>
      </c>
      <c r="M93" s="8">
        <f t="shared" si="51"/>
        <v>0</v>
      </c>
      <c r="N93" s="8">
        <f t="shared" si="51"/>
        <v>0</v>
      </c>
      <c r="O93" s="8">
        <f t="shared" si="51"/>
        <v>0</v>
      </c>
      <c r="P93" s="8">
        <f t="shared" si="51"/>
        <v>0</v>
      </c>
      <c r="Q93" s="8">
        <f t="shared" si="51"/>
        <v>0</v>
      </c>
      <c r="R93" s="8">
        <f t="shared" si="51"/>
        <v>0</v>
      </c>
      <c r="S93" s="8">
        <f t="shared" si="51"/>
        <v>0</v>
      </c>
      <c r="T93" s="8">
        <f t="shared" si="51"/>
        <v>0</v>
      </c>
      <c r="U93" s="15">
        <f t="shared" si="51"/>
        <v>0</v>
      </c>
      <c r="V93" s="15">
        <f t="shared" si="51"/>
        <v>0</v>
      </c>
      <c r="W93" s="15">
        <f t="shared" si="51"/>
        <v>0</v>
      </c>
      <c r="X93" s="15">
        <f t="shared" si="51"/>
        <v>0</v>
      </c>
      <c r="Y93" s="15">
        <f t="shared" si="51"/>
        <v>0.0007626147081</v>
      </c>
      <c r="Z93" s="15">
        <f t="shared" si="51"/>
        <v>0</v>
      </c>
      <c r="AA93" s="15">
        <f t="shared" si="51"/>
        <v>0</v>
      </c>
      <c r="AB93" s="15">
        <f t="shared" si="51"/>
        <v>0</v>
      </c>
      <c r="AC93" s="15">
        <f t="shared" si="51"/>
        <v>0</v>
      </c>
      <c r="AD93" s="15">
        <f t="shared" si="51"/>
        <v>0</v>
      </c>
      <c r="AE93" s="15">
        <f t="shared" si="51"/>
        <v>0.6</v>
      </c>
      <c r="AF93" s="8">
        <f t="shared" si="51"/>
        <v>0</v>
      </c>
      <c r="AG93" s="8">
        <f t="shared" si="51"/>
        <v>0</v>
      </c>
      <c r="AH93" s="8">
        <f t="shared" si="51"/>
        <v>0</v>
      </c>
      <c r="AI93" s="8">
        <f t="shared" si="51"/>
        <v>0</v>
      </c>
      <c r="AJ93" s="8">
        <f t="shared" si="51"/>
        <v>0</v>
      </c>
    </row>
    <row r="94" ht="14.25" customHeight="1">
      <c r="C94" s="8">
        <v>10.0</v>
      </c>
      <c r="D94" s="3">
        <f t="shared" si="52"/>
        <v>4.00917</v>
      </c>
      <c r="E94" s="8">
        <f t="shared" si="24"/>
        <v>55.10111765</v>
      </c>
      <c r="F94" s="8">
        <f t="shared" ref="F94:AJ94" si="53">F58*$K$20</f>
        <v>0</v>
      </c>
      <c r="G94" s="8">
        <f t="shared" si="53"/>
        <v>0</v>
      </c>
      <c r="H94" s="8">
        <f t="shared" si="53"/>
        <v>0</v>
      </c>
      <c r="I94" s="8">
        <f t="shared" si="53"/>
        <v>0</v>
      </c>
      <c r="J94" s="8">
        <f t="shared" si="53"/>
        <v>0</v>
      </c>
      <c r="K94" s="8">
        <f t="shared" si="53"/>
        <v>0</v>
      </c>
      <c r="L94" s="8">
        <f t="shared" si="53"/>
        <v>0</v>
      </c>
      <c r="M94" s="8">
        <f t="shared" si="53"/>
        <v>0</v>
      </c>
      <c r="N94" s="8">
        <f t="shared" si="53"/>
        <v>0</v>
      </c>
      <c r="O94" s="8">
        <f t="shared" si="53"/>
        <v>0</v>
      </c>
      <c r="P94" s="8">
        <f t="shared" si="53"/>
        <v>0</v>
      </c>
      <c r="Q94" s="8">
        <f t="shared" si="53"/>
        <v>0</v>
      </c>
      <c r="R94" s="8">
        <f t="shared" si="53"/>
        <v>0</v>
      </c>
      <c r="S94" s="8">
        <f t="shared" si="53"/>
        <v>0</v>
      </c>
      <c r="T94" s="8">
        <f t="shared" si="53"/>
        <v>0</v>
      </c>
      <c r="U94" s="15">
        <f t="shared" si="53"/>
        <v>0</v>
      </c>
      <c r="V94" s="15">
        <f t="shared" si="53"/>
        <v>0</v>
      </c>
      <c r="W94" s="15">
        <f t="shared" si="53"/>
        <v>0</v>
      </c>
      <c r="X94" s="15">
        <f t="shared" si="53"/>
        <v>0</v>
      </c>
      <c r="Y94" s="15">
        <f t="shared" si="53"/>
        <v>0</v>
      </c>
      <c r="Z94" s="15">
        <f t="shared" si="53"/>
        <v>0.007360804275</v>
      </c>
      <c r="AA94" s="15">
        <f t="shared" si="53"/>
        <v>0</v>
      </c>
      <c r="AB94" s="15">
        <f t="shared" si="53"/>
        <v>0</v>
      </c>
      <c r="AC94" s="15">
        <f t="shared" si="53"/>
        <v>0</v>
      </c>
      <c r="AD94" s="15">
        <f t="shared" si="53"/>
        <v>0</v>
      </c>
      <c r="AE94" s="15">
        <f t="shared" si="53"/>
        <v>0</v>
      </c>
      <c r="AF94" s="8">
        <f t="shared" si="53"/>
        <v>0.6</v>
      </c>
      <c r="AG94" s="8">
        <f t="shared" si="53"/>
        <v>0</v>
      </c>
      <c r="AH94" s="8">
        <f t="shared" si="53"/>
        <v>0</v>
      </c>
      <c r="AI94" s="8">
        <f t="shared" si="53"/>
        <v>0</v>
      </c>
      <c r="AJ94" s="8">
        <f t="shared" si="53"/>
        <v>0</v>
      </c>
    </row>
    <row r="95" ht="14.25" customHeight="1">
      <c r="C95" s="8">
        <v>11.0</v>
      </c>
      <c r="D95" s="3">
        <f t="shared" si="52"/>
        <v>4.34467</v>
      </c>
      <c r="E95" s="8">
        <f t="shared" si="24"/>
        <v>77.0666013</v>
      </c>
      <c r="F95" s="8">
        <f t="shared" ref="F95:AJ95" si="54">F59*$K$20</f>
        <v>0</v>
      </c>
      <c r="G95" s="8">
        <f t="shared" si="54"/>
        <v>0</v>
      </c>
      <c r="H95" s="8">
        <f t="shared" si="54"/>
        <v>0</v>
      </c>
      <c r="I95" s="8">
        <f t="shared" si="54"/>
        <v>0</v>
      </c>
      <c r="J95" s="8">
        <f t="shared" si="54"/>
        <v>0</v>
      </c>
      <c r="K95" s="8">
        <f t="shared" si="54"/>
        <v>0</v>
      </c>
      <c r="L95" s="8">
        <f t="shared" si="54"/>
        <v>0</v>
      </c>
      <c r="M95" s="8">
        <f t="shared" si="54"/>
        <v>0</v>
      </c>
      <c r="N95" s="8">
        <f t="shared" si="54"/>
        <v>0</v>
      </c>
      <c r="O95" s="8">
        <f t="shared" si="54"/>
        <v>0</v>
      </c>
      <c r="P95" s="8">
        <f t="shared" si="54"/>
        <v>0</v>
      </c>
      <c r="Q95" s="8">
        <f t="shared" si="54"/>
        <v>0</v>
      </c>
      <c r="R95" s="8">
        <f t="shared" si="54"/>
        <v>0</v>
      </c>
      <c r="S95" s="8">
        <f t="shared" si="54"/>
        <v>0</v>
      </c>
      <c r="T95" s="8">
        <f t="shared" si="54"/>
        <v>0</v>
      </c>
      <c r="U95" s="15">
        <f t="shared" si="54"/>
        <v>0</v>
      </c>
      <c r="V95" s="15">
        <f t="shared" si="54"/>
        <v>0</v>
      </c>
      <c r="W95" s="15">
        <f t="shared" si="54"/>
        <v>0</v>
      </c>
      <c r="X95" s="15">
        <f t="shared" si="54"/>
        <v>0</v>
      </c>
      <c r="Y95" s="15">
        <f t="shared" si="54"/>
        <v>0</v>
      </c>
      <c r="Z95" s="15">
        <f t="shared" si="54"/>
        <v>0</v>
      </c>
      <c r="AA95" s="15">
        <f t="shared" si="54"/>
        <v>0.06486719197</v>
      </c>
      <c r="AB95" s="15">
        <f t="shared" si="54"/>
        <v>0</v>
      </c>
      <c r="AC95" s="15">
        <f t="shared" si="54"/>
        <v>0</v>
      </c>
      <c r="AD95" s="15">
        <f t="shared" si="54"/>
        <v>0</v>
      </c>
      <c r="AE95" s="15">
        <f t="shared" si="54"/>
        <v>0</v>
      </c>
      <c r="AF95" s="8">
        <f t="shared" si="54"/>
        <v>0</v>
      </c>
      <c r="AG95" s="8">
        <f t="shared" si="54"/>
        <v>0.6</v>
      </c>
      <c r="AH95" s="8">
        <f t="shared" si="54"/>
        <v>0</v>
      </c>
      <c r="AI95" s="8">
        <f t="shared" si="54"/>
        <v>0</v>
      </c>
      <c r="AJ95" s="8">
        <f t="shared" si="54"/>
        <v>0</v>
      </c>
    </row>
    <row r="96" ht="14.25" customHeight="1">
      <c r="C96" s="8">
        <v>12.0</v>
      </c>
      <c r="D96" s="3">
        <f t="shared" si="52"/>
        <v>4.68017</v>
      </c>
      <c r="E96" s="8">
        <f t="shared" si="24"/>
        <v>107.788395</v>
      </c>
      <c r="F96" s="8">
        <f t="shared" ref="F96:AJ96" si="55">F60*$K$20</f>
        <v>0</v>
      </c>
      <c r="G96" s="8">
        <f t="shared" si="55"/>
        <v>0</v>
      </c>
      <c r="H96" s="8">
        <f t="shared" si="55"/>
        <v>0</v>
      </c>
      <c r="I96" s="8">
        <f t="shared" si="55"/>
        <v>0</v>
      </c>
      <c r="J96" s="8">
        <f t="shared" si="55"/>
        <v>0</v>
      </c>
      <c r="K96" s="8">
        <f t="shared" si="55"/>
        <v>0</v>
      </c>
      <c r="L96" s="8">
        <f t="shared" si="55"/>
        <v>0</v>
      </c>
      <c r="M96" s="8">
        <f t="shared" si="55"/>
        <v>0</v>
      </c>
      <c r="N96" s="8">
        <f t="shared" si="55"/>
        <v>0</v>
      </c>
      <c r="O96" s="8">
        <f t="shared" si="55"/>
        <v>0</v>
      </c>
      <c r="P96" s="8">
        <f t="shared" si="55"/>
        <v>0</v>
      </c>
      <c r="Q96" s="8">
        <f t="shared" si="55"/>
        <v>0</v>
      </c>
      <c r="R96" s="8">
        <f t="shared" si="55"/>
        <v>0</v>
      </c>
      <c r="S96" s="8">
        <f t="shared" si="55"/>
        <v>0</v>
      </c>
      <c r="T96" s="8">
        <f t="shared" si="55"/>
        <v>0</v>
      </c>
      <c r="U96" s="15">
        <f t="shared" si="55"/>
        <v>0</v>
      </c>
      <c r="V96" s="15">
        <f t="shared" si="55"/>
        <v>0</v>
      </c>
      <c r="W96" s="15">
        <f t="shared" si="55"/>
        <v>0</v>
      </c>
      <c r="X96" s="15">
        <f t="shared" si="55"/>
        <v>0</v>
      </c>
      <c r="Y96" s="15">
        <f t="shared" si="55"/>
        <v>0</v>
      </c>
      <c r="Z96" s="15">
        <f t="shared" si="55"/>
        <v>0</v>
      </c>
      <c r="AA96" s="15">
        <f t="shared" si="55"/>
        <v>0</v>
      </c>
      <c r="AB96" s="15">
        <f t="shared" si="55"/>
        <v>0.3251514149</v>
      </c>
      <c r="AC96" s="15">
        <f t="shared" si="55"/>
        <v>0</v>
      </c>
      <c r="AD96" s="15">
        <f t="shared" si="55"/>
        <v>0</v>
      </c>
      <c r="AE96" s="15">
        <f t="shared" si="55"/>
        <v>0</v>
      </c>
      <c r="AF96" s="8">
        <f t="shared" si="55"/>
        <v>0</v>
      </c>
      <c r="AG96" s="8">
        <f t="shared" si="55"/>
        <v>0</v>
      </c>
      <c r="AH96" s="8">
        <f t="shared" si="55"/>
        <v>0.6</v>
      </c>
      <c r="AI96" s="8">
        <f t="shared" si="55"/>
        <v>0</v>
      </c>
      <c r="AJ96" s="8">
        <f t="shared" si="55"/>
        <v>0</v>
      </c>
    </row>
    <row r="97" ht="14.25" customHeight="1">
      <c r="C97" s="3">
        <v>13.0</v>
      </c>
      <c r="D97" s="3">
        <f t="shared" si="52"/>
        <v>5.01567</v>
      </c>
      <c r="E97" s="8">
        <f t="shared" si="24"/>
        <v>150.7571102</v>
      </c>
      <c r="F97" s="8">
        <f t="shared" ref="F97:AJ97" si="56">F61*$K$20</f>
        <v>0</v>
      </c>
      <c r="G97" s="8">
        <f t="shared" si="56"/>
        <v>0</v>
      </c>
      <c r="H97" s="8">
        <f t="shared" si="56"/>
        <v>0</v>
      </c>
      <c r="I97" s="8">
        <f t="shared" si="56"/>
        <v>0</v>
      </c>
      <c r="J97" s="8">
        <f t="shared" si="56"/>
        <v>0</v>
      </c>
      <c r="K97" s="8">
        <f t="shared" si="56"/>
        <v>0</v>
      </c>
      <c r="L97" s="8">
        <f t="shared" si="56"/>
        <v>0</v>
      </c>
      <c r="M97" s="8">
        <f t="shared" si="56"/>
        <v>0</v>
      </c>
      <c r="N97" s="8">
        <f t="shared" si="56"/>
        <v>0</v>
      </c>
      <c r="O97" s="8">
        <f t="shared" si="56"/>
        <v>0</v>
      </c>
      <c r="P97" s="8">
        <f t="shared" si="56"/>
        <v>0</v>
      </c>
      <c r="Q97" s="8">
        <f t="shared" si="56"/>
        <v>0</v>
      </c>
      <c r="R97" s="8">
        <f t="shared" si="56"/>
        <v>0</v>
      </c>
      <c r="S97" s="8">
        <f t="shared" si="56"/>
        <v>0</v>
      </c>
      <c r="T97" s="8">
        <f t="shared" si="56"/>
        <v>0</v>
      </c>
      <c r="U97" s="15">
        <f t="shared" si="56"/>
        <v>0</v>
      </c>
      <c r="V97" s="15">
        <f t="shared" si="56"/>
        <v>0</v>
      </c>
      <c r="W97" s="15">
        <f t="shared" si="56"/>
        <v>0</v>
      </c>
      <c r="X97" s="15">
        <f t="shared" si="56"/>
        <v>0</v>
      </c>
      <c r="Y97" s="15">
        <f t="shared" si="56"/>
        <v>0</v>
      </c>
      <c r="Z97" s="15">
        <f t="shared" si="56"/>
        <v>0</v>
      </c>
      <c r="AA97" s="15">
        <f t="shared" si="56"/>
        <v>0</v>
      </c>
      <c r="AB97" s="15">
        <f t="shared" si="56"/>
        <v>0</v>
      </c>
      <c r="AC97" s="15">
        <f t="shared" si="56"/>
        <v>0.552174899</v>
      </c>
      <c r="AD97" s="15">
        <f t="shared" si="56"/>
        <v>0</v>
      </c>
      <c r="AE97" s="15">
        <f t="shared" si="56"/>
        <v>0</v>
      </c>
      <c r="AF97" s="8">
        <f t="shared" si="56"/>
        <v>0</v>
      </c>
      <c r="AG97" s="8">
        <f t="shared" si="56"/>
        <v>0</v>
      </c>
      <c r="AH97" s="8">
        <f t="shared" si="56"/>
        <v>0</v>
      </c>
      <c r="AI97" s="8">
        <f t="shared" si="56"/>
        <v>0.6</v>
      </c>
      <c r="AJ97" s="8">
        <f t="shared" si="56"/>
        <v>0</v>
      </c>
    </row>
    <row r="98" ht="14.25" customHeight="1">
      <c r="C98" s="3">
        <v>14.0</v>
      </c>
      <c r="D98" s="3">
        <f t="shared" si="52"/>
        <v>5.35117</v>
      </c>
      <c r="E98" s="8">
        <f t="shared" si="24"/>
        <v>210.8548538</v>
      </c>
      <c r="F98" s="8">
        <f t="shared" ref="F98:AJ98" si="57">F62*$K$20</f>
        <v>0</v>
      </c>
      <c r="G98" s="8">
        <f t="shared" si="57"/>
        <v>0</v>
      </c>
      <c r="H98" s="8">
        <f t="shared" si="57"/>
        <v>0</v>
      </c>
      <c r="I98" s="8">
        <f t="shared" si="57"/>
        <v>0</v>
      </c>
      <c r="J98" s="8">
        <f t="shared" si="57"/>
        <v>0</v>
      </c>
      <c r="K98" s="8">
        <f t="shared" si="57"/>
        <v>0</v>
      </c>
      <c r="L98" s="8">
        <f t="shared" si="57"/>
        <v>0</v>
      </c>
      <c r="M98" s="8">
        <f t="shared" si="57"/>
        <v>0</v>
      </c>
      <c r="N98" s="8">
        <f t="shared" si="57"/>
        <v>0</v>
      </c>
      <c r="O98" s="8">
        <f t="shared" si="57"/>
        <v>0</v>
      </c>
      <c r="P98" s="8">
        <f t="shared" si="57"/>
        <v>0</v>
      </c>
      <c r="Q98" s="8">
        <f t="shared" si="57"/>
        <v>0</v>
      </c>
      <c r="R98" s="8">
        <f t="shared" si="57"/>
        <v>0</v>
      </c>
      <c r="S98" s="8">
        <f t="shared" si="57"/>
        <v>0</v>
      </c>
      <c r="T98" s="8">
        <f t="shared" si="57"/>
        <v>0</v>
      </c>
      <c r="U98" s="15">
        <f t="shared" si="57"/>
        <v>0</v>
      </c>
      <c r="V98" s="15">
        <f t="shared" si="57"/>
        <v>0</v>
      </c>
      <c r="W98" s="15">
        <f t="shared" si="57"/>
        <v>0</v>
      </c>
      <c r="X98" s="15">
        <f t="shared" si="57"/>
        <v>0</v>
      </c>
      <c r="Y98" s="15">
        <f t="shared" si="57"/>
        <v>0</v>
      </c>
      <c r="Z98" s="15">
        <f t="shared" si="57"/>
        <v>0</v>
      </c>
      <c r="AA98" s="15">
        <f t="shared" si="57"/>
        <v>0</v>
      </c>
      <c r="AB98" s="15">
        <f t="shared" si="57"/>
        <v>0</v>
      </c>
      <c r="AC98" s="15">
        <f t="shared" si="57"/>
        <v>0</v>
      </c>
      <c r="AD98" s="15">
        <f t="shared" si="57"/>
        <v>0.5947220574</v>
      </c>
      <c r="AE98" s="15">
        <f t="shared" si="57"/>
        <v>0</v>
      </c>
      <c r="AF98" s="8">
        <f t="shared" si="57"/>
        <v>0</v>
      </c>
      <c r="AG98" s="8">
        <f t="shared" si="57"/>
        <v>0</v>
      </c>
      <c r="AH98" s="8">
        <f t="shared" si="57"/>
        <v>0</v>
      </c>
      <c r="AI98" s="8">
        <f t="shared" si="57"/>
        <v>0</v>
      </c>
      <c r="AJ98" s="8">
        <f t="shared" si="57"/>
        <v>0.6</v>
      </c>
    </row>
    <row r="99" ht="14.25" customHeight="1">
      <c r="E99" s="3"/>
      <c r="V99" s="3"/>
      <c r="W99" s="3"/>
    </row>
    <row r="100" ht="14.25" customHeight="1">
      <c r="E100" s="3" t="s">
        <v>63</v>
      </c>
      <c r="F100" s="8">
        <f t="shared" ref="F100:AJ100" si="58">SUM(F69:F98)</f>
        <v>0.6</v>
      </c>
      <c r="G100" s="8">
        <f t="shared" si="58"/>
        <v>0.6</v>
      </c>
      <c r="H100" s="8">
        <f t="shared" si="58"/>
        <v>0.6</v>
      </c>
      <c r="I100" s="8">
        <f t="shared" si="58"/>
        <v>0.6</v>
      </c>
      <c r="J100" s="8">
        <f t="shared" si="58"/>
        <v>0.6</v>
      </c>
      <c r="K100" s="8">
        <f t="shared" si="58"/>
        <v>0.6</v>
      </c>
      <c r="L100" s="8">
        <f t="shared" si="58"/>
        <v>0.6</v>
      </c>
      <c r="M100" s="8">
        <f t="shared" si="58"/>
        <v>0.6</v>
      </c>
      <c r="N100" s="8">
        <f t="shared" si="58"/>
        <v>0.6</v>
      </c>
      <c r="O100" s="8">
        <f t="shared" si="58"/>
        <v>0.5999976003</v>
      </c>
      <c r="P100" s="8">
        <f t="shared" si="58"/>
        <v>0.6</v>
      </c>
      <c r="Q100" s="8">
        <f t="shared" si="58"/>
        <v>0.6</v>
      </c>
      <c r="R100" s="8">
        <f t="shared" si="58"/>
        <v>0.6</v>
      </c>
      <c r="S100" s="8">
        <f t="shared" si="58"/>
        <v>0.6</v>
      </c>
      <c r="T100" s="8">
        <f t="shared" si="58"/>
        <v>0.6</v>
      </c>
      <c r="U100" s="8">
        <f t="shared" si="58"/>
        <v>0.6</v>
      </c>
      <c r="V100" s="8">
        <f t="shared" si="58"/>
        <v>0.6</v>
      </c>
      <c r="W100" s="8">
        <f t="shared" si="58"/>
        <v>0.6</v>
      </c>
      <c r="X100" s="8">
        <f t="shared" si="58"/>
        <v>0.6</v>
      </c>
      <c r="Y100" s="8">
        <f t="shared" si="58"/>
        <v>0.6</v>
      </c>
      <c r="Z100" s="8">
        <f t="shared" si="58"/>
        <v>0.6</v>
      </c>
      <c r="AA100" s="8">
        <f t="shared" si="58"/>
        <v>0.6</v>
      </c>
      <c r="AB100" s="8">
        <f t="shared" si="58"/>
        <v>0.6</v>
      </c>
      <c r="AC100" s="8">
        <f t="shared" si="58"/>
        <v>0.6</v>
      </c>
      <c r="AD100" s="8">
        <f t="shared" si="58"/>
        <v>0.5947220574</v>
      </c>
      <c r="AE100" s="8">
        <f t="shared" si="58"/>
        <v>0.6</v>
      </c>
      <c r="AF100" s="8">
        <f t="shared" si="58"/>
        <v>0.6</v>
      </c>
      <c r="AG100" s="8">
        <f t="shared" si="58"/>
        <v>0.6</v>
      </c>
      <c r="AH100" s="8">
        <f t="shared" si="58"/>
        <v>0.6</v>
      </c>
      <c r="AI100" s="8">
        <f t="shared" si="58"/>
        <v>0.6</v>
      </c>
      <c r="AJ100" s="8">
        <f t="shared" si="58"/>
        <v>0.6</v>
      </c>
    </row>
    <row r="101" ht="14.25" customHeight="1">
      <c r="E101" s="3"/>
      <c r="V101" s="3"/>
      <c r="W101" s="3"/>
    </row>
    <row r="102" ht="14.25" customHeight="1"/>
    <row r="103" ht="14.25" customHeight="1">
      <c r="A103" s="3" t="s">
        <v>65</v>
      </c>
      <c r="F103" s="3" t="s">
        <v>66</v>
      </c>
    </row>
    <row r="104" ht="14.25" customHeight="1">
      <c r="F104" s="3">
        <v>0.0</v>
      </c>
      <c r="G104" s="3">
        <v>1.0</v>
      </c>
      <c r="H104" s="3">
        <v>2.0</v>
      </c>
      <c r="I104" s="3">
        <v>3.0</v>
      </c>
      <c r="J104" s="3">
        <v>4.0</v>
      </c>
      <c r="K104" s="3">
        <v>5.0</v>
      </c>
      <c r="L104" s="3">
        <v>6.0</v>
      </c>
      <c r="M104" s="3">
        <v>7.0</v>
      </c>
      <c r="N104" s="3">
        <v>8.0</v>
      </c>
      <c r="O104" s="3">
        <v>9.0</v>
      </c>
      <c r="P104" s="3">
        <v>10.0</v>
      </c>
      <c r="Q104" s="3">
        <v>11.0</v>
      </c>
      <c r="R104" s="3">
        <v>12.0</v>
      </c>
      <c r="S104" s="3">
        <v>13.0</v>
      </c>
      <c r="T104" s="3">
        <v>14.0</v>
      </c>
      <c r="U104" s="3">
        <v>15.0</v>
      </c>
      <c r="V104" s="3">
        <v>16.0</v>
      </c>
      <c r="W104" s="3">
        <v>17.0</v>
      </c>
      <c r="X104" s="3">
        <v>18.0</v>
      </c>
      <c r="Y104" s="3">
        <v>19.0</v>
      </c>
      <c r="Z104" s="3">
        <v>20.0</v>
      </c>
      <c r="AA104" s="3">
        <v>21.0</v>
      </c>
      <c r="AB104" s="3">
        <v>22.0</v>
      </c>
      <c r="AC104" s="3">
        <v>23.0</v>
      </c>
      <c r="AD104" s="3">
        <v>24.0</v>
      </c>
      <c r="AE104" s="3">
        <v>25.0</v>
      </c>
      <c r="AF104" s="3">
        <v>26.0</v>
      </c>
      <c r="AG104" s="3">
        <v>27.0</v>
      </c>
      <c r="AH104" s="3">
        <v>28.0</v>
      </c>
      <c r="AI104" s="3">
        <v>29.0</v>
      </c>
      <c r="AJ104" s="3">
        <v>30.0</v>
      </c>
    </row>
    <row r="105" ht="14.25" customHeight="1">
      <c r="C105" s="8">
        <v>0.0</v>
      </c>
      <c r="D105" s="8">
        <f t="shared" ref="D105:D114" si="60">1.12368 + C105*0.31059</f>
        <v>1.12368</v>
      </c>
      <c r="E105" s="8">
        <f t="shared" ref="E105:E135" si="61">exp(D105)</f>
        <v>3.076153645</v>
      </c>
      <c r="F105" s="9">
        <v>100.0</v>
      </c>
      <c r="G105" s="10">
        <f t="shared" ref="G105:AJ105" si="59">mmult($F$68:$AJ$98,F105:F135)</f>
        <v>192490.6029</v>
      </c>
      <c r="H105" s="10">
        <f t="shared" si="59"/>
        <v>207242.9237</v>
      </c>
      <c r="I105" s="10">
        <f t="shared" si="59"/>
        <v>136727.6396</v>
      </c>
      <c r="J105" s="10">
        <f t="shared" si="59"/>
        <v>89338.22736</v>
      </c>
      <c r="K105" s="10">
        <f t="shared" si="59"/>
        <v>57983.23281</v>
      </c>
      <c r="L105" s="10">
        <f t="shared" si="59"/>
        <v>37407.44098</v>
      </c>
      <c r="M105" s="10">
        <f t="shared" si="59"/>
        <v>23631.50474</v>
      </c>
      <c r="N105" s="10">
        <f t="shared" si="59"/>
        <v>16502.30859</v>
      </c>
      <c r="O105" s="10">
        <f t="shared" si="59"/>
        <v>87116.06612</v>
      </c>
      <c r="P105" s="10">
        <f t="shared" si="59"/>
        <v>257126.9519</v>
      </c>
      <c r="Q105" s="10">
        <f t="shared" si="59"/>
        <v>397274.4738</v>
      </c>
      <c r="R105" s="10">
        <f t="shared" si="59"/>
        <v>447477.4678</v>
      </c>
      <c r="S105" s="10">
        <f t="shared" si="59"/>
        <v>427628.013</v>
      </c>
      <c r="T105" s="10">
        <f t="shared" si="59"/>
        <v>370315.0054</v>
      </c>
      <c r="U105" s="10">
        <f t="shared" si="59"/>
        <v>300370.9303</v>
      </c>
      <c r="V105" s="10">
        <f t="shared" si="59"/>
        <v>233889.9469</v>
      </c>
      <c r="W105" s="10">
        <f t="shared" si="59"/>
        <v>208496.8553</v>
      </c>
      <c r="X105" s="10">
        <f t="shared" si="59"/>
        <v>299184.0887</v>
      </c>
      <c r="Y105" s="10">
        <f t="shared" si="59"/>
        <v>534817.3055</v>
      </c>
      <c r="Z105" s="10">
        <f t="shared" si="59"/>
        <v>842951.4066</v>
      </c>
      <c r="AA105" s="10">
        <f t="shared" si="59"/>
        <v>1118930.484</v>
      </c>
      <c r="AB105" s="10">
        <f t="shared" si="59"/>
        <v>1293953.801</v>
      </c>
      <c r="AC105" s="10">
        <f t="shared" si="59"/>
        <v>1348975.46</v>
      </c>
      <c r="AD105" s="10">
        <f t="shared" si="59"/>
        <v>1300892.996</v>
      </c>
      <c r="AE105" s="10">
        <f t="shared" si="59"/>
        <v>1195475.099</v>
      </c>
      <c r="AF105" s="10">
        <f t="shared" si="59"/>
        <v>1122853.415</v>
      </c>
      <c r="AG105" s="10">
        <f t="shared" si="59"/>
        <v>1210605.588</v>
      </c>
      <c r="AH105" s="10">
        <f t="shared" si="59"/>
        <v>1553342.336</v>
      </c>
      <c r="AI105" s="10">
        <f t="shared" si="59"/>
        <v>2141734.039</v>
      </c>
      <c r="AJ105" s="10">
        <f t="shared" si="59"/>
        <v>2864841.112</v>
      </c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4.25" customHeight="1">
      <c r="C106" s="8">
        <v>4.0</v>
      </c>
      <c r="D106" s="8">
        <f t="shared" si="60"/>
        <v>2.36604</v>
      </c>
      <c r="E106" s="8">
        <f t="shared" si="61"/>
        <v>10.65511438</v>
      </c>
      <c r="F106" s="9">
        <v>100.0</v>
      </c>
      <c r="G106" s="10">
        <v>75.0</v>
      </c>
      <c r="H106" s="10">
        <v>57780.93085945666</v>
      </c>
      <c r="I106" s="10">
        <v>88174.29598794274</v>
      </c>
      <c r="J106" s="10">
        <v>80696.72506755128</v>
      </c>
      <c r="K106" s="10">
        <v>63114.994487963224</v>
      </c>
      <c r="L106" s="10">
        <v>45796.71736367373</v>
      </c>
      <c r="M106" s="10">
        <v>31830.755107984918</v>
      </c>
      <c r="N106" s="10">
        <v>21413.29121996106</v>
      </c>
      <c r="O106" s="10">
        <v>14586.673624701489</v>
      </c>
      <c r="P106" s="10">
        <v>32698.82296842341</v>
      </c>
      <c r="Q106" s="10">
        <v>91852.55592041179</v>
      </c>
      <c r="R106" s="10">
        <v>160515.99229542687</v>
      </c>
      <c r="S106" s="10">
        <v>206475.43686854205</v>
      </c>
      <c r="T106" s="10">
        <v>221202.350493135</v>
      </c>
      <c r="U106" s="10">
        <v>210635.55935415003</v>
      </c>
      <c r="V106" s="10">
        <v>184897.2808055348</v>
      </c>
      <c r="W106" s="10">
        <v>153370.7604371619</v>
      </c>
      <c r="X106" s="10">
        <v>131565.89878069708</v>
      </c>
      <c r="Y106" s="10">
        <v>148959.88104842138</v>
      </c>
      <c r="Z106" s="10">
        <v>227477.1381122064</v>
      </c>
      <c r="AA106" s="10">
        <v>355250.13413940056</v>
      </c>
      <c r="AB106" s="10">
        <v>495541.7056680957</v>
      </c>
      <c r="AC106" s="10">
        <v>611179.9077330033</v>
      </c>
      <c r="AD106" s="10">
        <v>679723.5964507428</v>
      </c>
      <c r="AE106" s="10">
        <v>696143.5171072851</v>
      </c>
      <c r="AF106" s="10">
        <v>671907.1123624734</v>
      </c>
      <c r="AG106" s="10">
        <v>639214.2250417036</v>
      </c>
      <c r="AH106" s="10">
        <v>650828.0777321829</v>
      </c>
      <c r="AI106" s="10">
        <v>758875.3356826844</v>
      </c>
      <c r="AJ106" s="10">
        <v>984014.112877409</v>
      </c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4.25" customHeight="1">
      <c r="C107" s="8">
        <v>5.0</v>
      </c>
      <c r="D107" s="8">
        <f t="shared" si="60"/>
        <v>2.67663</v>
      </c>
      <c r="E107" s="8">
        <f t="shared" si="61"/>
        <v>14.53602426</v>
      </c>
      <c r="F107" s="9">
        <v>100.0</v>
      </c>
      <c r="G107" s="10">
        <v>15.0</v>
      </c>
      <c r="H107" s="10">
        <v>11.25</v>
      </c>
      <c r="I107" s="10">
        <v>8667.1396289185</v>
      </c>
      <c r="J107" s="10">
        <v>13226.14439819141</v>
      </c>
      <c r="K107" s="10">
        <v>12104.50876013269</v>
      </c>
      <c r="L107" s="10">
        <v>9467.249173194483</v>
      </c>
      <c r="M107" s="10">
        <v>6869.507604551059</v>
      </c>
      <c r="N107" s="10">
        <v>4774.613266197737</v>
      </c>
      <c r="O107" s="10">
        <v>3211.9936829941585</v>
      </c>
      <c r="P107" s="10">
        <v>2188.0010437052233</v>
      </c>
      <c r="Q107" s="10">
        <v>4904.8234452635115</v>
      </c>
      <c r="R107" s="10">
        <v>13777.883388061768</v>
      </c>
      <c r="S107" s="10">
        <v>24077.39884431403</v>
      </c>
      <c r="T107" s="10">
        <v>30971.315530281307</v>
      </c>
      <c r="U107" s="10">
        <v>33180.352573970245</v>
      </c>
      <c r="V107" s="10">
        <v>31595.333903122504</v>
      </c>
      <c r="W107" s="10">
        <v>27734.59212083022</v>
      </c>
      <c r="X107" s="10">
        <v>23005.614065574282</v>
      </c>
      <c r="Y107" s="10">
        <v>19734.88481710456</v>
      </c>
      <c r="Z107" s="10">
        <v>22343.982157263206</v>
      </c>
      <c r="AA107" s="10">
        <v>34121.57071683096</v>
      </c>
      <c r="AB107" s="10">
        <v>53287.520120910085</v>
      </c>
      <c r="AC107" s="10">
        <v>74331.25585021435</v>
      </c>
      <c r="AD107" s="10">
        <v>91676.98615995048</v>
      </c>
      <c r="AE107" s="10">
        <v>101958.53946761142</v>
      </c>
      <c r="AF107" s="10">
        <v>104421.52756609276</v>
      </c>
      <c r="AG107" s="10">
        <v>100786.066854371</v>
      </c>
      <c r="AH107" s="10">
        <v>95882.13375625553</v>
      </c>
      <c r="AI107" s="10">
        <v>97624.21165982743</v>
      </c>
      <c r="AJ107" s="10">
        <v>113831.30035240266</v>
      </c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4.25" customHeight="1">
      <c r="C108" s="8">
        <v>6.0</v>
      </c>
      <c r="D108" s="8">
        <f t="shared" si="60"/>
        <v>2.98722</v>
      </c>
      <c r="E108" s="8">
        <f t="shared" si="61"/>
        <v>19.83047707</v>
      </c>
      <c r="F108" s="9">
        <v>100.0</v>
      </c>
      <c r="G108" s="10">
        <v>60.0</v>
      </c>
      <c r="H108" s="10">
        <v>9.0</v>
      </c>
      <c r="I108" s="10">
        <v>6.75</v>
      </c>
      <c r="J108" s="10">
        <v>5200.283777351099</v>
      </c>
      <c r="K108" s="10">
        <v>7935.686638914846</v>
      </c>
      <c r="L108" s="10">
        <v>7262.705256079614</v>
      </c>
      <c r="M108" s="10">
        <v>5680.349503916689</v>
      </c>
      <c r="N108" s="10">
        <v>4121.704562730635</v>
      </c>
      <c r="O108" s="10">
        <v>2864.767959718642</v>
      </c>
      <c r="P108" s="10">
        <v>1927.196209796495</v>
      </c>
      <c r="Q108" s="10">
        <v>1312.800626223134</v>
      </c>
      <c r="R108" s="10">
        <v>2942.8940671581067</v>
      </c>
      <c r="S108" s="10">
        <v>8266.73003283706</v>
      </c>
      <c r="T108" s="10">
        <v>14446.439306588418</v>
      </c>
      <c r="U108" s="10">
        <v>18582.789318168783</v>
      </c>
      <c r="V108" s="10">
        <v>19908.211544382146</v>
      </c>
      <c r="W108" s="10">
        <v>18957.2003418735</v>
      </c>
      <c r="X108" s="10">
        <v>16640.755272498132</v>
      </c>
      <c r="Y108" s="10">
        <v>13803.36843934457</v>
      </c>
      <c r="Z108" s="10">
        <v>11840.930890262736</v>
      </c>
      <c r="AA108" s="10">
        <v>13406.389294357923</v>
      </c>
      <c r="AB108" s="10">
        <v>20472.942430098574</v>
      </c>
      <c r="AC108" s="10">
        <v>31972.51207254605</v>
      </c>
      <c r="AD108" s="10">
        <v>44598.75351012861</v>
      </c>
      <c r="AE108" s="10">
        <v>55006.19169597029</v>
      </c>
      <c r="AF108" s="10">
        <v>61175.12368056685</v>
      </c>
      <c r="AG108" s="10">
        <v>62652.91653965565</v>
      </c>
      <c r="AH108" s="10">
        <v>60471.6401126226</v>
      </c>
      <c r="AI108" s="10">
        <v>57529.28025375331</v>
      </c>
      <c r="AJ108" s="10">
        <v>58574.526995896456</v>
      </c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4.25" customHeight="1">
      <c r="C109" s="8">
        <v>7.0</v>
      </c>
      <c r="D109" s="8">
        <f t="shared" si="60"/>
        <v>3.29781</v>
      </c>
      <c r="E109" s="8">
        <f t="shared" si="61"/>
        <v>27.05332721</v>
      </c>
      <c r="F109" s="9">
        <v>100.0</v>
      </c>
      <c r="G109" s="10">
        <v>60.0</v>
      </c>
      <c r="H109" s="10">
        <v>36.0</v>
      </c>
      <c r="I109" s="10">
        <v>5.3999999999999995</v>
      </c>
      <c r="J109" s="10">
        <v>4.05</v>
      </c>
      <c r="K109" s="10">
        <v>3120.170266410659</v>
      </c>
      <c r="L109" s="10">
        <v>4761.411983348908</v>
      </c>
      <c r="M109" s="10">
        <v>4357.623153647768</v>
      </c>
      <c r="N109" s="10">
        <v>3408.2097023500132</v>
      </c>
      <c r="O109" s="10">
        <v>2473.022737638381</v>
      </c>
      <c r="P109" s="10">
        <v>1718.8607758311853</v>
      </c>
      <c r="Q109" s="10">
        <v>1156.317725877897</v>
      </c>
      <c r="R109" s="10">
        <v>787.6803757338804</v>
      </c>
      <c r="S109" s="10">
        <v>1765.736440294864</v>
      </c>
      <c r="T109" s="10">
        <v>4960.038019702236</v>
      </c>
      <c r="U109" s="10">
        <v>8667.86358395305</v>
      </c>
      <c r="V109" s="10">
        <v>11149.67359090127</v>
      </c>
      <c r="W109" s="10">
        <v>11944.926926629287</v>
      </c>
      <c r="X109" s="10">
        <v>11374.3202051241</v>
      </c>
      <c r="Y109" s="10">
        <v>9984.45316349888</v>
      </c>
      <c r="Z109" s="10">
        <v>8282.02106360674</v>
      </c>
      <c r="AA109" s="10">
        <v>7104.558534157642</v>
      </c>
      <c r="AB109" s="10">
        <v>8043.833576614754</v>
      </c>
      <c r="AC109" s="10">
        <v>12283.765458059144</v>
      </c>
      <c r="AD109" s="10">
        <v>19183.50724352763</v>
      </c>
      <c r="AE109" s="10">
        <v>26759.252106077165</v>
      </c>
      <c r="AF109" s="10">
        <v>33003.71501758217</v>
      </c>
      <c r="AG109" s="10">
        <v>36705.07420834011</v>
      </c>
      <c r="AH109" s="10">
        <v>37591.74992379339</v>
      </c>
      <c r="AI109" s="10">
        <v>36282.984067573554</v>
      </c>
      <c r="AJ109" s="10">
        <v>34517.56815225199</v>
      </c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4.25" customHeight="1">
      <c r="C110" s="8">
        <v>8.0</v>
      </c>
      <c r="D110" s="8">
        <f t="shared" si="60"/>
        <v>3.6084</v>
      </c>
      <c r="E110" s="8">
        <f t="shared" si="61"/>
        <v>36.90695442</v>
      </c>
      <c r="F110" s="9">
        <v>100.0</v>
      </c>
      <c r="G110" s="10">
        <v>60.0</v>
      </c>
      <c r="H110" s="10">
        <v>36.0</v>
      </c>
      <c r="I110" s="10">
        <v>21.599999999999998</v>
      </c>
      <c r="J110" s="10">
        <v>3.2399999999999998</v>
      </c>
      <c r="K110" s="10">
        <v>2.4299999999999997</v>
      </c>
      <c r="L110" s="10">
        <v>1872.1021598463954</v>
      </c>
      <c r="M110" s="10">
        <v>2856.8471900093446</v>
      </c>
      <c r="N110" s="10">
        <v>2614.573892188661</v>
      </c>
      <c r="O110" s="10">
        <v>2044.9258214100078</v>
      </c>
      <c r="P110" s="10">
        <v>1483.8136425830285</v>
      </c>
      <c r="Q110" s="10">
        <v>1031.316465498711</v>
      </c>
      <c r="R110" s="10">
        <v>693.7906355267381</v>
      </c>
      <c r="S110" s="10">
        <v>472.6082254403282</v>
      </c>
      <c r="T110" s="10">
        <v>1059.4418641769184</v>
      </c>
      <c r="U110" s="10">
        <v>2976.0228118213413</v>
      </c>
      <c r="V110" s="10">
        <v>5200.71815037183</v>
      </c>
      <c r="W110" s="10">
        <v>6689.804154540761</v>
      </c>
      <c r="X110" s="10">
        <v>7166.956155977572</v>
      </c>
      <c r="Y110" s="10">
        <v>6824.59212307446</v>
      </c>
      <c r="Z110" s="10">
        <v>5990.671898099327</v>
      </c>
      <c r="AA110" s="10">
        <v>4969.212638164044</v>
      </c>
      <c r="AB110" s="10">
        <v>4262.735120494584</v>
      </c>
      <c r="AC110" s="10">
        <v>4826.300145968852</v>
      </c>
      <c r="AD110" s="10">
        <v>7370.259274835486</v>
      </c>
      <c r="AE110" s="10">
        <v>11510.104346116577</v>
      </c>
      <c r="AF110" s="10">
        <v>16055.551263646299</v>
      </c>
      <c r="AG110" s="10">
        <v>19802.229010549305</v>
      </c>
      <c r="AH110" s="10">
        <v>22023.04452500407</v>
      </c>
      <c r="AI110" s="10">
        <v>22555.049954276034</v>
      </c>
      <c r="AJ110" s="10">
        <v>21769.790440544133</v>
      </c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4.25" customHeight="1">
      <c r="C111" s="8">
        <v>9.0</v>
      </c>
      <c r="D111" s="8">
        <f t="shared" si="60"/>
        <v>3.91899</v>
      </c>
      <c r="E111" s="8">
        <f t="shared" si="61"/>
        <v>50.34956603</v>
      </c>
      <c r="F111" s="9">
        <v>100.0</v>
      </c>
      <c r="G111" s="10">
        <v>59.48790835076948</v>
      </c>
      <c r="H111" s="10">
        <v>35.692745010461685</v>
      </c>
      <c r="I111" s="10">
        <v>21.415647006277013</v>
      </c>
      <c r="J111" s="10">
        <v>12.849388203766207</v>
      </c>
      <c r="K111" s="10">
        <v>1.927408230564931</v>
      </c>
      <c r="L111" s="10">
        <v>1.4455561729236983</v>
      </c>
      <c r="M111" s="10">
        <v>1113.6744170821996</v>
      </c>
      <c r="N111" s="10">
        <v>1699.4786381142922</v>
      </c>
      <c r="O111" s="10">
        <v>1555.3553207483371</v>
      </c>
      <c r="P111" s="10">
        <v>1216.4835984816054</v>
      </c>
      <c r="Q111" s="10">
        <v>882.6896997960062</v>
      </c>
      <c r="R111" s="10">
        <v>613.5085938022684</v>
      </c>
      <c r="S111" s="10">
        <v>412.7215374083671</v>
      </c>
      <c r="T111" s="10">
        <v>281.1447480081405</v>
      </c>
      <c r="U111" s="10">
        <v>630.2398051912489</v>
      </c>
      <c r="V111" s="10">
        <v>1770.3737227942725</v>
      </c>
      <c r="W111" s="10">
        <v>3093.7984468750283</v>
      </c>
      <c r="X111" s="10">
        <v>3979.624564299177</v>
      </c>
      <c r="Y111" s="10">
        <v>4263.47230960777</v>
      </c>
      <c r="Z111" s="10">
        <v>4059.807107488368</v>
      </c>
      <c r="AA111" s="10">
        <v>3563.72540833663</v>
      </c>
      <c r="AB111" s="10">
        <v>2956.0806599458806</v>
      </c>
      <c r="AC111" s="10">
        <v>2535.8119617158814</v>
      </c>
      <c r="AD111" s="10">
        <v>2871.0650075670046</v>
      </c>
      <c r="AE111" s="10">
        <v>4384.413082628222</v>
      </c>
      <c r="AF111" s="10">
        <v>6847.120324495764</v>
      </c>
      <c r="AG111" s="10">
        <v>9551.111620928721</v>
      </c>
      <c r="AH111" s="10">
        <v>11779.931845205057</v>
      </c>
      <c r="AI111" s="10">
        <v>13101.048543083576</v>
      </c>
      <c r="AJ111" s="10">
        <v>13417.52744527</v>
      </c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4.25" customHeight="1">
      <c r="C112" s="8">
        <v>10.0</v>
      </c>
      <c r="D112" s="8">
        <f t="shared" si="60"/>
        <v>4.22958</v>
      </c>
      <c r="E112" s="8">
        <f t="shared" si="61"/>
        <v>68.688377</v>
      </c>
      <c r="F112" s="9">
        <v>100.0</v>
      </c>
      <c r="G112" s="10">
        <v>36.76567930377186</v>
      </c>
      <c r="H112" s="10">
        <v>21.871133608765625</v>
      </c>
      <c r="I112" s="10">
        <v>13.122680165259375</v>
      </c>
      <c r="J112" s="10">
        <v>7.873608099155625</v>
      </c>
      <c r="K112" s="10">
        <v>4.724164859493375</v>
      </c>
      <c r="L112" s="10">
        <v>0.7086247289240062</v>
      </c>
      <c r="M112" s="10">
        <v>0.5314685466930047</v>
      </c>
      <c r="N112" s="10">
        <v>409.44996467259216</v>
      </c>
      <c r="O112" s="10">
        <v>624.8248659252101</v>
      </c>
      <c r="P112" s="10">
        <v>571.8369492604858</v>
      </c>
      <c r="Q112" s="10">
        <v>447.24845860073077</v>
      </c>
      <c r="R112" s="10">
        <v>324.5268642744262</v>
      </c>
      <c r="S112" s="10">
        <v>225.56060209842235</v>
      </c>
      <c r="T112" s="10">
        <v>151.73987686115706</v>
      </c>
      <c r="U112" s="10">
        <v>103.36477643207046</v>
      </c>
      <c r="V112" s="10">
        <v>231.7119456213311</v>
      </c>
      <c r="W112" s="10">
        <v>650.8899254007893</v>
      </c>
      <c r="X112" s="10">
        <v>1137.4560152831475</v>
      </c>
      <c r="Y112" s="10">
        <v>1463.1360048043637</v>
      </c>
      <c r="Z112" s="10">
        <v>1567.4945565555079</v>
      </c>
      <c r="AA112" s="10">
        <v>1492.6156614909098</v>
      </c>
      <c r="AB112" s="10">
        <v>1310.2278548960796</v>
      </c>
      <c r="AC112" s="10">
        <v>1086.8231353965252</v>
      </c>
      <c r="AD112" s="10">
        <v>932.308493591147</v>
      </c>
      <c r="AE112" s="10">
        <v>1055.5665532848982</v>
      </c>
      <c r="AF112" s="10">
        <v>1611.95925331171</v>
      </c>
      <c r="AG112" s="10">
        <v>2517.3903000474957</v>
      </c>
      <c r="AH112" s="10">
        <v>3511.5310684959395</v>
      </c>
      <c r="AI112" s="10">
        <v>4330.971964410986</v>
      </c>
      <c r="AJ112" s="10">
        <v>4816.689492781583</v>
      </c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4.25" customHeight="1">
      <c r="C113" s="8">
        <v>11.0</v>
      </c>
      <c r="D113" s="8">
        <f t="shared" si="60"/>
        <v>4.54017</v>
      </c>
      <c r="E113" s="8">
        <f t="shared" si="61"/>
        <v>93.70672891</v>
      </c>
      <c r="F113" s="9">
        <v>100.0</v>
      </c>
      <c r="G113" s="10">
        <v>1.2660002805074977</v>
      </c>
      <c r="H113" s="10">
        <v>0.4654536031162388</v>
      </c>
      <c r="I113" s="10">
        <v>0.27688861283714244</v>
      </c>
      <c r="J113" s="10">
        <v>0.16613316770228545</v>
      </c>
      <c r="K113" s="10">
        <v>0.09967990062137128</v>
      </c>
      <c r="L113" s="10">
        <v>0.05980794037282276</v>
      </c>
      <c r="M113" s="10">
        <v>0.008971191055923413</v>
      </c>
      <c r="N113" s="10">
        <v>0.006728393291942561</v>
      </c>
      <c r="O113" s="10">
        <v>5.183637701292867</v>
      </c>
      <c r="P113" s="10">
        <v>7.910284555293757</v>
      </c>
      <c r="Q113" s="10">
        <v>7.239457381683267</v>
      </c>
      <c r="R113" s="10">
        <v>5.662166740450711</v>
      </c>
      <c r="S113" s="10">
        <v>4.1085110120364225</v>
      </c>
      <c r="T113" s="10">
        <v>2.8555978552804278</v>
      </c>
      <c r="U113" s="10">
        <v>1.92102726670398</v>
      </c>
      <c r="V113" s="10">
        <v>1.3085983595759598</v>
      </c>
      <c r="W113" s="10">
        <v>2.9334738815354324</v>
      </c>
      <c r="X113" s="10">
        <v>8.240268281369035</v>
      </c>
      <c r="Y113" s="10">
        <v>14.400196344134054</v>
      </c>
      <c r="Z113" s="10">
        <v>18.52330592502944</v>
      </c>
      <c r="AA113" s="10">
        <v>19.844485482932487</v>
      </c>
      <c r="AB113" s="10">
        <v>18.896518461373763</v>
      </c>
      <c r="AC113" s="10">
        <v>16.58748831827174</v>
      </c>
      <c r="AD113" s="10">
        <v>13.75918394274039</v>
      </c>
      <c r="AE113" s="10">
        <v>11.803028144059148</v>
      </c>
      <c r="AF113" s="10">
        <v>13.363475525530136</v>
      </c>
      <c r="AG113" s="10">
        <v>20.407408668592815</v>
      </c>
      <c r="AH113" s="10">
        <v>31.870168260069832</v>
      </c>
      <c r="AI113" s="10">
        <v>44.45599317726653</v>
      </c>
      <c r="AJ113" s="10">
        <v>54.830117218144174</v>
      </c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4.25" customHeight="1">
      <c r="C114" s="3">
        <v>12.0</v>
      </c>
      <c r="D114" s="8">
        <f t="shared" si="60"/>
        <v>4.85076</v>
      </c>
      <c r="E114" s="8">
        <f t="shared" si="61"/>
        <v>127.8375094</v>
      </c>
      <c r="F114" s="9">
        <v>100.0</v>
      </c>
      <c r="G114" s="10">
        <v>0.017611631484057977</v>
      </c>
      <c r="H114" s="10">
        <v>2.2296330399012077E-4</v>
      </c>
      <c r="I114" s="10">
        <v>8.197397331010177E-5</v>
      </c>
      <c r="J114" s="10">
        <v>4.8764602114197574E-5</v>
      </c>
      <c r="K114" s="10">
        <v>2.9258761268518543E-5</v>
      </c>
      <c r="L114" s="10">
        <v>1.755525676111113E-5</v>
      </c>
      <c r="M114" s="10">
        <v>1.0533154056666675E-5</v>
      </c>
      <c r="N114" s="10">
        <v>1.5799731085000012E-6</v>
      </c>
      <c r="O114" s="10">
        <v>1.184979831375001E-6</v>
      </c>
      <c r="P114" s="10">
        <v>9.129231694203939E-4</v>
      </c>
      <c r="Q114" s="10">
        <v>0.0013931301652186907</v>
      </c>
      <c r="R114" s="10">
        <v>0.0012749865555074895</v>
      </c>
      <c r="S114" s="10">
        <v>9.971999403410768E-4</v>
      </c>
      <c r="T114" s="10">
        <v>7.235758189217957E-4</v>
      </c>
      <c r="U114" s="10">
        <v>5.029173709386522E-4</v>
      </c>
      <c r="V114" s="10">
        <v>3.383242429201766E-4</v>
      </c>
      <c r="W114" s="10">
        <v>2.3046552069494596E-4</v>
      </c>
      <c r="X114" s="10">
        <v>5.166326096971119E-4</v>
      </c>
      <c r="Y114" s="10">
        <v>0.001451245683012432</v>
      </c>
      <c r="Z114" s="10">
        <v>0.002536109513109679</v>
      </c>
      <c r="AA114" s="10">
        <v>0.0032622563781808615</v>
      </c>
      <c r="AB114" s="10">
        <v>0.003494937653161453</v>
      </c>
      <c r="AC114" s="10">
        <v>0.0033279851947341297</v>
      </c>
      <c r="AD114" s="10">
        <v>0.0029213273150751847</v>
      </c>
      <c r="AE114" s="10">
        <v>0.0024232167712091163</v>
      </c>
      <c r="AF114" s="10">
        <v>0.002078705820691345</v>
      </c>
      <c r="AG114" s="10">
        <v>0.002353526063018648</v>
      </c>
      <c r="AH114" s="10">
        <v>0.003594077610158269</v>
      </c>
      <c r="AI114" s="10">
        <v>0.005612856587312711</v>
      </c>
      <c r="AJ114" s="10">
        <v>0.007829425690958139</v>
      </c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4.25" customHeight="1">
      <c r="C115" s="8">
        <v>9.0</v>
      </c>
      <c r="D115" s="8">
        <f t="shared" ref="D115:D119" si="62">-0.0157 + C115*0.409</f>
        <v>3.6653</v>
      </c>
      <c r="E115" s="8">
        <f t="shared" si="61"/>
        <v>39.06785476</v>
      </c>
      <c r="F115" s="9">
        <v>100.0</v>
      </c>
      <c r="G115" s="10">
        <v>60.51209164923051</v>
      </c>
      <c r="H115" s="10">
        <v>36.614509979076615</v>
      </c>
      <c r="I115" s="10">
        <v>22.153058981168954</v>
      </c>
      <c r="J115" s="10">
        <v>13.402447184935163</v>
      </c>
      <c r="K115" s="10">
        <v>8.058060080396166</v>
      </c>
      <c r="L115" s="10">
        <v>4.847279875314001</v>
      </c>
      <c r="M115" s="10">
        <v>12.49524675082585</v>
      </c>
      <c r="N115" s="10">
        <v>22.12682394180991</v>
      </c>
      <c r="O115" s="10">
        <v>26.665108929945255</v>
      </c>
      <c r="P115" s="10">
        <v>26.470959722366263</v>
      </c>
      <c r="Q115" s="10">
        <v>23.481061587230528</v>
      </c>
      <c r="R115" s="10">
        <v>19.369922449296492</v>
      </c>
      <c r="S115" s="10">
        <v>15.17479737725362</v>
      </c>
      <c r="T115" s="10">
        <v>11.525065682408608</v>
      </c>
      <c r="U115" s="10">
        <v>12.34035272434723</v>
      </c>
      <c r="V115" s="10">
        <v>22.64417593314051</v>
      </c>
      <c r="W115" s="10">
        <v>40.21894890795401</v>
      </c>
      <c r="X115" s="10">
        <v>58.38929777005153</v>
      </c>
      <c r="Y115" s="10">
        <v>71.73496264080418</v>
      </c>
      <c r="Z115" s="10">
        <v>77.98914394079014</v>
      </c>
      <c r="AA115" s="10">
        <v>77.47121688743977</v>
      </c>
      <c r="AB115" s="10">
        <v>71.92965308500916</v>
      </c>
      <c r="AC115" s="10">
        <v>64.98690243187448</v>
      </c>
      <c r="AD115" s="10">
        <v>63.707221473431204</v>
      </c>
      <c r="AE115" s="10">
        <v>75.96681515712856</v>
      </c>
      <c r="AF115" s="10">
        <v>104.52237226845838</v>
      </c>
      <c r="AG115" s="10">
        <v>144.9325606201317</v>
      </c>
      <c r="AH115" s="10">
        <v>188.36509749660394</v>
      </c>
      <c r="AI115" s="10">
        <v>225.79723041682576</v>
      </c>
      <c r="AJ115" s="10">
        <v>250.98086554571353</v>
      </c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4.25" customHeight="1">
      <c r="C116" s="8">
        <v>10.0</v>
      </c>
      <c r="D116" s="8">
        <f t="shared" si="62"/>
        <v>4.0743</v>
      </c>
      <c r="E116" s="8">
        <f t="shared" si="61"/>
        <v>58.80929967</v>
      </c>
      <c r="F116" s="9">
        <v>100.0</v>
      </c>
      <c r="G116" s="10">
        <v>83.23432069622814</v>
      </c>
      <c r="H116" s="10">
        <v>63.76220381943294</v>
      </c>
      <c r="I116" s="10">
        <v>46.5502891326774</v>
      </c>
      <c r="J116" s="10">
        <v>32.905953584217016</v>
      </c>
      <c r="K116" s="10">
        <v>22.729040213296557</v>
      </c>
      <c r="L116" s="10">
        <v>14.085244337392886</v>
      </c>
      <c r="M116" s="10">
        <v>8.787011759496945</v>
      </c>
      <c r="N116" s="10">
        <v>264.02689263242576</v>
      </c>
      <c r="O116" s="10">
        <v>553.2784525228205</v>
      </c>
      <c r="P116" s="10">
        <v>693.3433147022088</v>
      </c>
      <c r="Q116" s="10">
        <v>698.6476893095578</v>
      </c>
      <c r="R116" s="10">
        <v>624.2755691889122</v>
      </c>
      <c r="S116" s="10">
        <v>517.109895696286</v>
      </c>
      <c r="T116" s="10">
        <v>406.15898300163474</v>
      </c>
      <c r="U116" s="10">
        <v>309.0174621737947</v>
      </c>
      <c r="V116" s="10">
        <v>331.842414797695</v>
      </c>
      <c r="W116" s="10">
        <v>610.4397571543913</v>
      </c>
      <c r="X116" s="10">
        <v>1085.0869071345041</v>
      </c>
      <c r="Y116" s="10">
        <v>1575.6908780558451</v>
      </c>
      <c r="Z116" s="10">
        <v>1936.003356042661</v>
      </c>
      <c r="AA116" s="10">
        <v>2104.8706166277075</v>
      </c>
      <c r="AB116" s="10">
        <v>2090.929760082523</v>
      </c>
      <c r="AC116" s="10">
        <v>1941.3831166205168</v>
      </c>
      <c r="AD116" s="10">
        <v>1754.0085534106918</v>
      </c>
      <c r="AE116" s="10">
        <v>1719.4775833017195</v>
      </c>
      <c r="AF116" s="10">
        <v>2050.3751462462546</v>
      </c>
      <c r="AG116" s="10">
        <v>2821.1069823977155</v>
      </c>
      <c r="AH116" s="10">
        <v>3911.800093499922</v>
      </c>
      <c r="AI116" s="10">
        <v>5084.067198812001</v>
      </c>
      <c r="AJ116" s="10">
        <v>6094.379952355763</v>
      </c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4.25" customHeight="1">
      <c r="C117" s="8">
        <v>11.0</v>
      </c>
      <c r="D117" s="8">
        <f t="shared" si="62"/>
        <v>4.4833</v>
      </c>
      <c r="E117" s="8">
        <f t="shared" si="61"/>
        <v>88.52632806</v>
      </c>
      <c r="F117" s="9">
        <v>100.0</v>
      </c>
      <c r="G117" s="10">
        <v>118.7339997194925</v>
      </c>
      <c r="H117" s="10">
        <v>92.83435381084237</v>
      </c>
      <c r="I117" s="10">
        <v>68.54640383892766</v>
      </c>
      <c r="J117" s="10">
        <v>48.835317234809935</v>
      </c>
      <c r="K117" s="10">
        <v>33.92567529975796</v>
      </c>
      <c r="L117" s="10">
        <v>23.13009615517798</v>
      </c>
      <c r="M117" s="10">
        <v>14.294261339405269</v>
      </c>
      <c r="N117" s="10">
        <v>8.88870953836702</v>
      </c>
      <c r="O117" s="10">
        <v>245.81956682528264</v>
      </c>
      <c r="P117" s="10">
        <v>514.4763750950019</v>
      </c>
      <c r="Q117" s="10">
        <v>644.5485372316093</v>
      </c>
      <c r="R117" s="10">
        <v>649.4160307589533</v>
      </c>
      <c r="S117" s="10">
        <v>580.2572260079912</v>
      </c>
      <c r="T117" s="10">
        <v>480.6350990085677</v>
      </c>
      <c r="U117" s="10">
        <v>377.50395825513084</v>
      </c>
      <c r="V117" s="10">
        <v>287.21264245274483</v>
      </c>
      <c r="W117" s="10">
        <v>308.42127896291015</v>
      </c>
      <c r="X117" s="10">
        <v>567.3464543368506</v>
      </c>
      <c r="Y117" s="10">
        <v>1008.4812854278648</v>
      </c>
      <c r="Z117" s="10">
        <v>1464.4470682143076</v>
      </c>
      <c r="AA117" s="10">
        <v>1799.3204893789566</v>
      </c>
      <c r="AB117" s="10">
        <v>1956.265172060546</v>
      </c>
      <c r="AC117" s="10">
        <v>1943.3083278557035</v>
      </c>
      <c r="AD117" s="10">
        <v>1804.3196940085968</v>
      </c>
      <c r="AE117" s="10">
        <v>1630.1738844157871</v>
      </c>
      <c r="AF117" s="10">
        <v>1598.080787094881</v>
      </c>
      <c r="AG117" s="10">
        <v>1905.6166155753617</v>
      </c>
      <c r="AH117" s="10">
        <v>2621.933981113644</v>
      </c>
      <c r="AI117" s="10">
        <v>3635.6230365884835</v>
      </c>
      <c r="AJ117" s="10">
        <v>4725.1268833815375</v>
      </c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4.25" customHeight="1">
      <c r="C118" s="3">
        <v>12.0</v>
      </c>
      <c r="D118" s="8">
        <f t="shared" si="62"/>
        <v>4.8923</v>
      </c>
      <c r="E118" s="8">
        <f t="shared" si="61"/>
        <v>133.2597192</v>
      </c>
      <c r="F118" s="9">
        <v>100.0</v>
      </c>
      <c r="G118" s="10">
        <v>119.98238836851593</v>
      </c>
      <c r="H118" s="10">
        <v>72.74881022611005</v>
      </c>
      <c r="I118" s="10">
        <v>43.928476323562464</v>
      </c>
      <c r="J118" s="10">
        <v>26.52317019723765</v>
      </c>
      <c r="K118" s="10">
        <v>16.013552760202693</v>
      </c>
      <c r="L118" s="10">
        <v>9.667922041237677</v>
      </c>
      <c r="M118" s="10">
        <v>5.836627455812243</v>
      </c>
      <c r="N118" s="10">
        <v>3.5073576081477915</v>
      </c>
      <c r="O118" s="10">
        <v>2.108450415884009</v>
      </c>
      <c r="P118" s="10">
        <v>4.374339947136705</v>
      </c>
      <c r="Q118" s="10">
        <v>7.369381571293058</v>
      </c>
      <c r="R118" s="10">
        <v>8.764028385230286</v>
      </c>
      <c r="S118" s="10">
        <v>8.654719875468256</v>
      </c>
      <c r="T118" s="10">
        <v>7.657214956683885</v>
      </c>
      <c r="U118" s="10">
        <v>6.307184769807649</v>
      </c>
      <c r="V118" s="10">
        <v>4.936588897664057</v>
      </c>
      <c r="W118" s="10">
        <v>3.7468818888233155</v>
      </c>
      <c r="X118" s="10">
        <v>4.0076968296055515</v>
      </c>
      <c r="Y118" s="10">
        <v>7.347327820901739</v>
      </c>
      <c r="Z118" s="10">
        <v>13.045978389508367</v>
      </c>
      <c r="AA118" s="10">
        <v>18.9383083323445</v>
      </c>
      <c r="AB118" s="10">
        <v>23.26618135151303</v>
      </c>
      <c r="AC118" s="10">
        <v>25.29429190253734</v>
      </c>
      <c r="AD118" s="10">
        <v>25.12614680517037</v>
      </c>
      <c r="AE118" s="10">
        <v>23.328775231975246</v>
      </c>
      <c r="AF118" s="10">
        <v>21.077003319799942</v>
      </c>
      <c r="AG118" s="10">
        <v>20.661933781135026</v>
      </c>
      <c r="AH118" s="10">
        <v>24.638011392226545</v>
      </c>
      <c r="AI118" s="10">
        <v>33.89929493479051</v>
      </c>
      <c r="AJ118" s="10">
        <v>47.00534344154326</v>
      </c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4.25" customHeight="1">
      <c r="C119" s="3">
        <v>13.0</v>
      </c>
      <c r="D119" s="8">
        <f t="shared" si="62"/>
        <v>5.3013</v>
      </c>
      <c r="E119" s="8">
        <f t="shared" si="61"/>
        <v>200.5974172</v>
      </c>
      <c r="F119" s="9">
        <v>100.0</v>
      </c>
      <c r="G119" s="10">
        <v>119.99976002999622</v>
      </c>
      <c r="H119" s="10">
        <v>72.01042295462553</v>
      </c>
      <c r="I119" s="10">
        <v>43.20638755022266</v>
      </c>
      <c r="J119" s="10">
        <v>25.923881714320867</v>
      </c>
      <c r="K119" s="10">
        <v>15.554358287236768</v>
      </c>
      <c r="L119" s="10">
        <v>9.33263252752861</v>
      </c>
      <c r="M119" s="10">
        <v>5.599590049629095</v>
      </c>
      <c r="N119" s="10">
        <v>3.3597603496446142</v>
      </c>
      <c r="O119" s="10">
        <v>2.015857157766842</v>
      </c>
      <c r="P119" s="10">
        <v>1.2095150056451602</v>
      </c>
      <c r="Q119" s="10">
        <v>0.7262567550980066</v>
      </c>
      <c r="R119" s="10">
        <v>0.43658992781484063</v>
      </c>
      <c r="S119" s="10">
        <v>0.2627189455626236</v>
      </c>
      <c r="T119" s="10">
        <v>0.15822968490879807</v>
      </c>
      <c r="U119" s="10">
        <v>0.09537195470026699</v>
      </c>
      <c r="V119" s="10">
        <v>0.05752492203587255</v>
      </c>
      <c r="W119" s="10">
        <v>0.03471794695539894</v>
      </c>
      <c r="X119" s="10">
        <v>0.02096904693260821</v>
      </c>
      <c r="Y119" s="10">
        <v>0.0128914064856199</v>
      </c>
      <c r="Z119" s="10">
        <v>0.008605587818625079</v>
      </c>
      <c r="AA119" s="10">
        <v>0.00668501231313876</v>
      </c>
      <c r="AB119" s="10">
        <v>0.005968353386355019</v>
      </c>
      <c r="AC119" s="10">
        <v>0.005677966236907864</v>
      </c>
      <c r="AD119" s="10">
        <v>0.005403562872818998</v>
      </c>
      <c r="AE119" s="10">
        <v>0.004994927102427242</v>
      </c>
      <c r="AF119" s="10">
        <v>0.004450880509188437</v>
      </c>
      <c r="AG119" s="10">
        <v>0.003917746809657433</v>
      </c>
      <c r="AH119" s="10">
        <v>0.003762758075849066</v>
      </c>
      <c r="AI119" s="10">
        <v>0.004414092786896224</v>
      </c>
      <c r="AJ119" s="10">
        <v>0.0060161561553531955</v>
      </c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4.25" customHeight="1">
      <c r="C120" s="8">
        <v>4.0</v>
      </c>
      <c r="D120" s="8">
        <f t="shared" ref="D120:D129" si="63">1.1912 + C120*0.2994</f>
        <v>2.3888</v>
      </c>
      <c r="E120" s="8">
        <f t="shared" si="61"/>
        <v>10.9004056</v>
      </c>
      <c r="F120" s="9">
        <v>100.0</v>
      </c>
      <c r="G120" s="10">
        <v>75.0</v>
      </c>
      <c r="H120" s="10">
        <v>57780.93085945666</v>
      </c>
      <c r="I120" s="10">
        <v>88174.29598794274</v>
      </c>
      <c r="J120" s="10">
        <v>80696.72506755128</v>
      </c>
      <c r="K120" s="10">
        <v>63114.994487963224</v>
      </c>
      <c r="L120" s="10">
        <v>45796.71736367373</v>
      </c>
      <c r="M120" s="10">
        <v>31830.755107984918</v>
      </c>
      <c r="N120" s="10">
        <v>21413.29121996106</v>
      </c>
      <c r="O120" s="10">
        <v>14586.673624701489</v>
      </c>
      <c r="P120" s="10">
        <v>32698.82296842341</v>
      </c>
      <c r="Q120" s="10">
        <v>91852.55592041179</v>
      </c>
      <c r="R120" s="10">
        <v>160515.99229542687</v>
      </c>
      <c r="S120" s="10">
        <v>206475.43686854205</v>
      </c>
      <c r="T120" s="10">
        <v>221202.350493135</v>
      </c>
      <c r="U120" s="10">
        <v>210635.55935415003</v>
      </c>
      <c r="V120" s="10">
        <v>184897.2808055348</v>
      </c>
      <c r="W120" s="10">
        <v>153370.7604371619</v>
      </c>
      <c r="X120" s="10">
        <v>131565.89878069708</v>
      </c>
      <c r="Y120" s="10">
        <v>148959.88104842138</v>
      </c>
      <c r="Z120" s="10">
        <v>227477.1381122064</v>
      </c>
      <c r="AA120" s="10">
        <v>355250.13413940056</v>
      </c>
      <c r="AB120" s="10">
        <v>495541.7056680957</v>
      </c>
      <c r="AC120" s="10">
        <v>611179.9077330033</v>
      </c>
      <c r="AD120" s="10">
        <v>679723.5964507428</v>
      </c>
      <c r="AE120" s="10">
        <v>696143.5171072851</v>
      </c>
      <c r="AF120" s="10">
        <v>671907.1123624734</v>
      </c>
      <c r="AG120" s="10">
        <v>639214.2250417036</v>
      </c>
      <c r="AH120" s="10">
        <v>650828.0777321829</v>
      </c>
      <c r="AI120" s="10">
        <v>758875.3356826844</v>
      </c>
      <c r="AJ120" s="10">
        <v>984014.112877409</v>
      </c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4.25" customHeight="1">
      <c r="C121" s="8">
        <v>5.0</v>
      </c>
      <c r="D121" s="8">
        <f t="shared" si="63"/>
        <v>2.6882</v>
      </c>
      <c r="E121" s="8">
        <f t="shared" si="61"/>
        <v>14.70518275</v>
      </c>
      <c r="F121" s="9">
        <v>100.0</v>
      </c>
      <c r="G121" s="10">
        <v>15.0</v>
      </c>
      <c r="H121" s="10">
        <v>11.25</v>
      </c>
      <c r="I121" s="10">
        <v>8667.1396289185</v>
      </c>
      <c r="J121" s="10">
        <v>13226.14439819141</v>
      </c>
      <c r="K121" s="10">
        <v>12104.50876013269</v>
      </c>
      <c r="L121" s="10">
        <v>9467.249173194483</v>
      </c>
      <c r="M121" s="10">
        <v>6869.507604551059</v>
      </c>
      <c r="N121" s="10">
        <v>4774.613266197737</v>
      </c>
      <c r="O121" s="10">
        <v>3211.9936829941585</v>
      </c>
      <c r="P121" s="10">
        <v>2188.0010437052233</v>
      </c>
      <c r="Q121" s="10">
        <v>4904.8234452635115</v>
      </c>
      <c r="R121" s="10">
        <v>13777.883388061768</v>
      </c>
      <c r="S121" s="10">
        <v>24077.39884431403</v>
      </c>
      <c r="T121" s="10">
        <v>30971.315530281307</v>
      </c>
      <c r="U121" s="10">
        <v>33180.352573970245</v>
      </c>
      <c r="V121" s="10">
        <v>31595.333903122504</v>
      </c>
      <c r="W121" s="10">
        <v>27734.59212083022</v>
      </c>
      <c r="X121" s="10">
        <v>23005.614065574282</v>
      </c>
      <c r="Y121" s="10">
        <v>19734.88481710456</v>
      </c>
      <c r="Z121" s="10">
        <v>22343.982157263206</v>
      </c>
      <c r="AA121" s="10">
        <v>34121.57071683096</v>
      </c>
      <c r="AB121" s="10">
        <v>53287.520120910085</v>
      </c>
      <c r="AC121" s="10">
        <v>74331.25585021435</v>
      </c>
      <c r="AD121" s="10">
        <v>91676.98615995048</v>
      </c>
      <c r="AE121" s="10">
        <v>101958.53946761142</v>
      </c>
      <c r="AF121" s="10">
        <v>104421.52756609276</v>
      </c>
      <c r="AG121" s="10">
        <v>100786.066854371</v>
      </c>
      <c r="AH121" s="10">
        <v>95882.13375625553</v>
      </c>
      <c r="AI121" s="10">
        <v>97624.21165982743</v>
      </c>
      <c r="AJ121" s="10">
        <v>113831.30035240266</v>
      </c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4.25" customHeight="1">
      <c r="C122" s="8">
        <v>6.0</v>
      </c>
      <c r="D122" s="8">
        <f t="shared" si="63"/>
        <v>2.9876</v>
      </c>
      <c r="E122" s="8">
        <f t="shared" si="61"/>
        <v>19.83801408</v>
      </c>
      <c r="F122" s="9">
        <v>100.0</v>
      </c>
      <c r="G122" s="10">
        <v>60.0</v>
      </c>
      <c r="H122" s="10">
        <v>9.0</v>
      </c>
      <c r="I122" s="10">
        <v>6.75</v>
      </c>
      <c r="J122" s="10">
        <v>5200.283777351099</v>
      </c>
      <c r="K122" s="10">
        <v>7935.686638914846</v>
      </c>
      <c r="L122" s="10">
        <v>7262.705256079614</v>
      </c>
      <c r="M122" s="10">
        <v>5680.349503916689</v>
      </c>
      <c r="N122" s="10">
        <v>4121.704562730635</v>
      </c>
      <c r="O122" s="10">
        <v>2864.767959718642</v>
      </c>
      <c r="P122" s="10">
        <v>1927.196209796495</v>
      </c>
      <c r="Q122" s="10">
        <v>1312.800626223134</v>
      </c>
      <c r="R122" s="10">
        <v>2942.8940671581067</v>
      </c>
      <c r="S122" s="10">
        <v>8266.73003283706</v>
      </c>
      <c r="T122" s="10">
        <v>14446.439306588418</v>
      </c>
      <c r="U122" s="10">
        <v>18582.789318168783</v>
      </c>
      <c r="V122" s="10">
        <v>19908.211544382146</v>
      </c>
      <c r="W122" s="10">
        <v>18957.2003418735</v>
      </c>
      <c r="X122" s="10">
        <v>16640.755272498132</v>
      </c>
      <c r="Y122" s="10">
        <v>13803.36843934457</v>
      </c>
      <c r="Z122" s="10">
        <v>11840.930890262736</v>
      </c>
      <c r="AA122" s="10">
        <v>13406.389294357923</v>
      </c>
      <c r="AB122" s="10">
        <v>20472.942430098574</v>
      </c>
      <c r="AC122" s="10">
        <v>31972.51207254605</v>
      </c>
      <c r="AD122" s="10">
        <v>44598.75351012861</v>
      </c>
      <c r="AE122" s="10">
        <v>55006.19169597029</v>
      </c>
      <c r="AF122" s="10">
        <v>61175.12368056685</v>
      </c>
      <c r="AG122" s="10">
        <v>62652.91653965565</v>
      </c>
      <c r="AH122" s="10">
        <v>60471.6401126226</v>
      </c>
      <c r="AI122" s="10">
        <v>57529.28025375331</v>
      </c>
      <c r="AJ122" s="10">
        <v>58574.526995896456</v>
      </c>
      <c r="AK122" s="10"/>
      <c r="AL122" s="10"/>
      <c r="AM122" s="10"/>
    </row>
    <row r="123" ht="14.25" customHeight="1">
      <c r="C123" s="8">
        <v>7.0</v>
      </c>
      <c r="D123" s="8">
        <f t="shared" si="63"/>
        <v>3.287</v>
      </c>
      <c r="E123" s="8">
        <f t="shared" si="61"/>
        <v>26.76245574</v>
      </c>
      <c r="F123" s="9">
        <v>100.0</v>
      </c>
      <c r="G123" s="10">
        <v>60.0</v>
      </c>
      <c r="H123" s="10">
        <v>36.0</v>
      </c>
      <c r="I123" s="10">
        <v>5.3999999999999995</v>
      </c>
      <c r="J123" s="10">
        <v>4.05</v>
      </c>
      <c r="K123" s="10">
        <v>3120.170266410659</v>
      </c>
      <c r="L123" s="10">
        <v>4761.411983348908</v>
      </c>
      <c r="M123" s="10">
        <v>4357.623153647768</v>
      </c>
      <c r="N123" s="10">
        <v>3408.2097023500132</v>
      </c>
      <c r="O123" s="10">
        <v>2473.022737638381</v>
      </c>
      <c r="P123" s="10">
        <v>1718.8607758311853</v>
      </c>
      <c r="Q123" s="10">
        <v>1156.317725877897</v>
      </c>
      <c r="R123" s="10">
        <v>787.6803757338804</v>
      </c>
      <c r="S123" s="10">
        <v>1765.736440294864</v>
      </c>
      <c r="T123" s="10">
        <v>4960.038019702236</v>
      </c>
      <c r="U123" s="10">
        <v>8667.86358395305</v>
      </c>
      <c r="V123" s="10">
        <v>11149.67359090127</v>
      </c>
      <c r="W123" s="10">
        <v>11944.926926629287</v>
      </c>
      <c r="X123" s="10">
        <v>11374.3202051241</v>
      </c>
      <c r="Y123" s="10">
        <v>9984.45316349888</v>
      </c>
      <c r="Z123" s="10">
        <v>8282.02106360674</v>
      </c>
      <c r="AA123" s="10">
        <v>7104.558534157642</v>
      </c>
      <c r="AB123" s="10">
        <v>8043.833576614754</v>
      </c>
      <c r="AC123" s="10">
        <v>12283.765458059144</v>
      </c>
      <c r="AD123" s="10">
        <v>19183.50724352763</v>
      </c>
      <c r="AE123" s="10">
        <v>26759.252106077165</v>
      </c>
      <c r="AF123" s="10">
        <v>33003.71501758217</v>
      </c>
      <c r="AG123" s="10">
        <v>36705.07420834011</v>
      </c>
      <c r="AH123" s="10">
        <v>37591.74992379339</v>
      </c>
      <c r="AI123" s="10">
        <v>36282.984067573554</v>
      </c>
      <c r="AJ123" s="10">
        <v>34517.56815225199</v>
      </c>
    </row>
    <row r="124" ht="14.25" customHeight="1">
      <c r="C124" s="8">
        <v>8.0</v>
      </c>
      <c r="D124" s="8">
        <f t="shared" si="63"/>
        <v>3.5864</v>
      </c>
      <c r="E124" s="8">
        <f t="shared" si="61"/>
        <v>36.10386777</v>
      </c>
      <c r="F124" s="9">
        <v>100.0</v>
      </c>
      <c r="G124" s="10">
        <v>60.0</v>
      </c>
      <c r="H124" s="10">
        <v>36.0</v>
      </c>
      <c r="I124" s="10">
        <v>21.599999999999998</v>
      </c>
      <c r="J124" s="10">
        <v>3.2399999999999998</v>
      </c>
      <c r="K124" s="10">
        <v>2.4299999999999997</v>
      </c>
      <c r="L124" s="10">
        <v>1872.1021598463954</v>
      </c>
      <c r="M124" s="10">
        <v>2856.8471900093446</v>
      </c>
      <c r="N124" s="10">
        <v>2614.573892188661</v>
      </c>
      <c r="O124" s="10">
        <v>2044.9258214100078</v>
      </c>
      <c r="P124" s="10">
        <v>1483.8136425830285</v>
      </c>
      <c r="Q124" s="10">
        <v>1031.316465498711</v>
      </c>
      <c r="R124" s="10">
        <v>693.7906355267381</v>
      </c>
      <c r="S124" s="10">
        <v>472.6082254403282</v>
      </c>
      <c r="T124" s="10">
        <v>1059.4418641769184</v>
      </c>
      <c r="U124" s="10">
        <v>2976.0228118213413</v>
      </c>
      <c r="V124" s="10">
        <v>5200.71815037183</v>
      </c>
      <c r="W124" s="10">
        <v>6689.804154540761</v>
      </c>
      <c r="X124" s="10">
        <v>7166.956155977572</v>
      </c>
      <c r="Y124" s="10">
        <v>6824.59212307446</v>
      </c>
      <c r="Z124" s="10">
        <v>5990.671898099327</v>
      </c>
      <c r="AA124" s="10">
        <v>4969.212638164044</v>
      </c>
      <c r="AB124" s="10">
        <v>4262.735120494584</v>
      </c>
      <c r="AC124" s="10">
        <v>4826.300145968852</v>
      </c>
      <c r="AD124" s="10">
        <v>7370.259274835486</v>
      </c>
      <c r="AE124" s="10">
        <v>11510.104346116577</v>
      </c>
      <c r="AF124" s="10">
        <v>16055.551263646299</v>
      </c>
      <c r="AG124" s="10">
        <v>19802.229010549305</v>
      </c>
      <c r="AH124" s="10">
        <v>22023.04452500407</v>
      </c>
      <c r="AI124" s="10">
        <v>22555.049954276034</v>
      </c>
      <c r="AJ124" s="10">
        <v>21769.790440544133</v>
      </c>
    </row>
    <row r="125" ht="14.25" customHeight="1">
      <c r="C125" s="8">
        <v>9.0</v>
      </c>
      <c r="D125" s="8">
        <f t="shared" si="63"/>
        <v>3.8858</v>
      </c>
      <c r="E125" s="8">
        <f t="shared" si="61"/>
        <v>48.70589159</v>
      </c>
      <c r="F125" s="9">
        <v>100.0</v>
      </c>
      <c r="G125" s="10">
        <v>59.92373852918721</v>
      </c>
      <c r="H125" s="10">
        <v>35.95424311751233</v>
      </c>
      <c r="I125" s="10">
        <v>21.572545870507394</v>
      </c>
      <c r="J125" s="10">
        <v>12.943527522304436</v>
      </c>
      <c r="K125" s="10">
        <v>1.9415291283456655</v>
      </c>
      <c r="L125" s="10">
        <v>1.456146846259249</v>
      </c>
      <c r="M125" s="10">
        <v>1121.8336032656202</v>
      </c>
      <c r="N125" s="10">
        <v>1711.9296403196317</v>
      </c>
      <c r="O125" s="10">
        <v>1566.7504228075263</v>
      </c>
      <c r="P125" s="10">
        <v>1225.3960023375669</v>
      </c>
      <c r="Q125" s="10">
        <v>889.1566074418624</v>
      </c>
      <c r="R125" s="10">
        <v>618.0033821939028</v>
      </c>
      <c r="S125" s="10">
        <v>415.74528637302876</v>
      </c>
      <c r="T125" s="10">
        <v>283.2045172802939</v>
      </c>
      <c r="U125" s="10">
        <v>634.8571725581234</v>
      </c>
      <c r="V125" s="10">
        <v>1783.3441283247857</v>
      </c>
      <c r="W125" s="10">
        <v>3116.464746068797</v>
      </c>
      <c r="X125" s="10">
        <v>4008.780749681709</v>
      </c>
      <c r="Y125" s="10">
        <v>4294.708067409487</v>
      </c>
      <c r="Z125" s="10">
        <v>4089.5507395146456</v>
      </c>
      <c r="AA125" s="10">
        <v>3589.834564358537</v>
      </c>
      <c r="AB125" s="10">
        <v>2977.737988252747</v>
      </c>
      <c r="AC125" s="10">
        <v>2554.390247797008</v>
      </c>
      <c r="AD125" s="10">
        <v>2892.0994801041556</v>
      </c>
      <c r="AE125" s="10">
        <v>4416.534896775586</v>
      </c>
      <c r="AF125" s="10">
        <v>6897.284832803511</v>
      </c>
      <c r="AG125" s="10">
        <v>9621.08655864702</v>
      </c>
      <c r="AH125" s="10">
        <v>11866.23593523242</v>
      </c>
      <c r="AI125" s="10">
        <v>13197.031617329918</v>
      </c>
      <c r="AJ125" s="10">
        <v>13515.82915972793</v>
      </c>
    </row>
    <row r="126" ht="14.25" customHeight="1">
      <c r="C126" s="8">
        <v>10.0</v>
      </c>
      <c r="D126" s="8">
        <f t="shared" si="63"/>
        <v>4.1852</v>
      </c>
      <c r="E126" s="8">
        <f t="shared" si="61"/>
        <v>65.70664093</v>
      </c>
      <c r="F126" s="9">
        <v>100.0</v>
      </c>
      <c r="G126" s="10">
        <v>59.26391957249804</v>
      </c>
      <c r="H126" s="10">
        <v>35.51315620677153</v>
      </c>
      <c r="I126" s="10">
        <v>21.307893724062914</v>
      </c>
      <c r="J126" s="10">
        <v>12.784736234437748</v>
      </c>
      <c r="K126" s="10">
        <v>7.670841740662649</v>
      </c>
      <c r="L126" s="10">
        <v>1.1506262610993974</v>
      </c>
      <c r="M126" s="10">
        <v>0.862969695824548</v>
      </c>
      <c r="N126" s="10">
        <v>664.8425643765938</v>
      </c>
      <c r="O126" s="10">
        <v>1014.5566051767814</v>
      </c>
      <c r="P126" s="10">
        <v>928.5177104744254</v>
      </c>
      <c r="Q126" s="10">
        <v>726.2177012699418</v>
      </c>
      <c r="R126" s="10">
        <v>526.9490567078974</v>
      </c>
      <c r="S126" s="10">
        <v>366.2530273787122</v>
      </c>
      <c r="T126" s="10">
        <v>246.38695214256342</v>
      </c>
      <c r="U126" s="10">
        <v>167.83809734667466</v>
      </c>
      <c r="V126" s="10">
        <v>376.2412441450813</v>
      </c>
      <c r="W126" s="10">
        <v>1056.879629911267</v>
      </c>
      <c r="X126" s="10">
        <v>1846.939160615467</v>
      </c>
      <c r="Y126" s="10">
        <v>2375.760599329152</v>
      </c>
      <c r="Z126" s="10">
        <v>2545.212334943143</v>
      </c>
      <c r="AA126" s="10">
        <v>2423.628061142458</v>
      </c>
      <c r="AB126" s="10">
        <v>2127.4766690071788</v>
      </c>
      <c r="AC126" s="10">
        <v>1764.7242464378292</v>
      </c>
      <c r="AD126" s="10">
        <v>1513.8317820221523</v>
      </c>
      <c r="AE126" s="10">
        <v>1713.9715098455606</v>
      </c>
      <c r="AF126" s="10">
        <v>2617.4116891163926</v>
      </c>
      <c r="AG126" s="10">
        <v>4087.6013359987783</v>
      </c>
      <c r="AH126" s="10">
        <v>5701.83300011699</v>
      </c>
      <c r="AI126" s="10">
        <v>7032.396520939002</v>
      </c>
      <c r="AJ126" s="10">
        <v>7821.078203651539</v>
      </c>
    </row>
    <row r="127" ht="14.25" customHeight="1">
      <c r="C127" s="8">
        <v>11.0</v>
      </c>
      <c r="D127" s="8">
        <f t="shared" si="63"/>
        <v>4.4846</v>
      </c>
      <c r="E127" s="8">
        <f t="shared" si="61"/>
        <v>88.64148713</v>
      </c>
      <c r="F127" s="9">
        <v>100.0</v>
      </c>
      <c r="G127" s="10">
        <v>53.51328080270796</v>
      </c>
      <c r="H127" s="10">
        <v>31.71406769552188</v>
      </c>
      <c r="I127" s="10">
        <v>19.004255002833958</v>
      </c>
      <c r="J127" s="10">
        <v>11.402553001700374</v>
      </c>
      <c r="K127" s="10">
        <v>6.841531801020224</v>
      </c>
      <c r="L127" s="10">
        <v>4.1049190806121345</v>
      </c>
      <c r="M127" s="10">
        <v>0.6157378620918202</v>
      </c>
      <c r="N127" s="10">
        <v>0.46180339656886515</v>
      </c>
      <c r="O127" s="10">
        <v>355.77906837077114</v>
      </c>
      <c r="P127" s="10">
        <v>542.9225250306722</v>
      </c>
      <c r="Q127" s="10">
        <v>496.8802897090542</v>
      </c>
      <c r="R127" s="10">
        <v>388.62291771955483</v>
      </c>
      <c r="S127" s="10">
        <v>281.98772840331793</v>
      </c>
      <c r="T127" s="10">
        <v>195.99401098958913</v>
      </c>
      <c r="U127" s="10">
        <v>131.84974156128365</v>
      </c>
      <c r="V127" s="10">
        <v>89.81567232704835</v>
      </c>
      <c r="W127" s="10">
        <v>201.3390334749594</v>
      </c>
      <c r="X127" s="10">
        <v>565.570964101037</v>
      </c>
      <c r="Y127" s="10">
        <v>988.3577392753323</v>
      </c>
      <c r="Z127" s="10">
        <v>1271.3474407191065</v>
      </c>
      <c r="AA127" s="10">
        <v>1362.0266238232841</v>
      </c>
      <c r="AB127" s="10">
        <v>1296.9628899723903</v>
      </c>
      <c r="AC127" s="10">
        <v>1138.4825638979094</v>
      </c>
      <c r="AD127" s="10">
        <v>944.3618413897476</v>
      </c>
      <c r="AE127" s="10">
        <v>810.1010523941522</v>
      </c>
      <c r="AF127" s="10">
        <v>917.2023869420682</v>
      </c>
      <c r="AG127" s="10">
        <v>1400.6628669597567</v>
      </c>
      <c r="AH127" s="10">
        <v>2187.4095810282683</v>
      </c>
      <c r="AI127" s="10">
        <v>3051.2379042540724</v>
      </c>
      <c r="AJ127" s="10">
        <v>3763.2660974099535</v>
      </c>
    </row>
    <row r="128" ht="14.25" customHeight="1">
      <c r="C128" s="8">
        <v>12.0</v>
      </c>
      <c r="D128" s="8">
        <f t="shared" si="63"/>
        <v>4.784</v>
      </c>
      <c r="E128" s="8">
        <f t="shared" si="61"/>
        <v>119.5817216</v>
      </c>
      <c r="F128" s="9">
        <v>100.0</v>
      </c>
      <c r="G128" s="10">
        <v>27.484858509822242</v>
      </c>
      <c r="H128" s="10">
        <v>14.70804951258815</v>
      </c>
      <c r="I128" s="10">
        <v>8.716566633823431</v>
      </c>
      <c r="J128" s="10">
        <v>5.223292598374728</v>
      </c>
      <c r="K128" s="10">
        <v>3.1339755590248366</v>
      </c>
      <c r="L128" s="10">
        <v>1.8803853354149018</v>
      </c>
      <c r="M128" s="10">
        <v>1.128231201248941</v>
      </c>
      <c r="N128" s="10">
        <v>0.1692346801873412</v>
      </c>
      <c r="O128" s="10">
        <v>0.1269260101405059</v>
      </c>
      <c r="P128" s="10">
        <v>97.78537354927018</v>
      </c>
      <c r="Q128" s="10">
        <v>149.2214878226345</v>
      </c>
      <c r="R128" s="10">
        <v>136.5668445897284</v>
      </c>
      <c r="S128" s="10">
        <v>106.81245907196255</v>
      </c>
      <c r="T128" s="10">
        <v>77.50392816671376</v>
      </c>
      <c r="U128" s="10">
        <v>53.868676608214024</v>
      </c>
      <c r="V128" s="10">
        <v>36.2387149136851</v>
      </c>
      <c r="W128" s="10">
        <v>24.685710458734807</v>
      </c>
      <c r="X128" s="10">
        <v>55.337748475636225</v>
      </c>
      <c r="Y128" s="10">
        <v>155.44637925580756</v>
      </c>
      <c r="Z128" s="10">
        <v>271.6487262107029</v>
      </c>
      <c r="AA128" s="10">
        <v>349.42804524989265</v>
      </c>
      <c r="AB128" s="10">
        <v>374.35109042393844</v>
      </c>
      <c r="AC128" s="10">
        <v>356.46841523381295</v>
      </c>
      <c r="AD128" s="10">
        <v>312.91032184633696</v>
      </c>
      <c r="AE128" s="10">
        <v>259.55651592672405</v>
      </c>
      <c r="AF128" s="10">
        <v>222.65512803711368</v>
      </c>
      <c r="AG128" s="10">
        <v>252.09177829973976</v>
      </c>
      <c r="AH128" s="10">
        <v>384.9702071835089</v>
      </c>
      <c r="AI128" s="10">
        <v>601.206428375915</v>
      </c>
      <c r="AJ128" s="10">
        <v>838.6284207822972</v>
      </c>
    </row>
    <row r="129" ht="14.25" customHeight="1">
      <c r="C129" s="3">
        <v>13.0</v>
      </c>
      <c r="D129" s="8">
        <f t="shared" si="63"/>
        <v>5.0834</v>
      </c>
      <c r="E129" s="8">
        <f t="shared" si="61"/>
        <v>161.321618</v>
      </c>
      <c r="F129" s="9">
        <v>100.0</v>
      </c>
      <c r="G129" s="10">
        <v>4.78251009962478</v>
      </c>
      <c r="H129" s="10">
        <v>1.3144661340998294</v>
      </c>
      <c r="I129" s="10">
        <v>0.7034139533973415</v>
      </c>
      <c r="J129" s="10">
        <v>0.4168706796031293</v>
      </c>
      <c r="K129" s="10">
        <v>0.24980449605022495</v>
      </c>
      <c r="L129" s="10">
        <v>0.14988269763013495</v>
      </c>
      <c r="M129" s="10">
        <v>0.08992961857808096</v>
      </c>
      <c r="N129" s="10">
        <v>0.05395777114684858</v>
      </c>
      <c r="O129" s="10">
        <v>0.008093665672027288</v>
      </c>
      <c r="P129" s="10">
        <v>0.006070249254020466</v>
      </c>
      <c r="Q129" s="10">
        <v>4.676595365949664</v>
      </c>
      <c r="R129" s="10">
        <v>7.136532725927855</v>
      </c>
      <c r="S129" s="10">
        <v>6.531323135242637</v>
      </c>
      <c r="T129" s="10">
        <v>5.108316642774193</v>
      </c>
      <c r="U129" s="10">
        <v>3.70663319217902</v>
      </c>
      <c r="V129" s="10">
        <v>2.576274899322047</v>
      </c>
      <c r="W129" s="10">
        <v>1.7331202007212212</v>
      </c>
      <c r="X129" s="10">
        <v>1.1805965958531226</v>
      </c>
      <c r="Y129" s="10">
        <v>2.64653340975226</v>
      </c>
      <c r="Z129" s="10">
        <v>7.434238787410035</v>
      </c>
      <c r="AA129" s="10">
        <v>12.99162776652893</v>
      </c>
      <c r="AB129" s="10">
        <v>16.71143155499756</v>
      </c>
      <c r="AC129" s="10">
        <v>17.903378707580348</v>
      </c>
      <c r="AD129" s="10">
        <v>17.048137960529502</v>
      </c>
      <c r="AE129" s="10">
        <v>14.964967745069467</v>
      </c>
      <c r="AF129" s="10">
        <v>12.413316588429776</v>
      </c>
      <c r="AG129" s="10">
        <v>10.648503985707446</v>
      </c>
      <c r="AH129" s="10">
        <v>12.056314757508762</v>
      </c>
      <c r="AI129" s="10">
        <v>18.41123903909775</v>
      </c>
      <c r="AJ129" s="10">
        <v>28.752758156671554</v>
      </c>
    </row>
    <row r="130" ht="14.25" customHeight="1">
      <c r="C130" s="8">
        <v>9.0</v>
      </c>
      <c r="D130" s="3">
        <f t="shared" ref="D130:D135" si="64">0.65417 + C130*0.3355</f>
        <v>3.67367</v>
      </c>
      <c r="E130" s="8">
        <f t="shared" si="61"/>
        <v>39.39622502</v>
      </c>
      <c r="F130" s="9">
        <v>100.0</v>
      </c>
      <c r="G130" s="10">
        <v>60.07626147081279</v>
      </c>
      <c r="H130" s="10">
        <v>36.091513764975346</v>
      </c>
      <c r="I130" s="10">
        <v>21.68236238847781</v>
      </c>
      <c r="J130" s="10">
        <v>13.025889910782247</v>
      </c>
      <c r="K130" s="10">
        <v>7.818004818123682</v>
      </c>
      <c r="L130" s="10">
        <v>4.692656044614959</v>
      </c>
      <c r="M130" s="10">
        <v>4.2432862689858</v>
      </c>
      <c r="N130" s="10">
        <v>4.724645447366399</v>
      </c>
      <c r="O130" s="10">
        <v>4.82869977409006</v>
      </c>
      <c r="P130" s="10">
        <v>4.456710372891786</v>
      </c>
      <c r="Q130" s="10">
        <v>3.805604331689688</v>
      </c>
      <c r="R130" s="10">
        <v>3.069859704337585</v>
      </c>
      <c r="S130" s="10">
        <v>2.371010765616628</v>
      </c>
      <c r="T130" s="10">
        <v>1.783024443272986</v>
      </c>
      <c r="U130" s="10">
        <v>1.877760613991525</v>
      </c>
      <c r="V130" s="10">
        <v>3.3962151364139483</v>
      </c>
      <c r="W130" s="10">
        <v>6.00387323614953</v>
      </c>
      <c r="X130" s="10">
        <v>8.704066984437471</v>
      </c>
      <c r="Y130" s="10">
        <v>10.688066367718603</v>
      </c>
      <c r="Z130" s="10">
        <v>11.617374150661393</v>
      </c>
      <c r="AA130" s="10">
        <v>11.538998991455724</v>
      </c>
      <c r="AB130" s="10">
        <v>10.712994040552259</v>
      </c>
      <c r="AC130" s="10">
        <v>9.678620924073778</v>
      </c>
      <c r="AD130" s="10">
        <v>9.48778003159983</v>
      </c>
      <c r="AE130" s="10">
        <v>11.313336144665332</v>
      </c>
      <c r="AF130" s="10">
        <v>15.56577655323429</v>
      </c>
      <c r="AG130" s="10">
        <v>21.583665472698346</v>
      </c>
      <c r="AH130" s="10">
        <v>28.051670380780422</v>
      </c>
      <c r="AI130" s="10">
        <v>33.62609990099145</v>
      </c>
      <c r="AJ130" s="10">
        <v>37.37647277828475</v>
      </c>
    </row>
    <row r="131" ht="14.25" customHeight="1">
      <c r="C131" s="8">
        <v>10.0</v>
      </c>
      <c r="D131" s="3">
        <f t="shared" si="64"/>
        <v>4.00917</v>
      </c>
      <c r="E131" s="8">
        <f t="shared" si="61"/>
        <v>55.10111765</v>
      </c>
      <c r="F131" s="9">
        <v>100.0</v>
      </c>
      <c r="G131" s="10">
        <v>60.73608042750195</v>
      </c>
      <c r="H131" s="10">
        <v>36.88273516724196</v>
      </c>
      <c r="I131" s="10">
        <v>22.39429324678965</v>
      </c>
      <c r="J131" s="10">
        <v>13.595367235940476</v>
      </c>
      <c r="K131" s="10">
        <v>8.252495114284297</v>
      </c>
      <c r="L131" s="10">
        <v>4.96578828447858</v>
      </c>
      <c r="M131" s="10">
        <v>2.9901913826181494</v>
      </c>
      <c r="N131" s="10">
        <v>10.051712412349064</v>
      </c>
      <c r="O131" s="10">
        <v>18.63220646240688</v>
      </c>
      <c r="P131" s="10">
        <v>22.711867087534472</v>
      </c>
      <c r="Q131" s="10">
        <v>22.64702038511892</v>
      </c>
      <c r="R131" s="10">
        <v>20.133119988291302</v>
      </c>
      <c r="S131" s="10">
        <v>16.628873930604207</v>
      </c>
      <c r="T131" s="10">
        <v>13.037544039616346</v>
      </c>
      <c r="U131" s="10">
        <v>9.907139445271445</v>
      </c>
      <c r="V131" s="10">
        <v>10.61734305695553</v>
      </c>
      <c r="W131" s="10">
        <v>19.49725291777743</v>
      </c>
      <c r="X131" s="10">
        <v>34.6380387764774</v>
      </c>
      <c r="Y131" s="10">
        <v>50.290673745759676</v>
      </c>
      <c r="Z131" s="10">
        <v>61.78690975000455</v>
      </c>
      <c r="AA131" s="10">
        <v>67.17452841633153</v>
      </c>
      <c r="AB131" s="10">
        <v>66.72878665774222</v>
      </c>
      <c r="AC131" s="10">
        <v>61.95581850846429</v>
      </c>
      <c r="AD131" s="10">
        <v>55.97585776113107</v>
      </c>
      <c r="AE131" s="10">
        <v>54.873692873611155</v>
      </c>
      <c r="AF131" s="10">
        <v>65.4334646731255</v>
      </c>
      <c r="AG131" s="10">
        <v>90.02964248720295</v>
      </c>
      <c r="AH131" s="10">
        <v>124.83672056354399</v>
      </c>
      <c r="AI131" s="10">
        <v>162.2470725385759</v>
      </c>
      <c r="AJ131" s="10">
        <v>194.48901026955588</v>
      </c>
    </row>
    <row r="132" ht="14.25" customHeight="1">
      <c r="C132" s="15">
        <v>11.0</v>
      </c>
      <c r="D132" s="12">
        <f t="shared" si="64"/>
        <v>4.34467</v>
      </c>
      <c r="E132" s="15">
        <f t="shared" si="61"/>
        <v>77.0666013</v>
      </c>
      <c r="F132" s="16">
        <v>100.0</v>
      </c>
      <c r="G132" s="17">
        <v>66.48671919729205</v>
      </c>
      <c r="H132" s="17">
        <v>43.736315566352175</v>
      </c>
      <c r="I132" s="17">
        <v>28.545428061040262</v>
      </c>
      <c r="J132" s="17">
        <v>18.50944006936153</v>
      </c>
      <c r="K132" s="17">
        <v>11.934973981259343</v>
      </c>
      <c r="L132" s="17">
        <v>7.6585703525410604</v>
      </c>
      <c r="M132" s="17">
        <v>4.669780106092454</v>
      </c>
      <c r="N132" s="17">
        <v>2.857846484581336</v>
      </c>
      <c r="O132" s="17">
        <v>44.841178145934</v>
      </c>
      <c r="P132" s="17">
        <v>92.71614496295709</v>
      </c>
      <c r="Q132" s="17">
        <v>115.86002355337533</v>
      </c>
      <c r="R132" s="17">
        <v>116.62371717443547</v>
      </c>
      <c r="S132" s="17">
        <v>104.15593592608178</v>
      </c>
      <c r="T132" s="17">
        <v>86.25136699328726</v>
      </c>
      <c r="U132" s="17">
        <v>67.73324992022677</v>
      </c>
      <c r="V132" s="17">
        <v>51.5271360330925</v>
      </c>
      <c r="W132" s="17">
        <v>55.321994631944904</v>
      </c>
      <c r="X132" s="17">
        <v>101.75001062489017</v>
      </c>
      <c r="Y132" s="17">
        <v>180.85576346888206</v>
      </c>
      <c r="Z132" s="17">
        <v>262.62237695971373</v>
      </c>
      <c r="AA132" s="17">
        <v>322.6742033184301</v>
      </c>
      <c r="AB132" s="17">
        <v>350.8184687041428</v>
      </c>
      <c r="AC132" s="17">
        <v>348.4945187288836</v>
      </c>
      <c r="AD132" s="17">
        <v>323.5694177102801</v>
      </c>
      <c r="AE132" s="17">
        <v>292.3396674453072</v>
      </c>
      <c r="AF132" s="17">
        <v>286.5843194324525</v>
      </c>
      <c r="AG132" s="17">
        <v>341.7347381695504</v>
      </c>
      <c r="AH132" s="17">
        <v>470.1920634727289</v>
      </c>
      <c r="AI132" s="17">
        <v>651.9771338997588</v>
      </c>
      <c r="AJ132" s="17">
        <v>847.358095493303</v>
      </c>
    </row>
    <row r="133" ht="14.25" customHeight="1">
      <c r="A133" s="3" t="s">
        <v>67</v>
      </c>
      <c r="C133" s="15">
        <v>12.0</v>
      </c>
      <c r="D133" s="12">
        <f t="shared" si="64"/>
        <v>4.68017</v>
      </c>
      <c r="E133" s="15">
        <f t="shared" si="61"/>
        <v>107.788395</v>
      </c>
      <c r="F133" s="16">
        <v>100.0</v>
      </c>
      <c r="G133" s="17">
        <v>92.51514149017775</v>
      </c>
      <c r="H133" s="17">
        <v>72.90900386314327</v>
      </c>
      <c r="I133" s="17">
        <v>54.05727630137566</v>
      </c>
      <c r="J133" s="17">
        <v>38.613626184151045</v>
      </c>
      <c r="K133" s="17">
        <v>26.875731952486014</v>
      </c>
      <c r="L133" s="17">
        <v>18.349972916688838</v>
      </c>
      <c r="M133" s="17">
        <v>12.344703997131642</v>
      </c>
      <c r="N133" s="17">
        <v>7.6070304353467355</v>
      </c>
      <c r="O133" s="17">
        <v>4.7143742890088545</v>
      </c>
      <c r="P133" s="17">
        <v>118.5106920465978</v>
      </c>
      <c r="Q133" s="17">
        <v>247.6384424237275</v>
      </c>
      <c r="R133" s="17">
        <v>310.1443946899406</v>
      </c>
      <c r="S133" s="17">
        <v>312.4479283737347</v>
      </c>
      <c r="T133" s="17">
        <v>279.15746589951783</v>
      </c>
      <c r="U133" s="17">
        <v>231.22220952525012</v>
      </c>
      <c r="V133" s="17">
        <v>181.60445573823517</v>
      </c>
      <c r="W133" s="17">
        <v>138.1663663804353</v>
      </c>
      <c r="X133" s="17">
        <v>148.3654914376006</v>
      </c>
      <c r="Y133" s="17">
        <v>272.915494067375</v>
      </c>
      <c r="Z133" s="17">
        <v>485.11521379492143</v>
      </c>
      <c r="AA133" s="17">
        <v>704.4495474585241</v>
      </c>
      <c r="AB133" s="17">
        <v>865.5346123451463</v>
      </c>
      <c r="AC133" s="17">
        <v>941.030086156709</v>
      </c>
      <c r="AD133" s="17">
        <v>934.7972681864339</v>
      </c>
      <c r="AE133" s="17">
        <v>867.9389498189848</v>
      </c>
      <c r="AF133" s="17">
        <v>784.1688732907685</v>
      </c>
      <c r="AG133" s="17">
        <v>768.7309778399622</v>
      </c>
      <c r="AH133" s="17">
        <v>916.6660996963224</v>
      </c>
      <c r="AI133" s="17">
        <v>1261.2389800588394</v>
      </c>
      <c r="AJ133" s="17">
        <v>1748.8577098054498</v>
      </c>
    </row>
    <row r="134" ht="14.25" customHeight="1">
      <c r="C134" s="12">
        <v>13.0</v>
      </c>
      <c r="D134" s="12">
        <f t="shared" si="64"/>
        <v>5.01567</v>
      </c>
      <c r="E134" s="15">
        <f t="shared" si="61"/>
        <v>150.7571102</v>
      </c>
      <c r="F134" s="16">
        <v>100.0</v>
      </c>
      <c r="G134" s="17">
        <v>115.21748990037521</v>
      </c>
      <c r="H134" s="17">
        <v>84.30694291201864</v>
      </c>
      <c r="I134" s="17">
        <v>58.70558150136673</v>
      </c>
      <c r="J134" s="17">
        <v>40.03641820151096</v>
      </c>
      <c r="K134" s="17">
        <v>26.90602198388119</v>
      </c>
      <c r="L134" s="17">
        <v>17.874115828113478</v>
      </c>
      <c r="M134" s="17">
        <v>11.762771079538947</v>
      </c>
      <c r="N134" s="17">
        <v>7.680643597325884</v>
      </c>
      <c r="O134" s="17">
        <v>4.701833300835907</v>
      </c>
      <c r="P134" s="17">
        <v>2.8911853373318275</v>
      </c>
      <c r="Q134" s="17">
        <v>55.72933996601154</v>
      </c>
      <c r="R134" s="17">
        <v>115.83396394725975</v>
      </c>
      <c r="S134" s="17">
        <v>144.9091619869502</v>
      </c>
      <c r="T134" s="17">
        <v>145.92465599257346</v>
      </c>
      <c r="U134" s="17">
        <v>130.3505173033933</v>
      </c>
      <c r="V134" s="17">
        <v>107.95524144764235</v>
      </c>
      <c r="W134" s="17">
        <v>84.78325361607524</v>
      </c>
      <c r="X134" s="17">
        <v>64.5007818490329</v>
      </c>
      <c r="Y134" s="17">
        <v>69.25658478504921</v>
      </c>
      <c r="Z134" s="17">
        <v>127.38753963710403</v>
      </c>
      <c r="AA134" s="17">
        <v>226.4301317421552</v>
      </c>
      <c r="AB134" s="17">
        <v>328.8034746402311</v>
      </c>
      <c r="AC134" s="17">
        <v>403.9893603309214</v>
      </c>
      <c r="AD134" s="17">
        <v>439.22652737831106</v>
      </c>
      <c r="AE134" s="17">
        <v>436.3171417897193</v>
      </c>
      <c r="AF134" s="17">
        <v>405.1108780414362</v>
      </c>
      <c r="AG134" s="17">
        <v>366.01109966142246</v>
      </c>
      <c r="AH134" s="17">
        <v>358.80541201918857</v>
      </c>
      <c r="AI134" s="17">
        <v>427.8541324825207</v>
      </c>
      <c r="AJ134" s="17">
        <v>588.6835783583899</v>
      </c>
    </row>
    <row r="135" ht="14.25" customHeight="1">
      <c r="C135" s="12">
        <v>14.0</v>
      </c>
      <c r="D135" s="12">
        <f t="shared" si="64"/>
        <v>5.35117</v>
      </c>
      <c r="E135" s="15">
        <f t="shared" si="61"/>
        <v>210.8548538</v>
      </c>
      <c r="F135" s="16">
        <v>100.0</v>
      </c>
      <c r="G135" s="17">
        <v>119.47220574379506</v>
      </c>
      <c r="H135" s="17">
        <v>74.52758769244366</v>
      </c>
      <c r="I135" s="17">
        <v>45.49829461917055</v>
      </c>
      <c r="J135" s="17">
        <v>27.71731256509736</v>
      </c>
      <c r="K135" s="17">
        <v>16.878309727317543</v>
      </c>
      <c r="L135" s="17">
        <v>10.275550080238766</v>
      </c>
      <c r="M135" s="17">
        <v>6.254468594452203</v>
      </c>
      <c r="N135" s="17">
        <v>3.806164284456688</v>
      </c>
      <c r="O135" s="17">
        <v>2.3157884473452324</v>
      </c>
      <c r="P135" s="17">
        <v>1.3942865499078225</v>
      </c>
      <c r="Q135" s="17">
        <v>0.8401820410702058</v>
      </c>
      <c r="R135" s="17">
        <v>3.2853836424844935</v>
      </c>
      <c r="S135" s="17">
        <v>6.215483611227776</v>
      </c>
      <c r="T135" s="17">
        <v>7.613612099520252</v>
      </c>
      <c r="U135" s="17">
        <v>7.606195843547344</v>
      </c>
      <c r="V135" s="17">
        <v>6.768134024348912</v>
      </c>
      <c r="W135" s="17">
        <v>5.5930479232599035</v>
      </c>
      <c r="X135" s="17">
        <v>4.386553565516141</v>
      </c>
      <c r="Y135" s="17">
        <v>3.334058975799694</v>
      </c>
      <c r="Z135" s="17">
        <v>3.5743871800059552</v>
      </c>
      <c r="AA135" s="17">
        <v>6.565938095137083</v>
      </c>
      <c r="AB135" s="17">
        <v>11.665970451860343</v>
      </c>
      <c r="AC135" s="17">
        <v>16.938239228237844</v>
      </c>
      <c r="AD135" s="17">
        <v>20.810477757005685</v>
      </c>
      <c r="AE135" s="17">
        <v>22.625190337575546</v>
      </c>
      <c r="AF135" s="17">
        <v>22.47511060938561</v>
      </c>
      <c r="AG135" s="17">
        <v>20.867539546730963</v>
      </c>
      <c r="AH135" s="17">
        <v>18.853423927054727</v>
      </c>
      <c r="AI135" s="17">
        <v>18.482210673937974</v>
      </c>
      <c r="AJ135" s="17">
        <v>22.038896365676916</v>
      </c>
    </row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</sheetData>
  <hyperlinks>
    <hyperlink r:id="rId1" ref="A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68</v>
      </c>
    </row>
    <row r="2">
      <c r="A2" s="2" t="s">
        <v>69</v>
      </c>
    </row>
    <row r="4">
      <c r="B4" s="4" t="s">
        <v>70</v>
      </c>
    </row>
    <row r="5">
      <c r="B5" s="4" t="s">
        <v>71</v>
      </c>
    </row>
    <row r="6">
      <c r="B6" s="4" t="s">
        <v>72</v>
      </c>
    </row>
    <row r="7">
      <c r="B7" s="4" t="s">
        <v>73</v>
      </c>
    </row>
    <row r="8">
      <c r="B8" s="4" t="s">
        <v>74</v>
      </c>
    </row>
    <row r="9">
      <c r="B9" s="4" t="s">
        <v>75</v>
      </c>
    </row>
    <row r="10">
      <c r="B10" s="4" t="s">
        <v>36</v>
      </c>
    </row>
    <row r="11">
      <c r="B11" s="4" t="s">
        <v>74</v>
      </c>
    </row>
    <row r="12">
      <c r="B12" s="4" t="s">
        <v>76</v>
      </c>
    </row>
    <row r="13">
      <c r="B13" s="4" t="s">
        <v>39</v>
      </c>
    </row>
    <row r="14">
      <c r="B14" s="4" t="s">
        <v>74</v>
      </c>
    </row>
    <row r="15">
      <c r="B15" s="4" t="s">
        <v>77</v>
      </c>
    </row>
    <row r="16">
      <c r="B16" s="4" t="s">
        <v>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0"/>
  </cols>
  <sheetData>
    <row r="1">
      <c r="A1" s="2" t="s">
        <v>78</v>
      </c>
      <c r="C1" s="2" t="s">
        <v>79</v>
      </c>
      <c r="J1" s="2" t="s">
        <v>80</v>
      </c>
      <c r="O1" s="2" t="s">
        <v>81</v>
      </c>
    </row>
    <row r="3">
      <c r="J3" s="4" t="s">
        <v>82</v>
      </c>
    </row>
    <row r="4">
      <c r="C4" s="4" t="s">
        <v>83</v>
      </c>
      <c r="O4" s="4" t="s">
        <v>84</v>
      </c>
    </row>
    <row r="5">
      <c r="J5" s="4" t="s">
        <v>85</v>
      </c>
      <c r="O5" s="4" t="s">
        <v>86</v>
      </c>
    </row>
    <row r="6">
      <c r="C6" s="4" t="s">
        <v>87</v>
      </c>
      <c r="J6" s="4" t="s">
        <v>88</v>
      </c>
      <c r="O6" s="4" t="s">
        <v>89</v>
      </c>
    </row>
    <row r="7">
      <c r="C7" s="4" t="s">
        <v>90</v>
      </c>
      <c r="J7" s="4" t="s">
        <v>91</v>
      </c>
      <c r="O7" s="4" t="s">
        <v>92</v>
      </c>
    </row>
    <row r="8">
      <c r="O8" s="4" t="s">
        <v>74</v>
      </c>
    </row>
    <row r="9">
      <c r="C9" s="4" t="s">
        <v>93</v>
      </c>
      <c r="J9" s="4" t="s">
        <v>93</v>
      </c>
      <c r="O9" s="4" t="s">
        <v>94</v>
      </c>
    </row>
    <row r="10">
      <c r="C10" s="4" t="s">
        <v>95</v>
      </c>
      <c r="J10" s="18">
        <v>36925.0</v>
      </c>
      <c r="O10" s="4" t="s">
        <v>96</v>
      </c>
    </row>
    <row r="11">
      <c r="C11" s="4" t="s">
        <v>97</v>
      </c>
      <c r="J11" s="4" t="s">
        <v>98</v>
      </c>
      <c r="O11" s="4" t="s">
        <v>99</v>
      </c>
    </row>
    <row r="12">
      <c r="O12" s="4" t="s">
        <v>74</v>
      </c>
    </row>
    <row r="13">
      <c r="C13" s="4" t="s">
        <v>100</v>
      </c>
      <c r="J13" s="4" t="s">
        <v>100</v>
      </c>
      <c r="O13" s="4" t="s">
        <v>101</v>
      </c>
    </row>
    <row r="14">
      <c r="C14" s="4" t="s">
        <v>102</v>
      </c>
      <c r="J14" s="4" t="s">
        <v>102</v>
      </c>
      <c r="O14" s="4" t="s">
        <v>74</v>
      </c>
    </row>
    <row r="15">
      <c r="C15" s="4" t="s">
        <v>5</v>
      </c>
      <c r="J15" s="4" t="s">
        <v>21</v>
      </c>
    </row>
    <row r="16">
      <c r="C16" s="4" t="s">
        <v>8</v>
      </c>
      <c r="J16" s="4" t="s">
        <v>25</v>
      </c>
    </row>
    <row r="17">
      <c r="C17" s="4" t="s">
        <v>11</v>
      </c>
    </row>
    <row r="18">
      <c r="C18" s="4" t="s">
        <v>13</v>
      </c>
      <c r="J18" s="4" t="s">
        <v>103</v>
      </c>
    </row>
    <row r="19">
      <c r="J19" s="4" t="s">
        <v>104</v>
      </c>
    </row>
    <row r="20">
      <c r="C20" s="4" t="s">
        <v>105</v>
      </c>
      <c r="J20" s="4" t="s">
        <v>106</v>
      </c>
    </row>
    <row r="21">
      <c r="C21" s="4" t="s">
        <v>107</v>
      </c>
      <c r="J21" s="4" t="s">
        <v>108</v>
      </c>
    </row>
    <row r="22">
      <c r="C22" s="4" t="s">
        <v>109</v>
      </c>
    </row>
    <row r="23">
      <c r="C23" s="4" t="s">
        <v>110</v>
      </c>
      <c r="J23" s="4" t="s">
        <v>111</v>
      </c>
    </row>
    <row r="25">
      <c r="J25" s="4" t="s">
        <v>85</v>
      </c>
    </row>
    <row r="27">
      <c r="C27" s="4" t="s">
        <v>112</v>
      </c>
      <c r="J27" s="4" t="s">
        <v>113</v>
      </c>
    </row>
    <row r="28">
      <c r="J28" s="4" t="s">
        <v>91</v>
      </c>
    </row>
    <row r="29">
      <c r="C29" s="4" t="s">
        <v>114</v>
      </c>
    </row>
    <row r="30">
      <c r="J30" s="4" t="s">
        <v>93</v>
      </c>
    </row>
    <row r="31">
      <c r="C31" s="4" t="s">
        <v>115</v>
      </c>
      <c r="J31" s="4" t="s">
        <v>95</v>
      </c>
    </row>
    <row r="32">
      <c r="C32" s="4" t="s">
        <v>90</v>
      </c>
      <c r="J32" s="4" t="s">
        <v>116</v>
      </c>
    </row>
    <row r="34">
      <c r="C34" s="4" t="s">
        <v>93</v>
      </c>
      <c r="J34" s="4" t="s">
        <v>100</v>
      </c>
    </row>
    <row r="35">
      <c r="C35" s="4" t="s">
        <v>95</v>
      </c>
      <c r="J35" s="4" t="s">
        <v>102</v>
      </c>
    </row>
    <row r="36">
      <c r="C36" s="4" t="s">
        <v>117</v>
      </c>
      <c r="J36" s="4" t="s">
        <v>20</v>
      </c>
    </row>
    <row r="37">
      <c r="J37" s="4" t="s">
        <v>24</v>
      </c>
    </row>
    <row r="38">
      <c r="C38" s="4" t="s">
        <v>100</v>
      </c>
    </row>
    <row r="39">
      <c r="C39" s="4" t="s">
        <v>102</v>
      </c>
      <c r="J39" s="4" t="s">
        <v>118</v>
      </c>
    </row>
    <row r="40">
      <c r="C40" s="4" t="s">
        <v>6</v>
      </c>
      <c r="J40" s="4" t="s">
        <v>119</v>
      </c>
    </row>
    <row r="41">
      <c r="C41" s="4" t="s">
        <v>9</v>
      </c>
      <c r="J41" s="4" t="s">
        <v>120</v>
      </c>
    </row>
    <row r="42">
      <c r="C42" s="4" t="s">
        <v>12</v>
      </c>
      <c r="J42" s="4" t="s">
        <v>121</v>
      </c>
    </row>
    <row r="43">
      <c r="C43" s="4" t="s">
        <v>14</v>
      </c>
    </row>
    <row r="44">
      <c r="J44" s="4" t="s">
        <v>108</v>
      </c>
    </row>
    <row r="45">
      <c r="C45" s="4" t="s">
        <v>122</v>
      </c>
    </row>
    <row r="46">
      <c r="C46" s="4" t="s">
        <v>123</v>
      </c>
      <c r="J46" s="4" t="s">
        <v>124</v>
      </c>
    </row>
    <row r="47">
      <c r="C47" s="4" t="s">
        <v>120</v>
      </c>
    </row>
    <row r="48">
      <c r="C48" s="4" t="s">
        <v>125</v>
      </c>
      <c r="J48" s="4" t="s">
        <v>85</v>
      </c>
    </row>
    <row r="50">
      <c r="J50" s="4" t="s">
        <v>126</v>
      </c>
    </row>
    <row r="51">
      <c r="J51" s="4" t="s">
        <v>91</v>
      </c>
    </row>
    <row r="53">
      <c r="J53" s="4" t="s">
        <v>93</v>
      </c>
    </row>
    <row r="54">
      <c r="J54" s="18">
        <v>36925.0</v>
      </c>
    </row>
    <row r="55">
      <c r="J55" s="4" t="s">
        <v>127</v>
      </c>
    </row>
    <row r="57">
      <c r="J57" s="4" t="s">
        <v>100</v>
      </c>
    </row>
    <row r="58">
      <c r="J58" s="4" t="s">
        <v>102</v>
      </c>
    </row>
    <row r="59">
      <c r="J59" s="4" t="s">
        <v>23</v>
      </c>
    </row>
    <row r="60">
      <c r="J60" s="4" t="s">
        <v>27</v>
      </c>
    </row>
    <row r="62">
      <c r="J62" s="4" t="s">
        <v>128</v>
      </c>
    </row>
    <row r="63">
      <c r="J63" s="4" t="s">
        <v>129</v>
      </c>
    </row>
    <row r="64">
      <c r="J64" s="4" t="s">
        <v>130</v>
      </c>
    </row>
    <row r="65">
      <c r="J65" s="4" t="s">
        <v>131</v>
      </c>
    </row>
    <row r="67">
      <c r="J67" s="4" t="s">
        <v>108</v>
      </c>
    </row>
    <row r="69">
      <c r="J69" s="4" t="s">
        <v>132</v>
      </c>
    </row>
    <row r="71">
      <c r="J71" s="4" t="s">
        <v>85</v>
      </c>
    </row>
    <row r="73">
      <c r="J73" s="4" t="s">
        <v>133</v>
      </c>
    </row>
    <row r="74">
      <c r="J74" s="4" t="s">
        <v>91</v>
      </c>
    </row>
    <row r="76">
      <c r="J76" s="4" t="s">
        <v>93</v>
      </c>
    </row>
    <row r="77">
      <c r="J77" s="4" t="s">
        <v>95</v>
      </c>
    </row>
    <row r="78">
      <c r="J78" s="4" t="s">
        <v>134</v>
      </c>
    </row>
    <row r="80">
      <c r="J80" s="4" t="s">
        <v>100</v>
      </c>
    </row>
    <row r="81">
      <c r="J81" s="4" t="s">
        <v>102</v>
      </c>
    </row>
    <row r="82">
      <c r="J82" s="4" t="s">
        <v>22</v>
      </c>
    </row>
    <row r="83">
      <c r="J83" s="4" t="s">
        <v>26</v>
      </c>
    </row>
    <row r="85">
      <c r="J85" s="4" t="s">
        <v>135</v>
      </c>
    </row>
    <row r="86">
      <c r="J86" s="4" t="s">
        <v>119</v>
      </c>
    </row>
    <row r="87">
      <c r="J87" s="4" t="s">
        <v>120</v>
      </c>
    </row>
    <row r="88">
      <c r="J88" s="4" t="s">
        <v>136</v>
      </c>
    </row>
    <row r="89">
      <c r="J89" s="4" t="s">
        <v>108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137</v>
      </c>
    </row>
    <row r="3">
      <c r="B3" s="4" t="s">
        <v>138</v>
      </c>
    </row>
    <row r="4">
      <c r="B4" s="4" t="s">
        <v>139</v>
      </c>
    </row>
    <row r="5">
      <c r="B5" s="4" t="s">
        <v>140</v>
      </c>
      <c r="I5" s="3" t="s">
        <v>141</v>
      </c>
    </row>
    <row r="7">
      <c r="B7" s="4" t="s">
        <v>142</v>
      </c>
      <c r="I7" s="4" t="s">
        <v>143</v>
      </c>
    </row>
    <row r="8">
      <c r="B8" s="4" t="s">
        <v>144</v>
      </c>
      <c r="I8" s="4" t="s">
        <v>145</v>
      </c>
    </row>
    <row r="9">
      <c r="B9" s="4" t="s">
        <v>146</v>
      </c>
    </row>
    <row r="10">
      <c r="B10" s="4" t="s">
        <v>147</v>
      </c>
      <c r="I10" s="4" t="s">
        <v>148</v>
      </c>
    </row>
    <row r="11">
      <c r="I11" s="4" t="s">
        <v>149</v>
      </c>
    </row>
    <row r="12">
      <c r="B12" s="4" t="s">
        <v>150</v>
      </c>
      <c r="I12" s="4" t="s">
        <v>151</v>
      </c>
    </row>
    <row r="13">
      <c r="I13" s="4" t="s">
        <v>152</v>
      </c>
    </row>
    <row r="14">
      <c r="B14" s="4" t="s">
        <v>153</v>
      </c>
      <c r="N14" s="3" t="s">
        <v>154</v>
      </c>
    </row>
    <row r="15">
      <c r="I15" s="4" t="s">
        <v>155</v>
      </c>
    </row>
    <row r="16">
      <c r="B16" s="4" t="s">
        <v>156</v>
      </c>
      <c r="I16" s="4" t="s">
        <v>157</v>
      </c>
      <c r="N16" s="3" t="s">
        <v>158</v>
      </c>
    </row>
    <row r="17">
      <c r="B17" s="4" t="s">
        <v>159</v>
      </c>
      <c r="I17" s="4" t="s">
        <v>160</v>
      </c>
      <c r="N17" s="3" t="s">
        <v>161</v>
      </c>
    </row>
    <row r="18">
      <c r="I18" s="4" t="s">
        <v>162</v>
      </c>
      <c r="N18" s="3" t="s">
        <v>163</v>
      </c>
    </row>
    <row r="19">
      <c r="B19" s="4" t="s">
        <v>164</v>
      </c>
    </row>
    <row r="20">
      <c r="B20" s="4" t="s">
        <v>165</v>
      </c>
      <c r="I20" s="4" t="s">
        <v>166</v>
      </c>
      <c r="N20" s="3" t="s">
        <v>100</v>
      </c>
    </row>
    <row r="21">
      <c r="B21" s="4" t="s">
        <v>167</v>
      </c>
      <c r="I21" s="4" t="s">
        <v>168</v>
      </c>
      <c r="N21" s="3" t="s">
        <v>169</v>
      </c>
    </row>
    <row r="22">
      <c r="B22" s="4" t="s">
        <v>170</v>
      </c>
      <c r="I22" s="4" t="s">
        <v>171</v>
      </c>
      <c r="N22" s="3" t="s">
        <v>31</v>
      </c>
    </row>
    <row r="23">
      <c r="B23" s="4" t="s">
        <v>172</v>
      </c>
      <c r="I23" s="4" t="s">
        <v>173</v>
      </c>
      <c r="N23" s="3" t="s">
        <v>33</v>
      </c>
    </row>
    <row r="24">
      <c r="B24" s="4" t="s">
        <v>174</v>
      </c>
      <c r="I24" s="4" t="s">
        <v>175</v>
      </c>
    </row>
    <row r="25">
      <c r="B25" s="4" t="s">
        <v>176</v>
      </c>
      <c r="N25" s="3" t="s">
        <v>177</v>
      </c>
    </row>
    <row r="26">
      <c r="B26" s="4" t="s">
        <v>178</v>
      </c>
      <c r="I26" s="3" t="s">
        <v>179</v>
      </c>
    </row>
    <row r="27">
      <c r="B27" s="4" t="s">
        <v>180</v>
      </c>
      <c r="I27" s="4" t="s">
        <v>181</v>
      </c>
      <c r="N27" s="3" t="s">
        <v>182</v>
      </c>
    </row>
    <row r="28">
      <c r="B28" s="4" t="s">
        <v>183</v>
      </c>
      <c r="I28" s="4" t="s">
        <v>184</v>
      </c>
      <c r="N28" s="3" t="s">
        <v>185</v>
      </c>
    </row>
    <row r="29">
      <c r="B29" s="4" t="s">
        <v>178</v>
      </c>
      <c r="N29" s="3" t="s">
        <v>119</v>
      </c>
    </row>
    <row r="30">
      <c r="B30" s="4" t="s">
        <v>186</v>
      </c>
      <c r="I30" s="3" t="s">
        <v>187</v>
      </c>
      <c r="N30" s="3" t="s">
        <v>188</v>
      </c>
    </row>
    <row r="31">
      <c r="B31" s="4" t="s">
        <v>74</v>
      </c>
      <c r="I31" s="3" t="s">
        <v>189</v>
      </c>
    </row>
    <row r="32">
      <c r="N32" s="3" t="s">
        <v>190</v>
      </c>
    </row>
    <row r="33">
      <c r="B33" s="4" t="s">
        <v>191</v>
      </c>
      <c r="I33" s="3" t="s">
        <v>192</v>
      </c>
    </row>
    <row r="34">
      <c r="I34" s="3" t="s">
        <v>193</v>
      </c>
      <c r="N34" s="3" t="s">
        <v>194</v>
      </c>
    </row>
    <row r="35">
      <c r="B35" s="4" t="s">
        <v>195</v>
      </c>
      <c r="N35" s="3" t="s">
        <v>196</v>
      </c>
    </row>
    <row r="36">
      <c r="B36" s="4" t="s">
        <v>197</v>
      </c>
      <c r="I36" s="3" t="s">
        <v>198</v>
      </c>
    </row>
    <row r="37">
      <c r="B37" s="4" t="s">
        <v>199</v>
      </c>
      <c r="I37" s="3" t="s">
        <v>200</v>
      </c>
      <c r="N37" s="3" t="s">
        <v>158</v>
      </c>
    </row>
    <row r="38">
      <c r="B38" s="4" t="s">
        <v>201</v>
      </c>
      <c r="N38" s="3" t="s">
        <v>161</v>
      </c>
    </row>
    <row r="39">
      <c r="B39" s="4" t="s">
        <v>202</v>
      </c>
      <c r="I39" s="3" t="s">
        <v>203</v>
      </c>
      <c r="N39" s="3" t="s">
        <v>204</v>
      </c>
    </row>
    <row r="40">
      <c r="B40" s="4" t="s">
        <v>205</v>
      </c>
      <c r="I40" s="3" t="s">
        <v>206</v>
      </c>
    </row>
    <row r="41">
      <c r="B41" s="4" t="s">
        <v>207</v>
      </c>
      <c r="N41" s="3" t="s">
        <v>100</v>
      </c>
    </row>
    <row r="42">
      <c r="B42" s="4" t="s">
        <v>208</v>
      </c>
      <c r="I42" s="3" t="s">
        <v>209</v>
      </c>
      <c r="N42" s="3" t="s">
        <v>169</v>
      </c>
    </row>
    <row r="43">
      <c r="I43" s="19" t="s">
        <v>210</v>
      </c>
      <c r="N43" s="3" t="s">
        <v>34</v>
      </c>
    </row>
    <row r="44">
      <c r="B44" s="4" t="s">
        <v>211</v>
      </c>
      <c r="I44" s="19" t="s">
        <v>212</v>
      </c>
      <c r="N44" s="3" t="s">
        <v>38</v>
      </c>
    </row>
    <row r="45">
      <c r="B45" s="4" t="s">
        <v>213</v>
      </c>
    </row>
    <row r="46">
      <c r="B46" s="4" t="s">
        <v>214</v>
      </c>
      <c r="N46" s="3" t="s">
        <v>177</v>
      </c>
    </row>
    <row r="47">
      <c r="B47" s="4" t="s">
        <v>215</v>
      </c>
      <c r="I47" s="3" t="s">
        <v>216</v>
      </c>
      <c r="K47" s="3" t="s">
        <v>194</v>
      </c>
    </row>
    <row r="48">
      <c r="N48" s="3" t="s">
        <v>217</v>
      </c>
    </row>
    <row r="49">
      <c r="B49" s="4" t="s">
        <v>218</v>
      </c>
      <c r="I49" s="3" t="s">
        <v>51</v>
      </c>
      <c r="J49" s="3" t="s">
        <v>219</v>
      </c>
      <c r="K49" s="3" t="s">
        <v>51</v>
      </c>
      <c r="L49" s="3" t="s">
        <v>219</v>
      </c>
      <c r="N49" s="3" t="s">
        <v>220</v>
      </c>
    </row>
    <row r="50">
      <c r="I50" s="3">
        <v>1.25108</v>
      </c>
      <c r="J50" s="20">
        <v>1.54624141310367E-11</v>
      </c>
      <c r="K50" s="3">
        <v>1.12368</v>
      </c>
      <c r="L50" s="20">
        <v>2.22044604925031E-16</v>
      </c>
      <c r="N50" s="3" t="s">
        <v>129</v>
      </c>
    </row>
    <row r="51">
      <c r="B51" s="4" t="s">
        <v>74</v>
      </c>
      <c r="I51" s="3">
        <v>1.31096</v>
      </c>
      <c r="J51" s="20">
        <v>2.43872609423618E-11</v>
      </c>
      <c r="K51" s="3">
        <v>1.185798</v>
      </c>
      <c r="L51" s="20">
        <v>2.22044604925031E-16</v>
      </c>
      <c r="N51" s="3" t="s">
        <v>221</v>
      </c>
    </row>
    <row r="52">
      <c r="B52" s="4" t="s">
        <v>222</v>
      </c>
      <c r="I52" s="20">
        <v>1.37084</v>
      </c>
      <c r="J52" s="20">
        <v>3.8463495494795E-11</v>
      </c>
      <c r="K52" s="3">
        <v>1.247916</v>
      </c>
      <c r="L52" s="20">
        <v>2.22044604925031E-16</v>
      </c>
    </row>
    <row r="53">
      <c r="B53" s="4" t="s">
        <v>74</v>
      </c>
      <c r="I53" s="20">
        <v>1.43072</v>
      </c>
      <c r="J53" s="20">
        <v>6.0664479260819E-11</v>
      </c>
      <c r="K53" s="3">
        <v>1.310034</v>
      </c>
      <c r="L53" s="20">
        <v>2.22044604925031E-16</v>
      </c>
      <c r="N53" s="3" t="s">
        <v>190</v>
      </c>
    </row>
    <row r="54">
      <c r="I54" s="20">
        <v>1.4906</v>
      </c>
      <c r="J54" s="20">
        <v>9.56797866807815E-11</v>
      </c>
      <c r="K54" s="3">
        <v>1.372152</v>
      </c>
      <c r="L54" s="20">
        <v>2.22044604925031E-16</v>
      </c>
    </row>
    <row r="55">
      <c r="I55" s="20">
        <v>1.55048</v>
      </c>
      <c r="J55" s="20">
        <v>1.50905796779953E-10</v>
      </c>
      <c r="K55" s="3">
        <v>1.43427</v>
      </c>
      <c r="L55" s="20">
        <v>2.22044604925031E-16</v>
      </c>
    </row>
    <row r="56">
      <c r="I56" s="20">
        <v>1.61036</v>
      </c>
      <c r="J56" s="20">
        <v>2.38008050509594E-10</v>
      </c>
      <c r="K56" s="3">
        <v>1.496388</v>
      </c>
      <c r="L56" s="20">
        <v>2.22044604925031E-16</v>
      </c>
    </row>
    <row r="57">
      <c r="I57" s="20">
        <v>1.67024</v>
      </c>
      <c r="J57" s="20">
        <v>3.75385394817747E-10</v>
      </c>
      <c r="K57" s="3">
        <v>1.558506</v>
      </c>
      <c r="L57" s="20">
        <v>2.22044604925031E-16</v>
      </c>
    </row>
    <row r="58">
      <c r="I58" s="20">
        <v>1.73012</v>
      </c>
      <c r="J58" s="20">
        <v>5.92056421325219E-10</v>
      </c>
      <c r="K58" s="3">
        <v>1.620624</v>
      </c>
      <c r="L58" s="20">
        <v>2.22044604925031E-16</v>
      </c>
    </row>
    <row r="59">
      <c r="I59" s="20">
        <v>1.79</v>
      </c>
      <c r="J59" s="20">
        <v>9.33789142645715E-10</v>
      </c>
      <c r="K59" s="3">
        <v>1.682742</v>
      </c>
      <c r="L59" s="20">
        <v>2.22044604925031E-16</v>
      </c>
    </row>
    <row r="60">
      <c r="I60" s="20">
        <v>1.84988</v>
      </c>
      <c r="J60" s="20">
        <v>1.47276869457692E-9</v>
      </c>
      <c r="K60" s="3">
        <v>1.74486</v>
      </c>
      <c r="L60" s="20">
        <v>2.22044604925031E-16</v>
      </c>
    </row>
    <row r="61">
      <c r="I61" s="20">
        <v>1.90976</v>
      </c>
      <c r="J61" s="20">
        <v>2.32284519919073E-9</v>
      </c>
      <c r="K61" s="3">
        <v>1.806978</v>
      </c>
      <c r="L61" s="20">
        <v>1.29856093097662E-13</v>
      </c>
    </row>
    <row r="62">
      <c r="I62" s="20">
        <v>1.96964</v>
      </c>
      <c r="J62" s="20">
        <v>3.66358263631209E-9</v>
      </c>
      <c r="K62" s="3">
        <v>1.869096</v>
      </c>
      <c r="L62" s="20">
        <v>3.06630965430367E-13</v>
      </c>
    </row>
    <row r="63">
      <c r="I63" s="20">
        <v>2.02952</v>
      </c>
      <c r="J63" s="20">
        <v>5.778188631501E-9</v>
      </c>
      <c r="K63" s="3">
        <v>1.931214</v>
      </c>
      <c r="L63" s="20">
        <v>7.24051884804697E-13</v>
      </c>
    </row>
    <row r="64">
      <c r="I64" s="20">
        <v>2.0894</v>
      </c>
      <c r="J64" s="20">
        <v>9.11333717152512E-9</v>
      </c>
      <c r="K64" s="3">
        <v>1.993332</v>
      </c>
      <c r="L64" s="20">
        <v>1.70971360036366E-12</v>
      </c>
    </row>
    <row r="65">
      <c r="I65" s="20">
        <v>2.14928</v>
      </c>
      <c r="J65" s="20">
        <v>1.43735207586061E-8</v>
      </c>
      <c r="K65" s="3">
        <v>2.05545</v>
      </c>
      <c r="L65" s="20">
        <v>4.03717006558588E-12</v>
      </c>
    </row>
    <row r="66">
      <c r="I66" s="20">
        <v>2.20916</v>
      </c>
      <c r="J66" s="20">
        <v>2.26698622559842E-8</v>
      </c>
      <c r="K66" s="3">
        <v>2.117568</v>
      </c>
      <c r="L66" s="20">
        <v>9.53302479137103E-12</v>
      </c>
    </row>
    <row r="67">
      <c r="I67" s="20">
        <v>2.26904</v>
      </c>
      <c r="J67" s="20">
        <v>3.57548203307539E-8</v>
      </c>
      <c r="K67" s="3">
        <v>2.179686</v>
      </c>
      <c r="L67" s="20">
        <v>2.25104615846858E-11</v>
      </c>
    </row>
    <row r="68">
      <c r="I68" s="20">
        <v>2.32892</v>
      </c>
      <c r="J68" s="20">
        <v>5.63923658994329E-8</v>
      </c>
      <c r="K68" s="3">
        <v>2.241804</v>
      </c>
      <c r="L68" s="20">
        <v>5.31542602517235E-11</v>
      </c>
    </row>
    <row r="69">
      <c r="B69" s="19"/>
      <c r="I69" s="20">
        <v>2.3888</v>
      </c>
      <c r="J69" s="20">
        <v>8.89418227930275E-8</v>
      </c>
      <c r="K69" s="3">
        <v>2.303922</v>
      </c>
      <c r="L69" s="20">
        <v>1.25513880386718E-10</v>
      </c>
    </row>
    <row r="70">
      <c r="B70" s="19"/>
      <c r="I70" s="20">
        <v>2.44868</v>
      </c>
      <c r="J70" s="20">
        <v>1.40278698489669E-7</v>
      </c>
      <c r="K70" s="3">
        <v>2.36604</v>
      </c>
      <c r="L70" s="20">
        <v>2.96377639225424E-10</v>
      </c>
    </row>
    <row r="71">
      <c r="I71" s="20">
        <v>2.50856</v>
      </c>
      <c r="J71" s="20">
        <v>2.21247013484945E-7</v>
      </c>
      <c r="K71" s="3">
        <v>2.428158</v>
      </c>
      <c r="L71" s="20">
        <v>6.99840565376221E-10</v>
      </c>
    </row>
    <row r="72">
      <c r="I72" s="20">
        <v>2.56844</v>
      </c>
      <c r="J72" s="20">
        <v>3.48949906260661E-7</v>
      </c>
      <c r="K72" s="3">
        <v>2.490276</v>
      </c>
      <c r="L72" s="20">
        <v>1.65254307969091E-9</v>
      </c>
    </row>
    <row r="73">
      <c r="I73" s="20">
        <v>2.62832</v>
      </c>
      <c r="J73" s="20">
        <v>5.5036235828007E-7</v>
      </c>
      <c r="K73" s="3">
        <v>2.552394</v>
      </c>
      <c r="L73" s="20">
        <v>3.90217252585875E-9</v>
      </c>
    </row>
    <row r="74">
      <c r="I74" s="20">
        <v>2.6882</v>
      </c>
      <c r="J74" s="20">
        <v>8.68029149066484E-7</v>
      </c>
      <c r="K74" s="3">
        <v>2.614512</v>
      </c>
      <c r="L74" s="20">
        <v>9.21425320892879E-9</v>
      </c>
    </row>
    <row r="75">
      <c r="I75" s="20">
        <v>2.74808</v>
      </c>
      <c r="J75" s="20">
        <v>1.36905159689643E-6</v>
      </c>
      <c r="K75" s="3">
        <v>2.67663</v>
      </c>
      <c r="L75" s="20">
        <v>2.17577416225608E-8</v>
      </c>
    </row>
    <row r="76">
      <c r="I76" s="20">
        <v>2.80796</v>
      </c>
      <c r="J76" s="20">
        <v>2.15926128166845E-6</v>
      </c>
      <c r="K76" s="3">
        <v>2.738748</v>
      </c>
      <c r="L76" s="20">
        <v>5.13768508088963E-8</v>
      </c>
    </row>
    <row r="77">
      <c r="I77" s="20">
        <v>2.86784</v>
      </c>
      <c r="J77" s="20">
        <v>3.40557446230046E-6</v>
      </c>
      <c r="K77" s="3">
        <v>2.800866</v>
      </c>
      <c r="L77" s="20">
        <v>1.2131685072831E-7</v>
      </c>
    </row>
    <row r="78">
      <c r="I78" s="20">
        <v>2.92772</v>
      </c>
      <c r="J78" s="20">
        <v>5.3712485717113E-6</v>
      </c>
      <c r="K78" s="3">
        <v>2.862984</v>
      </c>
      <c r="L78" s="20">
        <v>2.86467088535581E-7</v>
      </c>
    </row>
    <row r="79">
      <c r="I79" s="20">
        <v>2.9876</v>
      </c>
      <c r="J79" s="20">
        <v>8.4714866186623E-6</v>
      </c>
      <c r="K79" s="3">
        <v>2.925102</v>
      </c>
      <c r="L79" s="20">
        <v>6.76438383223815E-7</v>
      </c>
    </row>
    <row r="80">
      <c r="I80" s="20">
        <v>3.04748</v>
      </c>
      <c r="J80" s="20">
        <v>1.33611312437228E-5</v>
      </c>
      <c r="K80" s="3">
        <v>2.98722</v>
      </c>
      <c r="L80" s="20">
        <v>1.59728171821302E-6</v>
      </c>
    </row>
    <row r="81">
      <c r="I81" s="20">
        <v>3.10736</v>
      </c>
      <c r="J81" s="20">
        <v>2.10729630250357E-5</v>
      </c>
      <c r="K81" s="3">
        <v>3.049338</v>
      </c>
      <c r="L81" s="20">
        <v>3.77167492621455E-6</v>
      </c>
    </row>
    <row r="82">
      <c r="I82" s="20">
        <v>3.16724</v>
      </c>
      <c r="J82" s="20">
        <v>3.32357931313665E-5</v>
      </c>
      <c r="K82" s="3">
        <v>3.111456</v>
      </c>
      <c r="L82" s="20">
        <v>8.90606176670545E-6</v>
      </c>
    </row>
    <row r="83">
      <c r="I83" s="20">
        <v>3.22712</v>
      </c>
      <c r="J83" s="20">
        <v>5.24183613436096E-5</v>
      </c>
      <c r="K83" s="3">
        <v>3.173574</v>
      </c>
      <c r="L83" s="20">
        <v>2.10297502720154E-5</v>
      </c>
    </row>
    <row r="84">
      <c r="I84" s="20">
        <v>3.287</v>
      </c>
      <c r="J84" s="20">
        <v>8.26715394862146E-5</v>
      </c>
      <c r="K84" s="3">
        <v>3.235692</v>
      </c>
      <c r="L84" s="20">
        <v>4.96564148479105E-5</v>
      </c>
    </row>
    <row r="85">
      <c r="I85" s="20">
        <v>3.34688</v>
      </c>
      <c r="J85" s="3">
        <v>1.30383017055487E-4</v>
      </c>
      <c r="K85" s="3">
        <v>3.29781</v>
      </c>
      <c r="L85" s="3">
        <v>1.17246444671154E-4</v>
      </c>
    </row>
    <row r="86">
      <c r="I86" s="20">
        <v>3.40676</v>
      </c>
      <c r="J86" s="3">
        <v>2.0562412559079E-4</v>
      </c>
      <c r="K86" s="3">
        <v>3.359928</v>
      </c>
      <c r="L86" s="3">
        <v>2.76811448803688E-4</v>
      </c>
    </row>
    <row r="87">
      <c r="I87" s="20">
        <v>3.46664</v>
      </c>
      <c r="J87" s="3">
        <v>3.24271105002143E-4</v>
      </c>
      <c r="K87" s="3">
        <v>3.422046</v>
      </c>
      <c r="L87" s="3">
        <v>6.5339243705221E-4</v>
      </c>
    </row>
    <row r="88">
      <c r="I88" s="3">
        <v>3.52652</v>
      </c>
      <c r="J88" s="3">
        <v>5.11343450195691E-4</v>
      </c>
      <c r="K88" s="3">
        <v>3.484164</v>
      </c>
      <c r="L88" s="3">
        <v>0.00154149336648613</v>
      </c>
    </row>
    <row r="89">
      <c r="I89" s="3">
        <v>3.5864</v>
      </c>
      <c r="J89" s="3">
        <v>8.06250989566092E-4</v>
      </c>
      <c r="K89" s="3">
        <v>3.546282</v>
      </c>
      <c r="L89" s="3">
        <v>0.00363232705242556</v>
      </c>
    </row>
    <row r="90">
      <c r="I90" s="3">
        <v>3.64628</v>
      </c>
      <c r="J90" s="3">
        <v>0.00127102451354646</v>
      </c>
      <c r="K90" s="3">
        <v>3.6084</v>
      </c>
      <c r="L90" s="3">
        <v>0.00853486082050854</v>
      </c>
    </row>
    <row r="91">
      <c r="I91" s="3">
        <v>3.70616</v>
      </c>
      <c r="J91" s="3">
        <v>0.00200318544574539</v>
      </c>
      <c r="K91" s="3">
        <v>3.670518</v>
      </c>
      <c r="L91" s="3">
        <v>0.0199220169778564</v>
      </c>
    </row>
    <row r="92">
      <c r="I92" s="3">
        <v>3.76604</v>
      </c>
      <c r="J92" s="3">
        <v>0.00315576769348649</v>
      </c>
      <c r="K92" s="3">
        <v>3.732636</v>
      </c>
      <c r="L92" s="3">
        <v>0.0458000286809931</v>
      </c>
    </row>
    <row r="93">
      <c r="I93" s="3">
        <v>3.82592</v>
      </c>
      <c r="J93" s="3">
        <v>0.0049682152513377</v>
      </c>
      <c r="K93" s="3">
        <v>3.794754</v>
      </c>
      <c r="L93" s="3">
        <v>0.101801116196405</v>
      </c>
    </row>
    <row r="94">
      <c r="I94" s="3">
        <v>3.8858</v>
      </c>
      <c r="J94" s="3">
        <v>0.00781344415172561</v>
      </c>
      <c r="K94" s="3">
        <v>3.856872</v>
      </c>
      <c r="L94" s="3">
        <v>0.211125858052406</v>
      </c>
    </row>
    <row r="95">
      <c r="I95" s="3">
        <v>3.94568</v>
      </c>
      <c r="J95" s="3">
        <v>0.0122680071250326</v>
      </c>
      <c r="K95" s="3">
        <v>3.91899</v>
      </c>
      <c r="L95" s="3">
        <v>0.387238678270469</v>
      </c>
    </row>
    <row r="96">
      <c r="I96" s="3">
        <v>4.00556</v>
      </c>
      <c r="J96" s="3">
        <v>0.0192130061209491</v>
      </c>
      <c r="K96" s="3">
        <v>3.981108</v>
      </c>
      <c r="L96" s="3">
        <v>0.598755853782752</v>
      </c>
    </row>
    <row r="97">
      <c r="I97" s="3">
        <v>4.06544</v>
      </c>
      <c r="J97" s="3">
        <v>0.0299703193292392</v>
      </c>
      <c r="K97" s="3">
        <v>4.043226</v>
      </c>
      <c r="L97" s="3">
        <v>0.778940356966898</v>
      </c>
    </row>
    <row r="98">
      <c r="I98" s="3">
        <v>4.12532</v>
      </c>
      <c r="J98" s="3">
        <v>0.0464652824920147</v>
      </c>
      <c r="K98" s="3">
        <v>4.105344</v>
      </c>
      <c r="L98" s="3">
        <v>0.892709396707967</v>
      </c>
    </row>
    <row r="99">
      <c r="I99" s="3">
        <v>4.1852</v>
      </c>
      <c r="J99" s="3">
        <v>0.0713707339192765</v>
      </c>
      <c r="K99" s="3">
        <v>4.167462</v>
      </c>
      <c r="L99" s="3">
        <v>0.951567434565388</v>
      </c>
    </row>
    <row r="100">
      <c r="I100" s="3">
        <v>4.24508</v>
      </c>
      <c r="J100" s="3">
        <v>0.108111986621534</v>
      </c>
      <c r="K100" s="3">
        <v>4.22958</v>
      </c>
      <c r="L100" s="3">
        <v>0.978899995324875</v>
      </c>
    </row>
    <row r="101">
      <c r="I101" s="3">
        <v>4.30496</v>
      </c>
      <c r="J101" s="3">
        <v>0.160498420447074</v>
      </c>
      <c r="K101" s="3">
        <v>4.291698</v>
      </c>
      <c r="L101" s="3">
        <v>0.990954258858183</v>
      </c>
    </row>
    <row r="102">
      <c r="I102" s="3">
        <v>4.36484</v>
      </c>
      <c r="J102" s="3">
        <v>0.231675312458663</v>
      </c>
      <c r="K102" s="3">
        <v>4.353816</v>
      </c>
      <c r="L102" s="3">
        <v>0.996149109054107</v>
      </c>
    </row>
    <row r="103">
      <c r="I103" s="3">
        <v>4.42472</v>
      </c>
      <c r="J103" s="3">
        <v>0.322298930724451</v>
      </c>
      <c r="K103" s="3">
        <v>4.415934</v>
      </c>
      <c r="L103" s="3">
        <v>0.998365545723296</v>
      </c>
    </row>
    <row r="104">
      <c r="I104" s="3">
        <v>4.4846</v>
      </c>
      <c r="J104" s="3">
        <v>0.428596891485875</v>
      </c>
      <c r="K104" s="3">
        <v>4.478052</v>
      </c>
      <c r="L104" s="3">
        <v>0.999307167079665</v>
      </c>
    </row>
    <row r="105">
      <c r="I105" s="3">
        <v>4.54448</v>
      </c>
      <c r="J105" s="3">
        <v>0.541919024836296</v>
      </c>
      <c r="K105" s="3">
        <v>4.54017</v>
      </c>
      <c r="L105" s="3">
        <v>0.999706472808599</v>
      </c>
    </row>
    <row r="106">
      <c r="I106" s="3">
        <v>4.60436</v>
      </c>
      <c r="J106" s="3">
        <v>0.651063980733287</v>
      </c>
      <c r="K106" s="3">
        <v>4.602288</v>
      </c>
      <c r="L106" s="3">
        <v>0.999875672225771</v>
      </c>
    </row>
    <row r="107">
      <c r="I107" s="3">
        <v>4.66424</v>
      </c>
      <c r="J107" s="3">
        <v>0.746374375491684</v>
      </c>
      <c r="K107" s="3">
        <v>4.664406</v>
      </c>
      <c r="L107" s="3">
        <v>0.999947344273364</v>
      </c>
    </row>
    <row r="108">
      <c r="I108" s="3">
        <v>4.72412</v>
      </c>
      <c r="J108" s="3">
        <v>0.822739143151593</v>
      </c>
      <c r="K108" s="3">
        <v>4.726524</v>
      </c>
      <c r="L108" s="3">
        <v>0.999977699987006</v>
      </c>
    </row>
    <row r="109">
      <c r="I109" s="3">
        <v>4.784</v>
      </c>
      <c r="J109" s="3">
        <v>0.879813525978623</v>
      </c>
      <c r="K109" s="3">
        <v>4.788642</v>
      </c>
      <c r="L109" s="3">
        <v>0.999990555977318</v>
      </c>
    </row>
    <row r="110">
      <c r="I110" s="3">
        <v>4.84388</v>
      </c>
      <c r="J110" s="3">
        <v>0.920291498339587</v>
      </c>
      <c r="K110" s="3">
        <v>4.85076</v>
      </c>
      <c r="L110" s="3">
        <v>0.999996000499937</v>
      </c>
    </row>
    <row r="111">
      <c r="I111" s="3">
        <v>4.90376</v>
      </c>
      <c r="J111" s="3">
        <v>0.947943386501452</v>
      </c>
      <c r="K111" s="3">
        <v>4.912878</v>
      </c>
      <c r="L111" s="3">
        <v>0.99999830623548</v>
      </c>
    </row>
    <row r="112">
      <c r="I112" s="3">
        <v>4.96364</v>
      </c>
      <c r="J112" s="3">
        <v>0.966353206806999</v>
      </c>
      <c r="K112" s="3">
        <v>4.974996</v>
      </c>
      <c r="L112" s="3">
        <v>0.99999928270174</v>
      </c>
    </row>
    <row r="113">
      <c r="I113" s="3">
        <v>5.02352</v>
      </c>
      <c r="J113" s="3">
        <v>0.97840074182724</v>
      </c>
      <c r="K113" s="3">
        <v>5.037114</v>
      </c>
      <c r="L113" s="3">
        <v>0.999999696229022</v>
      </c>
    </row>
    <row r="114">
      <c r="I114" s="3">
        <v>5.0834</v>
      </c>
      <c r="J114" s="3">
        <v>0.986196168518061</v>
      </c>
      <c r="K114" s="3">
        <v>5.099232</v>
      </c>
      <c r="L114" s="3">
        <v>0.999999871355069</v>
      </c>
    </row>
    <row r="115">
      <c r="I115" s="3">
        <v>5.14328</v>
      </c>
      <c r="J115" s="3">
        <v>0.991203429063251</v>
      </c>
    </row>
    <row r="116">
      <c r="I116" s="3">
        <v>5.20316</v>
      </c>
      <c r="J116" s="3">
        <v>0.994404640034503</v>
      </c>
    </row>
    <row r="117">
      <c r="I117" s="3">
        <v>5.26304</v>
      </c>
      <c r="J117" s="3">
        <v>0.996445057977618</v>
      </c>
    </row>
    <row r="118">
      <c r="I118" s="3">
        <v>5.32292</v>
      </c>
      <c r="J118" s="3">
        <v>0.997743100742614</v>
      </c>
    </row>
    <row r="119">
      <c r="I119" s="3">
        <v>5.3828</v>
      </c>
      <c r="J119" s="3">
        <v>0.998567860577215</v>
      </c>
    </row>
    <row r="120">
      <c r="I120" s="3">
        <v>5.44268</v>
      </c>
      <c r="J120" s="3">
        <v>0.999091495142935</v>
      </c>
    </row>
    <row r="128">
      <c r="I128" s="3" t="s">
        <v>51</v>
      </c>
      <c r="J128" s="3" t="s">
        <v>219</v>
      </c>
    </row>
    <row r="129">
      <c r="H129" s="3">
        <v>0.0</v>
      </c>
      <c r="I129" s="3">
        <v>1.25108</v>
      </c>
      <c r="J129" s="20">
        <v>1.54624141310367E-11</v>
      </c>
    </row>
    <row r="130">
      <c r="H130" s="3">
        <v>4.0</v>
      </c>
      <c r="I130" s="20">
        <v>2.44868</v>
      </c>
      <c r="J130" s="20">
        <v>1.40278698489669E-7</v>
      </c>
    </row>
    <row r="131">
      <c r="H131" s="3">
        <v>5.0</v>
      </c>
      <c r="I131" s="20">
        <v>2.74808</v>
      </c>
      <c r="J131" s="20">
        <v>1.36905159689643E-6</v>
      </c>
    </row>
    <row r="132">
      <c r="H132" s="3">
        <v>6.0</v>
      </c>
      <c r="I132" s="20">
        <v>3.04748</v>
      </c>
      <c r="J132" s="20">
        <v>1.33611312437228E-5</v>
      </c>
    </row>
    <row r="133">
      <c r="H133" s="3">
        <v>7.0</v>
      </c>
      <c r="I133" s="20">
        <v>3.34688</v>
      </c>
      <c r="J133" s="3">
        <v>1.30383017055487E-4</v>
      </c>
    </row>
    <row r="134">
      <c r="H134" s="3">
        <v>8.0</v>
      </c>
      <c r="I134" s="3">
        <v>3.64628</v>
      </c>
      <c r="J134" s="3">
        <v>0.00127102451354646</v>
      </c>
    </row>
    <row r="135">
      <c r="H135" s="3">
        <v>9.0</v>
      </c>
      <c r="I135" s="3">
        <v>3.94568</v>
      </c>
      <c r="J135" s="3">
        <v>0.0122680071250326</v>
      </c>
    </row>
    <row r="136">
      <c r="H136" s="3">
        <v>10.0</v>
      </c>
      <c r="I136" s="3">
        <v>4.24508</v>
      </c>
      <c r="J136" s="3">
        <v>0.108111986621534</v>
      </c>
    </row>
    <row r="137">
      <c r="H137" s="3">
        <v>11.0</v>
      </c>
      <c r="I137" s="3">
        <v>4.54448</v>
      </c>
      <c r="J137" s="3">
        <v>0.541919024836296</v>
      </c>
    </row>
    <row r="138">
      <c r="H138" s="3">
        <v>12.0</v>
      </c>
      <c r="I138" s="3">
        <v>4.84388</v>
      </c>
      <c r="J138" s="3">
        <v>0.920291498339587</v>
      </c>
    </row>
    <row r="139">
      <c r="H139" s="3">
        <v>13.0</v>
      </c>
      <c r="I139" s="3">
        <v>5.14328</v>
      </c>
      <c r="J139" s="3">
        <v>0.991203429063251</v>
      </c>
    </row>
    <row r="140">
      <c r="H140" s="3">
        <v>14.0</v>
      </c>
      <c r="I140" s="3">
        <v>5.44268</v>
      </c>
      <c r="J140" s="3">
        <v>0.999091495142935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16.43"/>
    <col customWidth="1" min="9" max="10" width="8.71"/>
    <col customWidth="1" min="11" max="11" width="10.71"/>
    <col customWidth="1" min="12" max="12" width="9.71"/>
    <col customWidth="1" min="13" max="13" width="8.57"/>
    <col customWidth="1" min="14" max="16" width="8.71"/>
    <col customWidth="1" min="17" max="17" width="7.71"/>
    <col customWidth="1" min="18" max="27" width="8.71"/>
    <col customWidth="1" min="28" max="28" width="14.57"/>
    <col customWidth="1" min="29" max="32" width="8.71"/>
    <col customWidth="1" min="33" max="33" width="16.0"/>
    <col customWidth="1" min="34" max="53" width="8.71"/>
  </cols>
  <sheetData>
    <row r="1" ht="14.25" customHeight="1">
      <c r="A1" s="1"/>
      <c r="B1" s="1"/>
      <c r="C1" s="1"/>
      <c r="D1" s="1"/>
      <c r="E1" s="1"/>
      <c r="F1" s="1"/>
      <c r="G1" s="1"/>
      <c r="H1" s="1" t="s">
        <v>0</v>
      </c>
      <c r="AD1" s="1" t="s">
        <v>1</v>
      </c>
    </row>
    <row r="2" ht="14.25" customHeight="1">
      <c r="A2" s="2" t="s">
        <v>223</v>
      </c>
      <c r="B2" s="3"/>
      <c r="C2" s="3"/>
      <c r="D2" s="3"/>
      <c r="E2" s="3"/>
      <c r="F2" s="3"/>
      <c r="G2" s="3"/>
      <c r="H2" s="3"/>
      <c r="K2" s="4"/>
      <c r="AD2" s="3"/>
      <c r="AG2" s="4"/>
    </row>
    <row r="3" ht="14.25" customHeight="1">
      <c r="A3" s="2" t="s">
        <v>224</v>
      </c>
      <c r="B3" s="3"/>
      <c r="C3" s="3"/>
      <c r="D3" s="3"/>
      <c r="E3" s="3"/>
      <c r="F3" s="3"/>
      <c r="G3" s="3"/>
      <c r="H3" s="3" t="s">
        <v>4</v>
      </c>
      <c r="K3" s="4" t="s">
        <v>5</v>
      </c>
      <c r="AD3" s="3" t="s">
        <v>4</v>
      </c>
      <c r="AG3" s="4" t="s">
        <v>6</v>
      </c>
    </row>
    <row r="4" ht="14.25" customHeight="1">
      <c r="A4" s="2" t="s">
        <v>225</v>
      </c>
      <c r="B4" s="3"/>
      <c r="C4" s="3"/>
      <c r="D4" s="3"/>
      <c r="E4" s="3"/>
      <c r="F4" s="3"/>
      <c r="G4" s="3"/>
      <c r="H4" s="3"/>
      <c r="K4" s="4" t="s">
        <v>8</v>
      </c>
      <c r="AG4" s="4" t="s">
        <v>9</v>
      </c>
    </row>
    <row r="5" ht="14.25" customHeight="1">
      <c r="A5" s="3"/>
      <c r="B5" s="3"/>
      <c r="C5" s="3"/>
      <c r="D5" s="3"/>
      <c r="E5" s="3"/>
      <c r="F5" s="3"/>
      <c r="G5" s="3"/>
      <c r="H5" s="3"/>
      <c r="K5" s="4" t="s">
        <v>11</v>
      </c>
      <c r="S5" s="5"/>
      <c r="AG5" s="4" t="s">
        <v>12</v>
      </c>
    </row>
    <row r="6" ht="14.25" customHeight="1">
      <c r="A6" s="3"/>
      <c r="B6" s="3"/>
      <c r="C6" s="3"/>
      <c r="D6" s="3"/>
      <c r="E6" s="3"/>
      <c r="F6" s="3"/>
      <c r="G6" s="3"/>
      <c r="H6" s="3"/>
      <c r="K6" s="4" t="s">
        <v>13</v>
      </c>
      <c r="AG6" s="4" t="s">
        <v>14</v>
      </c>
    </row>
    <row r="7" ht="14.25" customHeight="1">
      <c r="A7" s="3"/>
      <c r="B7" s="3"/>
      <c r="C7" s="3"/>
      <c r="D7" s="3"/>
      <c r="E7" s="3"/>
      <c r="F7" s="3"/>
      <c r="G7" s="3"/>
      <c r="H7" s="3"/>
    </row>
    <row r="8" ht="14.25" customHeight="1">
      <c r="A8" s="3"/>
      <c r="B8" s="3"/>
      <c r="C8" s="3"/>
      <c r="D8" s="3"/>
      <c r="E8" s="3"/>
      <c r="F8" s="3"/>
      <c r="G8" s="3"/>
      <c r="H8" s="3" t="s">
        <v>16</v>
      </c>
      <c r="K8" s="3" t="s">
        <v>17</v>
      </c>
      <c r="P8" s="3" t="s">
        <v>18</v>
      </c>
      <c r="AD8" s="3" t="s">
        <v>16</v>
      </c>
      <c r="AG8" s="3" t="s">
        <v>17</v>
      </c>
      <c r="AL8" s="3" t="s">
        <v>18</v>
      </c>
    </row>
    <row r="9" ht="14.25" customHeight="1">
      <c r="J9" s="4"/>
      <c r="K9" s="4" t="s">
        <v>20</v>
      </c>
      <c r="P9" s="4" t="s">
        <v>21</v>
      </c>
      <c r="AG9" s="4" t="s">
        <v>22</v>
      </c>
      <c r="AL9" s="4" t="s">
        <v>23</v>
      </c>
    </row>
    <row r="10" ht="14.25" customHeight="1">
      <c r="J10" s="4"/>
      <c r="K10" s="4" t="s">
        <v>24</v>
      </c>
      <c r="P10" s="4" t="s">
        <v>25</v>
      </c>
      <c r="AG10" s="4" t="s">
        <v>26</v>
      </c>
      <c r="AL10" s="4" t="s">
        <v>27</v>
      </c>
    </row>
    <row r="11" ht="14.25" customHeight="1">
      <c r="A11" s="3"/>
      <c r="B11" s="3"/>
      <c r="C11" s="3"/>
      <c r="D11" s="3"/>
      <c r="E11" s="3"/>
      <c r="F11" s="3"/>
      <c r="G11" s="3"/>
      <c r="H11" s="3"/>
      <c r="K11" s="3"/>
      <c r="M11" s="3"/>
      <c r="O11" s="3"/>
      <c r="P11" s="3"/>
      <c r="Q11" s="3"/>
      <c r="S11" s="3"/>
      <c r="T11" s="3"/>
      <c r="AD11" s="3"/>
    </row>
    <row r="12" ht="14.25" customHeight="1">
      <c r="A12" s="3"/>
      <c r="B12" s="3"/>
      <c r="C12" s="3"/>
      <c r="D12" s="3"/>
      <c r="E12" s="3"/>
      <c r="F12" s="3"/>
      <c r="G12" s="3"/>
      <c r="H12" s="3" t="s">
        <v>30</v>
      </c>
      <c r="K12" s="3" t="s">
        <v>31</v>
      </c>
      <c r="M12" s="3"/>
      <c r="O12" s="3"/>
      <c r="P12" s="3"/>
      <c r="Q12" s="3"/>
      <c r="S12" s="3"/>
      <c r="T12" s="3"/>
    </row>
    <row r="13" ht="14.25" customHeight="1">
      <c r="H13" s="8" t="s">
        <v>32</v>
      </c>
      <c r="K13" s="3" t="s">
        <v>33</v>
      </c>
      <c r="AD13" s="3" t="s">
        <v>30</v>
      </c>
      <c r="AG13" s="4" t="s">
        <v>26</v>
      </c>
    </row>
    <row r="14" ht="14.25" customHeight="1">
      <c r="AG14" s="3" t="s">
        <v>34</v>
      </c>
    </row>
    <row r="15" ht="14.25" customHeight="1">
      <c r="H15" s="8" t="s">
        <v>35</v>
      </c>
      <c r="K15" s="4" t="s">
        <v>36</v>
      </c>
      <c r="N15" s="3" t="s">
        <v>37</v>
      </c>
      <c r="AD15" s="8" t="s">
        <v>32</v>
      </c>
      <c r="AG15" s="3" t="s">
        <v>38</v>
      </c>
    </row>
    <row r="16" ht="14.25" customHeight="1">
      <c r="A16" s="3"/>
      <c r="B16" s="3"/>
      <c r="C16" s="3"/>
      <c r="D16" s="3"/>
      <c r="E16" s="3"/>
      <c r="F16" s="3"/>
      <c r="G16" s="3"/>
      <c r="H16" s="3"/>
      <c r="K16" s="4" t="s">
        <v>39</v>
      </c>
      <c r="N16" s="3" t="s">
        <v>40</v>
      </c>
    </row>
    <row r="17" ht="14.25" customHeight="1">
      <c r="A17" s="3"/>
      <c r="B17" s="3"/>
      <c r="C17" s="3"/>
      <c r="D17" s="3"/>
      <c r="E17" s="3"/>
      <c r="F17" s="3"/>
      <c r="G17" s="3"/>
      <c r="H17" s="3"/>
      <c r="K17" s="3" t="s">
        <v>41</v>
      </c>
      <c r="N17" s="3" t="s">
        <v>42</v>
      </c>
    </row>
    <row r="18" ht="14.25" customHeight="1"/>
    <row r="19" ht="14.25" customHeight="1">
      <c r="H19" s="8" t="s">
        <v>43</v>
      </c>
      <c r="K19" s="3" t="s">
        <v>226</v>
      </c>
      <c r="L19" s="3">
        <v>1.0E-4</v>
      </c>
      <c r="M19" s="3" t="s">
        <v>45</v>
      </c>
      <c r="N19" s="3" t="s">
        <v>227</v>
      </c>
      <c r="AD19" s="3" t="s">
        <v>19</v>
      </c>
    </row>
    <row r="20" ht="14.25" customHeight="1">
      <c r="K20" s="3" t="s">
        <v>228</v>
      </c>
      <c r="L20" s="3">
        <v>0.8</v>
      </c>
      <c r="M20" s="3" t="s">
        <v>45</v>
      </c>
      <c r="W20" s="3" t="s">
        <v>219</v>
      </c>
    </row>
    <row r="21" ht="14.25" customHeight="1">
      <c r="K21" s="3"/>
      <c r="L21" s="3"/>
      <c r="V21" s="3"/>
      <c r="W21" s="3"/>
      <c r="X21" s="3"/>
      <c r="Y21" s="3"/>
      <c r="Z21" s="3"/>
      <c r="AA21" s="3"/>
      <c r="AE21" s="3"/>
      <c r="AF21" s="3"/>
      <c r="AP21" s="3"/>
      <c r="AQ21" s="3"/>
      <c r="AR21" s="3"/>
      <c r="AU21" s="3"/>
      <c r="AV21" s="3"/>
      <c r="AW21" s="3"/>
    </row>
    <row r="22" ht="14.25" customHeight="1">
      <c r="A22" s="3"/>
      <c r="B22" s="3"/>
      <c r="C22" s="3"/>
      <c r="D22" s="3"/>
      <c r="E22" s="3"/>
      <c r="F22" s="3"/>
      <c r="G22" s="3"/>
      <c r="H22" s="3" t="s">
        <v>47</v>
      </c>
      <c r="K22" s="3" t="s">
        <v>48</v>
      </c>
      <c r="L22" s="3"/>
      <c r="V22" s="3"/>
      <c r="W22" s="3"/>
      <c r="X22" s="3"/>
      <c r="Y22" s="3"/>
      <c r="Z22" s="3"/>
      <c r="AA22" s="3"/>
      <c r="AE22" s="3"/>
      <c r="AF22" s="3"/>
      <c r="AP22" s="3"/>
      <c r="AQ22" s="3"/>
      <c r="AR22" s="3"/>
      <c r="AU22" s="3"/>
      <c r="AV22" s="3"/>
      <c r="AW22" s="3"/>
    </row>
    <row r="23" ht="14.25" customHeight="1">
      <c r="K23" s="3"/>
      <c r="L23" s="3"/>
      <c r="V23" s="3"/>
      <c r="W23" s="3"/>
      <c r="X23" s="3"/>
      <c r="Y23" s="3"/>
      <c r="Z23" s="3"/>
      <c r="AA23" s="3"/>
      <c r="AE23" s="3"/>
      <c r="AF23" s="3"/>
      <c r="AP23" s="3"/>
      <c r="AQ23" s="3"/>
      <c r="AR23" s="3"/>
      <c r="AU23" s="3"/>
      <c r="AV23" s="3"/>
      <c r="AW23" s="3"/>
    </row>
    <row r="24" ht="14.25" customHeight="1">
      <c r="J24" s="3" t="s">
        <v>49</v>
      </c>
      <c r="M24" s="4">
        <v>0.0</v>
      </c>
      <c r="N24" s="4">
        <v>0.0</v>
      </c>
      <c r="O24" s="4">
        <v>0.0</v>
      </c>
      <c r="P24" s="4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D24" s="3" t="s">
        <v>49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1.0</v>
      </c>
      <c r="AS24" s="3">
        <v>1.0</v>
      </c>
      <c r="AT24" s="3">
        <v>1.0</v>
      </c>
      <c r="AU24" s="3">
        <v>1.0</v>
      </c>
      <c r="AV24" s="3">
        <v>1.0</v>
      </c>
      <c r="AW24" s="3">
        <v>1.0</v>
      </c>
    </row>
    <row r="25" ht="14.25" customHeight="1">
      <c r="J25" s="3" t="s">
        <v>50</v>
      </c>
      <c r="M25" s="4">
        <v>0.0</v>
      </c>
      <c r="N25" s="4">
        <v>4.0</v>
      </c>
      <c r="O25" s="4">
        <v>5.0</v>
      </c>
      <c r="P25" s="4">
        <v>6.0</v>
      </c>
      <c r="Q25" s="4">
        <v>7.0</v>
      </c>
      <c r="R25" s="4">
        <v>8.0</v>
      </c>
      <c r="S25" s="4">
        <v>9.0</v>
      </c>
      <c r="T25" s="4">
        <v>10.0</v>
      </c>
      <c r="U25" s="4">
        <v>11.0</v>
      </c>
      <c r="V25" s="3">
        <v>12.0</v>
      </c>
      <c r="W25" s="3">
        <v>9.0</v>
      </c>
      <c r="X25" s="3">
        <v>10.0</v>
      </c>
      <c r="Y25" s="3">
        <v>11.0</v>
      </c>
      <c r="Z25" s="3">
        <v>12.0</v>
      </c>
      <c r="AA25" s="3">
        <v>13.0</v>
      </c>
      <c r="AD25" s="3" t="s">
        <v>50</v>
      </c>
      <c r="AG25" s="4">
        <v>0.0</v>
      </c>
      <c r="AH25" s="4">
        <v>4.0</v>
      </c>
      <c r="AI25" s="4">
        <v>5.0</v>
      </c>
      <c r="AJ25" s="4">
        <v>6.0</v>
      </c>
      <c r="AK25" s="4">
        <v>7.0</v>
      </c>
      <c r="AL25" s="4">
        <v>8.0</v>
      </c>
      <c r="AM25" s="4">
        <v>9.0</v>
      </c>
      <c r="AN25" s="4">
        <v>10.0</v>
      </c>
      <c r="AO25" s="4">
        <v>11.0</v>
      </c>
      <c r="AP25" s="3">
        <v>12.0</v>
      </c>
      <c r="AQ25" s="3">
        <v>13.0</v>
      </c>
      <c r="AR25" s="3">
        <v>9.0</v>
      </c>
      <c r="AS25" s="4">
        <v>10.0</v>
      </c>
      <c r="AT25" s="4">
        <v>11.0</v>
      </c>
      <c r="AU25" s="3">
        <v>12.0</v>
      </c>
      <c r="AV25" s="3">
        <v>13.0</v>
      </c>
      <c r="AW25" s="3">
        <v>14.0</v>
      </c>
    </row>
    <row r="26" ht="14.25" customHeight="1">
      <c r="J26" s="3" t="s">
        <v>51</v>
      </c>
      <c r="M26" s="3">
        <f t="shared" ref="M26:V26" si="1">1.12368 + M25*0.31059</f>
        <v>1.12368</v>
      </c>
      <c r="N26" s="3">
        <f t="shared" si="1"/>
        <v>2.36604</v>
      </c>
      <c r="O26" s="3">
        <f t="shared" si="1"/>
        <v>2.67663</v>
      </c>
      <c r="P26" s="3">
        <f t="shared" si="1"/>
        <v>2.98722</v>
      </c>
      <c r="Q26" s="3">
        <f t="shared" si="1"/>
        <v>3.29781</v>
      </c>
      <c r="R26" s="3">
        <f t="shared" si="1"/>
        <v>3.6084</v>
      </c>
      <c r="S26" s="3">
        <f t="shared" si="1"/>
        <v>3.91899</v>
      </c>
      <c r="T26" s="3">
        <f t="shared" si="1"/>
        <v>4.22958</v>
      </c>
      <c r="U26" s="3">
        <f t="shared" si="1"/>
        <v>4.54017</v>
      </c>
      <c r="V26" s="3">
        <f t="shared" si="1"/>
        <v>4.85076</v>
      </c>
      <c r="W26" s="3">
        <f t="shared" ref="W26:AA26" si="2"> -0.0157 + W25*0.409</f>
        <v>3.6653</v>
      </c>
      <c r="X26" s="3">
        <f t="shared" si="2"/>
        <v>4.0743</v>
      </c>
      <c r="Y26" s="3">
        <f t="shared" si="2"/>
        <v>4.4833</v>
      </c>
      <c r="Z26" s="3">
        <f t="shared" si="2"/>
        <v>4.8923</v>
      </c>
      <c r="AA26" s="3">
        <f t="shared" si="2"/>
        <v>5.3013</v>
      </c>
      <c r="AD26" s="3" t="s">
        <v>51</v>
      </c>
      <c r="AG26" s="3">
        <f t="shared" ref="AG26:AQ26" si="3">1.12368 + AG25*0.31059</f>
        <v>1.12368</v>
      </c>
      <c r="AH26" s="3">
        <f t="shared" si="3"/>
        <v>2.36604</v>
      </c>
      <c r="AI26" s="3">
        <f t="shared" si="3"/>
        <v>2.67663</v>
      </c>
      <c r="AJ26" s="3">
        <f t="shared" si="3"/>
        <v>2.98722</v>
      </c>
      <c r="AK26" s="3">
        <f t="shared" si="3"/>
        <v>3.29781</v>
      </c>
      <c r="AL26" s="3">
        <f t="shared" si="3"/>
        <v>3.6084</v>
      </c>
      <c r="AM26" s="3">
        <f t="shared" si="3"/>
        <v>3.91899</v>
      </c>
      <c r="AN26" s="3">
        <f t="shared" si="3"/>
        <v>4.22958</v>
      </c>
      <c r="AO26" s="3">
        <f t="shared" si="3"/>
        <v>4.54017</v>
      </c>
      <c r="AP26" s="3">
        <f t="shared" si="3"/>
        <v>4.85076</v>
      </c>
      <c r="AQ26" s="3">
        <f t="shared" si="3"/>
        <v>5.16135</v>
      </c>
      <c r="AR26" s="3">
        <f t="shared" ref="AR26:AW26" si="4">0.65417 + AR25*0.3355</f>
        <v>3.67367</v>
      </c>
      <c r="AS26" s="3">
        <f t="shared" si="4"/>
        <v>4.00917</v>
      </c>
      <c r="AT26" s="3">
        <f t="shared" si="4"/>
        <v>4.34467</v>
      </c>
      <c r="AU26" s="3">
        <f t="shared" si="4"/>
        <v>4.68017</v>
      </c>
      <c r="AV26" s="3">
        <f t="shared" si="4"/>
        <v>5.01567</v>
      </c>
      <c r="AW26" s="3">
        <f t="shared" si="4"/>
        <v>5.35117</v>
      </c>
    </row>
    <row r="27" ht="14.25" customHeight="1">
      <c r="J27" s="3" t="s">
        <v>52</v>
      </c>
      <c r="M27" s="4">
        <f t="shared" ref="M27:AA27" si="5">0.2558 + 1.0167*(M26)+(M24)*(-1.7146)+(0.4026*M26*M24)</f>
        <v>1.398245456</v>
      </c>
      <c r="N27" s="4">
        <f t="shared" si="5"/>
        <v>2.661352868</v>
      </c>
      <c r="O27" s="4">
        <f t="shared" si="5"/>
        <v>2.977129721</v>
      </c>
      <c r="P27" s="4">
        <f t="shared" si="5"/>
        <v>3.292906574</v>
      </c>
      <c r="Q27" s="4">
        <f t="shared" si="5"/>
        <v>3.608683427</v>
      </c>
      <c r="R27" s="4">
        <f t="shared" si="5"/>
        <v>3.92446028</v>
      </c>
      <c r="S27" s="4">
        <f t="shared" si="5"/>
        <v>4.240237133</v>
      </c>
      <c r="T27" s="4">
        <f t="shared" si="5"/>
        <v>4.556013986</v>
      </c>
      <c r="U27" s="4">
        <f t="shared" si="5"/>
        <v>4.871790839</v>
      </c>
      <c r="V27" s="4">
        <f t="shared" si="5"/>
        <v>5.187567692</v>
      </c>
      <c r="W27" s="4">
        <f t="shared" si="5"/>
        <v>3.74336029</v>
      </c>
      <c r="X27" s="4">
        <f t="shared" si="5"/>
        <v>4.32385399</v>
      </c>
      <c r="Y27" s="4">
        <f t="shared" si="5"/>
        <v>4.90434769</v>
      </c>
      <c r="Z27" s="4">
        <f t="shared" si="5"/>
        <v>5.48484139</v>
      </c>
      <c r="AA27" s="4">
        <f t="shared" si="5"/>
        <v>6.06533509</v>
      </c>
      <c r="AD27" s="3" t="s">
        <v>52</v>
      </c>
      <c r="AG27" s="4">
        <f t="shared" ref="AG27:AW27" si="6">0.2558 + 1.0167*(AG26)+(AG24)*(-1.7146)+(0.4026*AG26*AG24)</f>
        <v>1.398245456</v>
      </c>
      <c r="AH27" s="4">
        <f t="shared" si="6"/>
        <v>2.661352868</v>
      </c>
      <c r="AI27" s="4">
        <f t="shared" si="6"/>
        <v>2.977129721</v>
      </c>
      <c r="AJ27" s="4">
        <f t="shared" si="6"/>
        <v>3.292906574</v>
      </c>
      <c r="AK27" s="4">
        <f t="shared" si="6"/>
        <v>3.608683427</v>
      </c>
      <c r="AL27" s="4">
        <f t="shared" si="6"/>
        <v>3.92446028</v>
      </c>
      <c r="AM27" s="4">
        <f t="shared" si="6"/>
        <v>4.240237133</v>
      </c>
      <c r="AN27" s="4">
        <f t="shared" si="6"/>
        <v>4.556013986</v>
      </c>
      <c r="AO27" s="4">
        <f t="shared" si="6"/>
        <v>4.871790839</v>
      </c>
      <c r="AP27" s="4">
        <f t="shared" si="6"/>
        <v>5.187567692</v>
      </c>
      <c r="AQ27" s="4">
        <f t="shared" si="6"/>
        <v>5.503344545</v>
      </c>
      <c r="AR27" s="4">
        <f t="shared" si="6"/>
        <v>3.755239831</v>
      </c>
      <c r="AS27" s="4">
        <f t="shared" si="6"/>
        <v>4.231414981</v>
      </c>
      <c r="AT27" s="4">
        <f t="shared" si="6"/>
        <v>4.707590131</v>
      </c>
      <c r="AU27" s="4">
        <f t="shared" si="6"/>
        <v>5.183765281</v>
      </c>
      <c r="AV27" s="4">
        <f t="shared" si="6"/>
        <v>5.659940431</v>
      </c>
      <c r="AW27" s="4">
        <f t="shared" si="6"/>
        <v>6.136115581</v>
      </c>
    </row>
    <row r="28" ht="14.25" customHeight="1">
      <c r="J28" s="3" t="s">
        <v>53</v>
      </c>
      <c r="M28" s="3">
        <v>2.22044604925031E-16</v>
      </c>
      <c r="N28" s="3">
        <v>2.96377639225424E-10</v>
      </c>
      <c r="O28" s="3">
        <v>2.17577416225608E-8</v>
      </c>
      <c r="P28" s="3">
        <v>1.59728171821302E-6</v>
      </c>
      <c r="Q28" s="3">
        <v>1.17246444671154E-4</v>
      </c>
      <c r="R28" s="3">
        <v>0.00853486082050854</v>
      </c>
      <c r="S28" s="3">
        <v>0.387238678270469</v>
      </c>
      <c r="T28" s="3">
        <v>0.978899995324875</v>
      </c>
      <c r="U28" s="3">
        <v>0.999706472808599</v>
      </c>
      <c r="V28" s="3">
        <v>0.999996000499937</v>
      </c>
      <c r="W28" s="3">
        <v>1.0</v>
      </c>
      <c r="X28" s="3">
        <v>1.0</v>
      </c>
      <c r="Y28" s="3">
        <v>1.0</v>
      </c>
      <c r="Z28" s="3">
        <v>1.0</v>
      </c>
      <c r="AA28" s="3">
        <v>1.0</v>
      </c>
      <c r="AD28" s="3" t="s">
        <v>53</v>
      </c>
      <c r="AG28" s="3">
        <v>1.54624141310367E-11</v>
      </c>
      <c r="AH28" s="3">
        <v>1.40278698489669E-7</v>
      </c>
      <c r="AI28" s="3">
        <v>1.36905159689643E-6</v>
      </c>
      <c r="AJ28" s="3">
        <v>1.33611312437228E-5</v>
      </c>
      <c r="AK28" s="3">
        <v>1.30383017055487E-4</v>
      </c>
      <c r="AL28" s="3">
        <v>0.00127102451354646</v>
      </c>
      <c r="AM28" s="3">
        <v>0.0122680071250326</v>
      </c>
      <c r="AN28" s="3">
        <v>0.108111986621534</v>
      </c>
      <c r="AO28" s="3">
        <v>0.541919024836296</v>
      </c>
      <c r="AP28" s="3">
        <v>0.920291498339587</v>
      </c>
      <c r="AQ28" s="3">
        <v>0.991203429063251</v>
      </c>
      <c r="AR28" s="3">
        <v>1.0</v>
      </c>
      <c r="AS28" s="3">
        <v>1.0</v>
      </c>
      <c r="AT28" s="3">
        <v>1.0</v>
      </c>
      <c r="AU28" s="3">
        <v>1.0</v>
      </c>
      <c r="AV28" s="3">
        <v>1.0</v>
      </c>
      <c r="AW28" s="3">
        <v>1.0</v>
      </c>
    </row>
    <row r="29" ht="14.25" customHeight="1">
      <c r="J29" s="3" t="s">
        <v>54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4">
        <f t="shared" ref="W29:AA29" si="7"> (W25 ^2.725) * (10^0.7311) * 1000</f>
        <v>2144918.713</v>
      </c>
      <c r="X29" s="4">
        <f t="shared" si="7"/>
        <v>2858248.604</v>
      </c>
      <c r="Y29" s="4">
        <f t="shared" si="7"/>
        <v>3705911.698</v>
      </c>
      <c r="Z29" s="4">
        <f t="shared" si="7"/>
        <v>4697522.787</v>
      </c>
      <c r="AA29" s="4">
        <f t="shared" si="7"/>
        <v>5842458.484</v>
      </c>
    </row>
    <row r="30" ht="14.25" customHeight="1">
      <c r="K30" s="3"/>
      <c r="L30" s="3"/>
    </row>
    <row r="31" ht="14.25" customHeight="1">
      <c r="J31" s="8" t="s">
        <v>229</v>
      </c>
      <c r="K31" s="3" t="s">
        <v>55</v>
      </c>
      <c r="L31" s="3" t="s">
        <v>56</v>
      </c>
      <c r="AD31" s="8" t="s">
        <v>230</v>
      </c>
      <c r="AE31" s="3" t="s">
        <v>55</v>
      </c>
      <c r="AF31" s="3" t="s">
        <v>56</v>
      </c>
    </row>
    <row r="32" ht="14.25" customHeight="1">
      <c r="A32" s="3"/>
      <c r="B32" s="3"/>
      <c r="C32" s="3"/>
      <c r="D32" s="3"/>
      <c r="E32" s="3"/>
      <c r="F32" s="3"/>
      <c r="G32" s="3"/>
      <c r="H32" s="3" t="s">
        <v>231</v>
      </c>
      <c r="I32" s="3" t="s">
        <v>232</v>
      </c>
      <c r="J32" s="8">
        <v>0.0</v>
      </c>
      <c r="K32" s="8">
        <f t="shared" ref="K32:K41" si="9">1.12368 + J32*0.31059</f>
        <v>1.12368</v>
      </c>
      <c r="L32" s="8">
        <f t="shared" ref="L32:L46" si="10">exp(K32)</f>
        <v>3.076153645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8">
        <f t="shared" ref="W32:AA32" si="8">W29 </f>
        <v>2144918.713</v>
      </c>
      <c r="X32" s="8">
        <f t="shared" si="8"/>
        <v>2858248.604</v>
      </c>
      <c r="Y32" s="8">
        <f t="shared" si="8"/>
        <v>3705911.698</v>
      </c>
      <c r="Z32" s="8">
        <f t="shared" si="8"/>
        <v>4697522.787</v>
      </c>
      <c r="AA32" s="8">
        <f t="shared" si="8"/>
        <v>5842458.484</v>
      </c>
      <c r="AD32" s="8">
        <v>0.0</v>
      </c>
      <c r="AE32" s="8">
        <f t="shared" ref="AE32:AE42" si="11">1.1912 + AD32*0.2994</f>
        <v>1.1912</v>
      </c>
      <c r="AF32" s="8">
        <f t="shared" ref="AF32:AF48" si="12">exp(AE32)</f>
        <v>3.291028072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</row>
    <row r="33" ht="14.25" customHeight="1">
      <c r="J33" s="8">
        <v>4.0</v>
      </c>
      <c r="K33" s="8">
        <f t="shared" si="9"/>
        <v>2.36604</v>
      </c>
      <c r="L33" s="8">
        <f t="shared" si="10"/>
        <v>10.65511438</v>
      </c>
      <c r="M33" s="3">
        <v>0.5</v>
      </c>
      <c r="N33" s="3">
        <f>1*3/4</f>
        <v>0.75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D33" s="8">
        <v>4.0</v>
      </c>
      <c r="AE33" s="8">
        <f t="shared" si="11"/>
        <v>2.3888</v>
      </c>
      <c r="AF33" s="8">
        <f t="shared" si="12"/>
        <v>10.9004056</v>
      </c>
      <c r="AG33" s="21">
        <v>1.0</v>
      </c>
      <c r="AH33" s="3">
        <f>1*3/4</f>
        <v>0.75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</row>
    <row r="34" ht="14.25" customHeight="1">
      <c r="J34" s="8">
        <v>5.0</v>
      </c>
      <c r="K34" s="8">
        <f t="shared" si="9"/>
        <v>2.67663</v>
      </c>
      <c r="L34" s="8">
        <f t="shared" si="10"/>
        <v>14.53602426</v>
      </c>
      <c r="M34" s="3">
        <v>0.0</v>
      </c>
      <c r="N34" s="3">
        <f>1*1/4</f>
        <v>0.25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D34" s="8">
        <v>5.0</v>
      </c>
      <c r="AE34" s="8">
        <f t="shared" si="11"/>
        <v>2.6882</v>
      </c>
      <c r="AF34" s="8">
        <f t="shared" si="12"/>
        <v>14.70518275</v>
      </c>
      <c r="AG34" s="3">
        <v>0.0</v>
      </c>
      <c r="AH34" s="3">
        <f>1*1/4</f>
        <v>0.25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</row>
    <row r="35" ht="14.25" customHeight="1">
      <c r="A35" s="3"/>
      <c r="B35" s="3"/>
      <c r="C35" s="3"/>
      <c r="D35" s="3"/>
      <c r="E35" s="3"/>
      <c r="F35" s="3"/>
      <c r="G35" s="3"/>
      <c r="H35" s="3" t="s">
        <v>59</v>
      </c>
      <c r="J35" s="8">
        <v>6.0</v>
      </c>
      <c r="K35" s="8">
        <f t="shared" si="9"/>
        <v>2.98722</v>
      </c>
      <c r="L35" s="8">
        <f t="shared" si="10"/>
        <v>19.83047707</v>
      </c>
      <c r="M35" s="3">
        <v>0.0</v>
      </c>
      <c r="N35" s="3">
        <v>0.0</v>
      </c>
      <c r="O35" s="3">
        <v>1.0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C35" s="4"/>
      <c r="AD35" s="8">
        <v>6.0</v>
      </c>
      <c r="AE35" s="8">
        <f t="shared" si="11"/>
        <v>2.9876</v>
      </c>
      <c r="AF35" s="8">
        <f t="shared" si="12"/>
        <v>19.83801408</v>
      </c>
      <c r="AG35" s="3">
        <v>0.0</v>
      </c>
      <c r="AH35" s="3">
        <v>0.0</v>
      </c>
      <c r="AI35" s="3">
        <v>1.0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</row>
    <row r="36" ht="14.25" customHeight="1">
      <c r="J36" s="8">
        <v>7.0</v>
      </c>
      <c r="K36" s="8">
        <f t="shared" si="9"/>
        <v>3.29781</v>
      </c>
      <c r="L36" s="8">
        <f t="shared" si="10"/>
        <v>27.05332721</v>
      </c>
      <c r="M36" s="3">
        <v>0.0</v>
      </c>
      <c r="N36" s="3">
        <v>0.0</v>
      </c>
      <c r="O36" s="3">
        <v>0.0</v>
      </c>
      <c r="P36" s="3">
        <v>1.0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C36" s="4"/>
      <c r="AD36" s="8">
        <v>7.0</v>
      </c>
      <c r="AE36" s="8">
        <f t="shared" si="11"/>
        <v>3.287</v>
      </c>
      <c r="AF36" s="8">
        <f t="shared" si="12"/>
        <v>26.76245574</v>
      </c>
      <c r="AG36" s="3">
        <v>0.0</v>
      </c>
      <c r="AH36" s="3">
        <v>0.0</v>
      </c>
      <c r="AI36" s="3">
        <v>0.0</v>
      </c>
      <c r="AJ36" s="3">
        <v>1.0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</row>
    <row r="37" ht="14.25" customHeight="1">
      <c r="J37" s="8">
        <v>8.0</v>
      </c>
      <c r="K37" s="8">
        <f t="shared" si="9"/>
        <v>3.6084</v>
      </c>
      <c r="L37" s="8">
        <f t="shared" si="10"/>
        <v>36.90695442</v>
      </c>
      <c r="M37" s="3">
        <v>0.0</v>
      </c>
      <c r="N37" s="3">
        <v>0.0</v>
      </c>
      <c r="O37" s="3">
        <v>0.0</v>
      </c>
      <c r="P37" s="3">
        <v>0.0</v>
      </c>
      <c r="Q37" s="3">
        <v>1.0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D37" s="8">
        <v>8.0</v>
      </c>
      <c r="AE37" s="8">
        <f t="shared" si="11"/>
        <v>3.5864</v>
      </c>
      <c r="AF37" s="8">
        <f t="shared" si="12"/>
        <v>36.10386777</v>
      </c>
      <c r="AG37" s="3">
        <v>0.0</v>
      </c>
      <c r="AH37" s="3">
        <v>0.0</v>
      </c>
      <c r="AI37" s="3">
        <v>0.0</v>
      </c>
      <c r="AJ37" s="3">
        <v>0.0</v>
      </c>
      <c r="AK37" s="3">
        <v>1.0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</row>
    <row r="38" ht="14.25" customHeight="1">
      <c r="J38" s="8">
        <v>9.0</v>
      </c>
      <c r="K38" s="8">
        <f t="shared" si="9"/>
        <v>3.91899</v>
      </c>
      <c r="L38" s="8">
        <f t="shared" si="10"/>
        <v>50.34956603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f>1*(1-R$28)</f>
        <v>0.9914651392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D38" s="8">
        <v>9.0</v>
      </c>
      <c r="AE38" s="8">
        <f t="shared" si="11"/>
        <v>3.8858</v>
      </c>
      <c r="AF38" s="8">
        <f t="shared" si="12"/>
        <v>48.70589159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f>1*(1-AL$28)</f>
        <v>0.9987289755</v>
      </c>
      <c r="AM38" s="3">
        <v>0.0</v>
      </c>
      <c r="AN38" s="3">
        <v>0.0</v>
      </c>
      <c r="AO38" s="3">
        <v>0.0</v>
      </c>
      <c r="AP38" s="3">
        <v>0.0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</row>
    <row r="39" ht="14.25" customHeight="1">
      <c r="J39" s="8">
        <v>10.0</v>
      </c>
      <c r="K39" s="8">
        <f t="shared" si="9"/>
        <v>4.22958</v>
      </c>
      <c r="L39" s="8">
        <f t="shared" si="10"/>
        <v>68.688377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f>1*(1-S$28)</f>
        <v>0.6127613217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D39" s="8">
        <v>10.0</v>
      </c>
      <c r="AE39" s="8">
        <f t="shared" si="11"/>
        <v>4.1852</v>
      </c>
      <c r="AF39" s="8">
        <f t="shared" si="12"/>
        <v>65.70664093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f>1*(1-AM$28)</f>
        <v>0.9877319929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</row>
    <row r="40" ht="14.25" customHeight="1">
      <c r="J40" s="8">
        <v>11.0</v>
      </c>
      <c r="K40" s="8">
        <f t="shared" si="9"/>
        <v>4.54017</v>
      </c>
      <c r="L40" s="8">
        <f t="shared" si="10"/>
        <v>93.70672891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f>1*(1-T$28)</f>
        <v>0.02110000468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D40" s="8">
        <v>11.0</v>
      </c>
      <c r="AE40" s="8">
        <f t="shared" si="11"/>
        <v>4.4846</v>
      </c>
      <c r="AF40" s="8">
        <f t="shared" si="12"/>
        <v>88.64148713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f>1*(1-AN$28)</f>
        <v>0.8918880134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</row>
    <row r="41" ht="14.25" customHeight="1">
      <c r="J41" s="3">
        <v>12.0</v>
      </c>
      <c r="K41" s="8">
        <f t="shared" si="9"/>
        <v>4.85076</v>
      </c>
      <c r="L41" s="8">
        <f t="shared" si="10"/>
        <v>127.8375094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f>1*(1-U$28)</f>
        <v>0.0002935271914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D41" s="8">
        <v>12.0</v>
      </c>
      <c r="AE41" s="8">
        <f t="shared" si="11"/>
        <v>4.784</v>
      </c>
      <c r="AF41" s="8">
        <f t="shared" si="12"/>
        <v>119.5817216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f>1*(1-AO$28)</f>
        <v>0.4580809752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</row>
    <row r="42" ht="14.25" customHeight="1">
      <c r="I42" s="3" t="s">
        <v>219</v>
      </c>
      <c r="J42" s="8">
        <v>9.0</v>
      </c>
      <c r="K42" s="8">
        <f t="shared" ref="K42:K46" si="15">-0.0157 + J42*0.409</f>
        <v>3.6653</v>
      </c>
      <c r="L42" s="8">
        <f t="shared" si="10"/>
        <v>39.06785476</v>
      </c>
      <c r="M42" s="3">
        <v>0.0</v>
      </c>
      <c r="N42" s="3">
        <v>0.0</v>
      </c>
      <c r="O42" s="3">
        <v>0.0</v>
      </c>
      <c r="P42" s="3">
        <v>0.0</v>
      </c>
      <c r="Q42" s="3">
        <f t="shared" ref="Q42:Q45" si="16">abs(if($K42&lt;Q$27,0,1)-if($K43&lt;Q$27,0,1))*(Q$28)*$L$20</f>
        <v>0</v>
      </c>
      <c r="R42" s="3">
        <f>1*R$28</f>
        <v>0.008534860821</v>
      </c>
      <c r="S42" s="3">
        <f t="shared" ref="S42:T42" si="13">abs(if($K42&lt;S$27,0,1)-if($K43&lt;S$27,0,1))*(S$28)*$L$20</f>
        <v>0</v>
      </c>
      <c r="T42" s="3">
        <f t="shared" si="13"/>
        <v>0</v>
      </c>
      <c r="U42" s="3">
        <v>0.0</v>
      </c>
      <c r="V42" s="3">
        <f t="shared" ref="V42:V44" si="17">abs(if($K42&lt;V$27,0,1)-if($K43&lt;V$27,0,1))*(V$28)*$L$20</f>
        <v>0</v>
      </c>
      <c r="W42" s="3">
        <v>1.0</v>
      </c>
      <c r="X42" s="3">
        <v>0.0</v>
      </c>
      <c r="Y42" s="3">
        <f t="shared" ref="Y42:AA42" si="14">abs(if($K42&lt;Y$27,0,1)-if($K43&lt;Y$27,0,1))*(Y$28)*$L$20</f>
        <v>0</v>
      </c>
      <c r="Z42" s="3">
        <f t="shared" si="14"/>
        <v>0</v>
      </c>
      <c r="AA42" s="3">
        <f t="shared" si="14"/>
        <v>0</v>
      </c>
      <c r="AD42" s="3">
        <v>13.0</v>
      </c>
      <c r="AE42" s="8">
        <f t="shared" si="11"/>
        <v>5.0834</v>
      </c>
      <c r="AF42" s="8">
        <f t="shared" si="12"/>
        <v>161.321618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f>1*(1-AP$28)</f>
        <v>0.07970850166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</row>
    <row r="43" ht="14.25" customHeight="1">
      <c r="J43" s="8">
        <v>10.0</v>
      </c>
      <c r="K43" s="8">
        <f t="shared" si="15"/>
        <v>4.0743</v>
      </c>
      <c r="L43" s="8">
        <f t="shared" si="10"/>
        <v>58.80929967</v>
      </c>
      <c r="M43" s="3">
        <v>0.0</v>
      </c>
      <c r="N43" s="3">
        <v>0.0</v>
      </c>
      <c r="O43" s="3">
        <v>0.0</v>
      </c>
      <c r="P43" s="3">
        <v>0.0</v>
      </c>
      <c r="Q43" s="3">
        <f t="shared" si="16"/>
        <v>0</v>
      </c>
      <c r="R43" s="3">
        <f t="shared" ref="R43:R45" si="19">abs(if($K43&lt;R$27,0,1)-if($K44&lt;R$27,0,1))*(R$28)*$L$20</f>
        <v>0</v>
      </c>
      <c r="S43" s="3">
        <f>1*S$28</f>
        <v>0.3872386783</v>
      </c>
      <c r="T43" s="3">
        <f>abs(if($K43&lt;T$27,0,1)-if($K44&lt;T$27,0,1))*(T$28)*$L$20</f>
        <v>0</v>
      </c>
      <c r="U43" s="3">
        <v>0.0</v>
      </c>
      <c r="V43" s="3">
        <f t="shared" si="17"/>
        <v>0</v>
      </c>
      <c r="W43" s="3">
        <v>0.0</v>
      </c>
      <c r="X43" s="3">
        <v>1.0</v>
      </c>
      <c r="Y43" s="3">
        <v>0.0</v>
      </c>
      <c r="Z43" s="3">
        <f t="shared" ref="Z43:AA43" si="18">abs(if($K43&lt;Z$27,0,1)-if($K44&lt;Z$27,0,1))*(Z$28)*$L$20</f>
        <v>0</v>
      </c>
      <c r="AA43" s="3">
        <f t="shared" si="18"/>
        <v>0</v>
      </c>
      <c r="AD43" s="8">
        <v>9.0</v>
      </c>
      <c r="AE43" s="3">
        <f t="shared" ref="AE43:AE48" si="20">0.65417 + AD43*0.3355</f>
        <v>3.67367</v>
      </c>
      <c r="AF43" s="8">
        <f t="shared" si="12"/>
        <v>39.39622502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f>1*AL$28</f>
        <v>0.001271024514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1.0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</row>
    <row r="44" ht="14.25" customHeight="1">
      <c r="J44" s="8">
        <v>11.0</v>
      </c>
      <c r="K44" s="8">
        <f t="shared" si="15"/>
        <v>4.4833</v>
      </c>
      <c r="L44" s="8">
        <f t="shared" si="10"/>
        <v>88.52632806</v>
      </c>
      <c r="M44" s="3">
        <v>0.0</v>
      </c>
      <c r="N44" s="3">
        <v>0.0</v>
      </c>
      <c r="O44" s="3">
        <v>0.0</v>
      </c>
      <c r="P44" s="3">
        <v>0.0</v>
      </c>
      <c r="Q44" s="3">
        <f t="shared" si="16"/>
        <v>0</v>
      </c>
      <c r="R44" s="3">
        <f t="shared" si="19"/>
        <v>0</v>
      </c>
      <c r="S44" s="3">
        <f t="shared" ref="S44:S45" si="21">abs(if($K44&lt;S$27,0,1)-if($K45&lt;S$27,0,1))*(S$28)*$L$20</f>
        <v>0</v>
      </c>
      <c r="T44" s="3">
        <f>1*T$28</f>
        <v>0.9788999953</v>
      </c>
      <c r="U44" s="3">
        <v>0.0</v>
      </c>
      <c r="V44" s="3">
        <f t="shared" si="17"/>
        <v>0</v>
      </c>
      <c r="W44" s="3">
        <f t="shared" ref="W44:W45" si="22">abs(if($K44&lt;W$27,0,1)-if($K45&lt;W$27,0,1))*(W$28)*$L$20</f>
        <v>0</v>
      </c>
      <c r="X44" s="3">
        <v>0.0</v>
      </c>
      <c r="Y44" s="3">
        <v>1.0</v>
      </c>
      <c r="Z44" s="3">
        <v>0.0</v>
      </c>
      <c r="AA44" s="3">
        <f>abs(if($K44&lt;AA$27,0,1)-if($K45&lt;AA$27,0,1))*(AA$28)*$L$20</f>
        <v>0</v>
      </c>
      <c r="AD44" s="8">
        <v>10.0</v>
      </c>
      <c r="AE44" s="3">
        <f t="shared" si="20"/>
        <v>4.00917</v>
      </c>
      <c r="AF44" s="8">
        <f t="shared" si="12"/>
        <v>55.10111765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f>1*AM$28</f>
        <v>0.01226800713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1.0</v>
      </c>
      <c r="AT44" s="3">
        <v>0.0</v>
      </c>
      <c r="AU44" s="3">
        <v>0.0</v>
      </c>
      <c r="AV44" s="3">
        <v>0.0</v>
      </c>
      <c r="AW44" s="3">
        <v>0.0</v>
      </c>
    </row>
    <row r="45" ht="14.25" customHeight="1">
      <c r="J45" s="3">
        <v>12.0</v>
      </c>
      <c r="K45" s="8">
        <f t="shared" si="15"/>
        <v>4.8923</v>
      </c>
      <c r="L45" s="8">
        <f t="shared" si="10"/>
        <v>133.2597192</v>
      </c>
      <c r="M45" s="3">
        <v>0.0</v>
      </c>
      <c r="N45" s="3">
        <v>0.0</v>
      </c>
      <c r="O45" s="3">
        <v>0.0</v>
      </c>
      <c r="P45" s="3">
        <v>0.0</v>
      </c>
      <c r="Q45" s="3">
        <f t="shared" si="16"/>
        <v>0</v>
      </c>
      <c r="R45" s="3">
        <f t="shared" si="19"/>
        <v>0</v>
      </c>
      <c r="S45" s="3">
        <f t="shared" si="21"/>
        <v>0</v>
      </c>
      <c r="T45" s="3">
        <v>0.0</v>
      </c>
      <c r="U45" s="3">
        <f>1*U$28</f>
        <v>0.9997064728</v>
      </c>
      <c r="V45" s="3">
        <v>0.0</v>
      </c>
      <c r="W45" s="3">
        <f t="shared" si="22"/>
        <v>0</v>
      </c>
      <c r="X45" s="3">
        <f>abs(if($K45&lt;X$27,0,1)-if($K46&lt;X$27,0,1))*(X$28)*$L$20</f>
        <v>0</v>
      </c>
      <c r="Y45" s="3">
        <v>0.0</v>
      </c>
      <c r="Z45" s="3">
        <v>1.0</v>
      </c>
      <c r="AA45" s="3">
        <v>0.0</v>
      </c>
      <c r="AD45" s="8">
        <v>11.0</v>
      </c>
      <c r="AE45" s="3">
        <f t="shared" si="20"/>
        <v>4.34467</v>
      </c>
      <c r="AF45" s="8">
        <f t="shared" si="12"/>
        <v>77.0666013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f>1*AN$28</f>
        <v>0.1081119866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1.0</v>
      </c>
      <c r="AU45" s="3">
        <v>0.0</v>
      </c>
      <c r="AV45" s="3">
        <v>0.0</v>
      </c>
      <c r="AW45" s="3">
        <v>0.0</v>
      </c>
    </row>
    <row r="46" ht="14.25" customHeight="1">
      <c r="J46" s="3">
        <v>13.0</v>
      </c>
      <c r="K46" s="8">
        <f t="shared" si="15"/>
        <v>5.3013</v>
      </c>
      <c r="L46" s="8">
        <f t="shared" si="10"/>
        <v>200.5974172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f>1*V$28</f>
        <v>0.9999960005</v>
      </c>
      <c r="W46" s="3">
        <v>0.0</v>
      </c>
      <c r="X46" s="3">
        <v>0.0</v>
      </c>
      <c r="Y46" s="3">
        <v>0.0</v>
      </c>
      <c r="Z46" s="3">
        <f>abs(if($K46&lt;Z$27,0,1)-if($K47&lt;Z$27,0,1))*(Z$28)*$L$20</f>
        <v>0</v>
      </c>
      <c r="AA46" s="3">
        <v>1.0</v>
      </c>
      <c r="AD46" s="8">
        <v>12.0</v>
      </c>
      <c r="AE46" s="3">
        <f t="shared" si="20"/>
        <v>4.68017</v>
      </c>
      <c r="AF46" s="8">
        <f t="shared" si="12"/>
        <v>107.788395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f>1*AO$28</f>
        <v>0.5419190248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1.0</v>
      </c>
      <c r="AV46" s="3">
        <v>0.0</v>
      </c>
      <c r="AW46" s="3">
        <v>0.0</v>
      </c>
    </row>
    <row r="47" ht="14.25" customHeight="1">
      <c r="AD47" s="3">
        <v>13.0</v>
      </c>
      <c r="AE47" s="3">
        <f t="shared" si="20"/>
        <v>5.01567</v>
      </c>
      <c r="AF47" s="8">
        <f t="shared" si="12"/>
        <v>150.7571102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f>1*AP$28</f>
        <v>0.9202914983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1.0</v>
      </c>
      <c r="AW47" s="3">
        <v>0.0</v>
      </c>
    </row>
    <row r="48" ht="14.25" customHeight="1">
      <c r="L48" s="3" t="s">
        <v>63</v>
      </c>
      <c r="M48" s="3">
        <f t="shared" ref="M48:AA48" si="23">sum(M33:M46)</f>
        <v>0.5</v>
      </c>
      <c r="N48" s="3">
        <f t="shared" si="23"/>
        <v>1</v>
      </c>
      <c r="O48" s="3">
        <f t="shared" si="23"/>
        <v>1</v>
      </c>
      <c r="P48" s="3">
        <f t="shared" si="23"/>
        <v>1</v>
      </c>
      <c r="Q48" s="3">
        <f t="shared" si="23"/>
        <v>1</v>
      </c>
      <c r="R48" s="3">
        <f t="shared" si="23"/>
        <v>1</v>
      </c>
      <c r="S48" s="3">
        <f t="shared" si="23"/>
        <v>1</v>
      </c>
      <c r="T48" s="3">
        <f t="shared" si="23"/>
        <v>1</v>
      </c>
      <c r="U48" s="3">
        <f t="shared" si="23"/>
        <v>1</v>
      </c>
      <c r="V48" s="3">
        <f t="shared" si="23"/>
        <v>0.9999960005</v>
      </c>
      <c r="W48" s="3">
        <f t="shared" si="23"/>
        <v>1</v>
      </c>
      <c r="X48" s="3">
        <f t="shared" si="23"/>
        <v>1</v>
      </c>
      <c r="Y48" s="3">
        <f t="shared" si="23"/>
        <v>1</v>
      </c>
      <c r="Z48" s="3">
        <f t="shared" si="23"/>
        <v>1</v>
      </c>
      <c r="AA48" s="3">
        <f t="shared" si="23"/>
        <v>1</v>
      </c>
      <c r="AD48" s="3">
        <v>14.0</v>
      </c>
      <c r="AE48" s="3">
        <f t="shared" si="20"/>
        <v>5.35117</v>
      </c>
      <c r="AF48" s="8">
        <f t="shared" si="12"/>
        <v>210.8548538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f>1*AQ$28</f>
        <v>0.9912034291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1.0</v>
      </c>
    </row>
    <row r="49" ht="14.25" customHeight="1"/>
    <row r="50" ht="14.25" customHeight="1">
      <c r="AF50" s="3" t="s">
        <v>63</v>
      </c>
      <c r="AG50" s="8">
        <f t="shared" ref="AG50:AW50" si="24">SUM(AG33:AG48)</f>
        <v>1</v>
      </c>
      <c r="AH50" s="8">
        <f t="shared" si="24"/>
        <v>1</v>
      </c>
      <c r="AI50" s="8">
        <f t="shared" si="24"/>
        <v>1</v>
      </c>
      <c r="AJ50" s="8">
        <f t="shared" si="24"/>
        <v>1</v>
      </c>
      <c r="AK50" s="8">
        <f t="shared" si="24"/>
        <v>1</v>
      </c>
      <c r="AL50" s="8">
        <f t="shared" si="24"/>
        <v>1</v>
      </c>
      <c r="AM50" s="8">
        <f t="shared" si="24"/>
        <v>1</v>
      </c>
      <c r="AN50" s="8">
        <f t="shared" si="24"/>
        <v>1</v>
      </c>
      <c r="AO50" s="8">
        <f t="shared" si="24"/>
        <v>1</v>
      </c>
      <c r="AP50" s="8">
        <f t="shared" si="24"/>
        <v>1</v>
      </c>
      <c r="AQ50" s="8">
        <f t="shared" si="24"/>
        <v>0.9912034291</v>
      </c>
      <c r="AR50" s="8">
        <f t="shared" si="24"/>
        <v>1</v>
      </c>
      <c r="AS50" s="8">
        <f t="shared" si="24"/>
        <v>1</v>
      </c>
      <c r="AT50" s="8">
        <f t="shared" si="24"/>
        <v>1</v>
      </c>
      <c r="AU50" s="8">
        <f t="shared" si="24"/>
        <v>1</v>
      </c>
      <c r="AV50" s="8">
        <f t="shared" si="24"/>
        <v>1</v>
      </c>
      <c r="AW50" s="8">
        <f t="shared" si="24"/>
        <v>1</v>
      </c>
    </row>
    <row r="51" ht="14.25" customHeight="1"/>
    <row r="52" ht="14.25" customHeight="1"/>
    <row r="53" ht="14.25" customHeight="1">
      <c r="I53" s="3" t="s">
        <v>233</v>
      </c>
      <c r="J53" s="8">
        <v>0.0</v>
      </c>
      <c r="K53" s="8">
        <f t="shared" ref="K53:K62" si="27">1.12368 + J53*0.31059</f>
        <v>1.12368</v>
      </c>
      <c r="L53" s="8">
        <f t="shared" ref="L53:L67" si="28">exp(K53)</f>
        <v>3.076153645</v>
      </c>
      <c r="M53" s="8">
        <f t="shared" ref="M53:AA53" si="25">$L$19*M32</f>
        <v>0</v>
      </c>
      <c r="N53" s="8">
        <f t="shared" si="25"/>
        <v>0</v>
      </c>
      <c r="O53" s="8">
        <f t="shared" si="25"/>
        <v>0</v>
      </c>
      <c r="P53" s="8">
        <f t="shared" si="25"/>
        <v>0</v>
      </c>
      <c r="Q53" s="8">
        <f t="shared" si="25"/>
        <v>0</v>
      </c>
      <c r="R53" s="8">
        <f t="shared" si="25"/>
        <v>0</v>
      </c>
      <c r="S53" s="8">
        <f t="shared" si="25"/>
        <v>0</v>
      </c>
      <c r="T53" s="8">
        <f t="shared" si="25"/>
        <v>0</v>
      </c>
      <c r="U53" s="8">
        <f t="shared" si="25"/>
        <v>0</v>
      </c>
      <c r="V53" s="8">
        <f t="shared" si="25"/>
        <v>0</v>
      </c>
      <c r="W53" s="8">
        <f t="shared" si="25"/>
        <v>214.4918713</v>
      </c>
      <c r="X53" s="8">
        <f t="shared" si="25"/>
        <v>285.8248604</v>
      </c>
      <c r="Y53" s="8">
        <f t="shared" si="25"/>
        <v>370.5911698</v>
      </c>
      <c r="Z53" s="8">
        <f t="shared" si="25"/>
        <v>469.7522787</v>
      </c>
      <c r="AA53" s="8">
        <f t="shared" si="25"/>
        <v>584.2458484</v>
      </c>
      <c r="AD53" s="8">
        <v>0.0</v>
      </c>
      <c r="AE53" s="8">
        <f t="shared" ref="AE53:AE63" si="30">1.1912 + AD53*0.2994</f>
        <v>1.1912</v>
      </c>
      <c r="AF53" s="8">
        <f t="shared" ref="AF53:AF69" si="31">exp(AE53)</f>
        <v>3.291028072</v>
      </c>
      <c r="AG53" s="8">
        <f t="shared" ref="AG53:AW53" si="26">$L$19*AG32</f>
        <v>0</v>
      </c>
      <c r="AH53" s="8">
        <f t="shared" si="26"/>
        <v>0</v>
      </c>
      <c r="AI53" s="8">
        <f t="shared" si="26"/>
        <v>0</v>
      </c>
      <c r="AJ53" s="8">
        <f t="shared" si="26"/>
        <v>0</v>
      </c>
      <c r="AK53" s="8">
        <f t="shared" si="26"/>
        <v>0</v>
      </c>
      <c r="AL53" s="8">
        <f t="shared" si="26"/>
        <v>0</v>
      </c>
      <c r="AM53" s="8">
        <f t="shared" si="26"/>
        <v>0</v>
      </c>
      <c r="AN53" s="8">
        <f t="shared" si="26"/>
        <v>0</v>
      </c>
      <c r="AO53" s="8">
        <f t="shared" si="26"/>
        <v>0</v>
      </c>
      <c r="AP53" s="8">
        <f t="shared" si="26"/>
        <v>0</v>
      </c>
      <c r="AQ53" s="8">
        <f t="shared" si="26"/>
        <v>0</v>
      </c>
      <c r="AR53" s="8">
        <f t="shared" si="26"/>
        <v>0</v>
      </c>
      <c r="AS53" s="8">
        <f t="shared" si="26"/>
        <v>0</v>
      </c>
      <c r="AT53" s="8">
        <f t="shared" si="26"/>
        <v>0</v>
      </c>
      <c r="AU53" s="8">
        <f t="shared" si="26"/>
        <v>0</v>
      </c>
      <c r="AV53" s="8">
        <f t="shared" si="26"/>
        <v>0</v>
      </c>
      <c r="AW53" s="8">
        <f t="shared" si="26"/>
        <v>0</v>
      </c>
    </row>
    <row r="54" ht="14.25" customHeight="1">
      <c r="J54" s="8">
        <v>4.0</v>
      </c>
      <c r="K54" s="8">
        <f t="shared" si="27"/>
        <v>2.36604</v>
      </c>
      <c r="L54" s="8">
        <f t="shared" si="28"/>
        <v>10.65511438</v>
      </c>
      <c r="M54" s="8">
        <f t="shared" ref="M54:AA54" si="29">M33*$L$20</f>
        <v>0.4</v>
      </c>
      <c r="N54" s="8">
        <f t="shared" si="29"/>
        <v>0.6</v>
      </c>
      <c r="O54" s="8">
        <f t="shared" si="29"/>
        <v>0</v>
      </c>
      <c r="P54" s="8">
        <f t="shared" si="29"/>
        <v>0</v>
      </c>
      <c r="Q54" s="8">
        <f t="shared" si="29"/>
        <v>0</v>
      </c>
      <c r="R54" s="8">
        <f t="shared" si="29"/>
        <v>0</v>
      </c>
      <c r="S54" s="8">
        <f t="shared" si="29"/>
        <v>0</v>
      </c>
      <c r="T54" s="8">
        <f t="shared" si="29"/>
        <v>0</v>
      </c>
      <c r="U54" s="8">
        <f t="shared" si="29"/>
        <v>0</v>
      </c>
      <c r="V54" s="8">
        <f t="shared" si="29"/>
        <v>0</v>
      </c>
      <c r="W54" s="8">
        <f t="shared" si="29"/>
        <v>0</v>
      </c>
      <c r="X54" s="8">
        <f t="shared" si="29"/>
        <v>0</v>
      </c>
      <c r="Y54" s="8">
        <f t="shared" si="29"/>
        <v>0</v>
      </c>
      <c r="Z54" s="8">
        <f t="shared" si="29"/>
        <v>0</v>
      </c>
      <c r="AA54" s="8">
        <f t="shared" si="29"/>
        <v>0</v>
      </c>
      <c r="AD54" s="8">
        <v>4.0</v>
      </c>
      <c r="AE54" s="8">
        <f t="shared" si="30"/>
        <v>2.3888</v>
      </c>
      <c r="AF54" s="8">
        <f t="shared" si="31"/>
        <v>10.9004056</v>
      </c>
      <c r="AG54" s="8">
        <f t="shared" ref="AG54:AW54" si="32">AG33*$L$20</f>
        <v>0.8</v>
      </c>
      <c r="AH54" s="8">
        <f t="shared" si="32"/>
        <v>0.6</v>
      </c>
      <c r="AI54" s="8">
        <f t="shared" si="32"/>
        <v>0</v>
      </c>
      <c r="AJ54" s="8">
        <f t="shared" si="32"/>
        <v>0</v>
      </c>
      <c r="AK54" s="8">
        <f t="shared" si="32"/>
        <v>0</v>
      </c>
      <c r="AL54" s="8">
        <f t="shared" si="32"/>
        <v>0</v>
      </c>
      <c r="AM54" s="8">
        <f t="shared" si="32"/>
        <v>0</v>
      </c>
      <c r="AN54" s="8">
        <f t="shared" si="32"/>
        <v>0</v>
      </c>
      <c r="AO54" s="8">
        <f t="shared" si="32"/>
        <v>0</v>
      </c>
      <c r="AP54" s="8">
        <f t="shared" si="32"/>
        <v>0</v>
      </c>
      <c r="AQ54" s="8">
        <f t="shared" si="32"/>
        <v>0</v>
      </c>
      <c r="AR54" s="8">
        <f t="shared" si="32"/>
        <v>0</v>
      </c>
      <c r="AS54" s="8">
        <f t="shared" si="32"/>
        <v>0</v>
      </c>
      <c r="AT54" s="8">
        <f t="shared" si="32"/>
        <v>0</v>
      </c>
      <c r="AU54" s="8">
        <f t="shared" si="32"/>
        <v>0</v>
      </c>
      <c r="AV54" s="8">
        <f t="shared" si="32"/>
        <v>0</v>
      </c>
      <c r="AW54" s="8">
        <f t="shared" si="32"/>
        <v>0</v>
      </c>
    </row>
    <row r="55" ht="14.25" customHeight="1">
      <c r="J55" s="8">
        <v>5.0</v>
      </c>
      <c r="K55" s="8">
        <f t="shared" si="27"/>
        <v>2.67663</v>
      </c>
      <c r="L55" s="8">
        <f t="shared" si="28"/>
        <v>14.53602426</v>
      </c>
      <c r="M55" s="8">
        <f t="shared" ref="M55:AA55" si="33">M34*$L$20</f>
        <v>0</v>
      </c>
      <c r="N55" s="8">
        <f t="shared" si="33"/>
        <v>0.2</v>
      </c>
      <c r="O55" s="8">
        <f t="shared" si="33"/>
        <v>0</v>
      </c>
      <c r="P55" s="8">
        <f t="shared" si="33"/>
        <v>0</v>
      </c>
      <c r="Q55" s="8">
        <f t="shared" si="33"/>
        <v>0</v>
      </c>
      <c r="R55" s="8">
        <f t="shared" si="33"/>
        <v>0</v>
      </c>
      <c r="S55" s="8">
        <f t="shared" si="33"/>
        <v>0</v>
      </c>
      <c r="T55" s="8">
        <f t="shared" si="33"/>
        <v>0</v>
      </c>
      <c r="U55" s="8">
        <f t="shared" si="33"/>
        <v>0</v>
      </c>
      <c r="V55" s="8">
        <f t="shared" si="33"/>
        <v>0</v>
      </c>
      <c r="W55" s="8">
        <f t="shared" si="33"/>
        <v>0</v>
      </c>
      <c r="X55" s="8">
        <f t="shared" si="33"/>
        <v>0</v>
      </c>
      <c r="Y55" s="8">
        <f t="shared" si="33"/>
        <v>0</v>
      </c>
      <c r="Z55" s="8">
        <f t="shared" si="33"/>
        <v>0</v>
      </c>
      <c r="AA55" s="8">
        <f t="shared" si="33"/>
        <v>0</v>
      </c>
      <c r="AD55" s="8">
        <v>5.0</v>
      </c>
      <c r="AE55" s="8">
        <f t="shared" si="30"/>
        <v>2.6882</v>
      </c>
      <c r="AF55" s="8">
        <f t="shared" si="31"/>
        <v>14.70518275</v>
      </c>
      <c r="AG55" s="8">
        <f t="shared" ref="AG55:AW55" si="34">AG34*$L$20</f>
        <v>0</v>
      </c>
      <c r="AH55" s="8">
        <f t="shared" si="34"/>
        <v>0.2</v>
      </c>
      <c r="AI55" s="8">
        <f t="shared" si="34"/>
        <v>0</v>
      </c>
      <c r="AJ55" s="8">
        <f t="shared" si="34"/>
        <v>0</v>
      </c>
      <c r="AK55" s="8">
        <f t="shared" si="34"/>
        <v>0</v>
      </c>
      <c r="AL55" s="8">
        <f t="shared" si="34"/>
        <v>0</v>
      </c>
      <c r="AM55" s="8">
        <f t="shared" si="34"/>
        <v>0</v>
      </c>
      <c r="AN55" s="8">
        <f t="shared" si="34"/>
        <v>0</v>
      </c>
      <c r="AO55" s="8">
        <f t="shared" si="34"/>
        <v>0</v>
      </c>
      <c r="AP55" s="8">
        <f t="shared" si="34"/>
        <v>0</v>
      </c>
      <c r="AQ55" s="8">
        <f t="shared" si="34"/>
        <v>0</v>
      </c>
      <c r="AR55" s="8">
        <f t="shared" si="34"/>
        <v>0</v>
      </c>
      <c r="AS55" s="8">
        <f t="shared" si="34"/>
        <v>0</v>
      </c>
      <c r="AT55" s="8">
        <f t="shared" si="34"/>
        <v>0</v>
      </c>
      <c r="AU55" s="8">
        <f t="shared" si="34"/>
        <v>0</v>
      </c>
      <c r="AV55" s="8">
        <f t="shared" si="34"/>
        <v>0</v>
      </c>
      <c r="AW55" s="8">
        <f t="shared" si="34"/>
        <v>0</v>
      </c>
    </row>
    <row r="56" ht="14.25" customHeight="1">
      <c r="J56" s="8">
        <v>6.0</v>
      </c>
      <c r="K56" s="8">
        <f t="shared" si="27"/>
        <v>2.98722</v>
      </c>
      <c r="L56" s="8">
        <f t="shared" si="28"/>
        <v>19.83047707</v>
      </c>
      <c r="M56" s="8">
        <f t="shared" ref="M56:AA56" si="35">M35*$L$20</f>
        <v>0</v>
      </c>
      <c r="N56" s="8">
        <f t="shared" si="35"/>
        <v>0</v>
      </c>
      <c r="O56" s="8">
        <f t="shared" si="35"/>
        <v>0.8</v>
      </c>
      <c r="P56" s="8">
        <f t="shared" si="35"/>
        <v>0</v>
      </c>
      <c r="Q56" s="8">
        <f t="shared" si="35"/>
        <v>0</v>
      </c>
      <c r="R56" s="8">
        <f t="shared" si="35"/>
        <v>0</v>
      </c>
      <c r="S56" s="8">
        <f t="shared" si="35"/>
        <v>0</v>
      </c>
      <c r="T56" s="8">
        <f t="shared" si="35"/>
        <v>0</v>
      </c>
      <c r="U56" s="8">
        <f t="shared" si="35"/>
        <v>0</v>
      </c>
      <c r="V56" s="8">
        <f t="shared" si="35"/>
        <v>0</v>
      </c>
      <c r="W56" s="8">
        <f t="shared" si="35"/>
        <v>0</v>
      </c>
      <c r="X56" s="8">
        <f t="shared" si="35"/>
        <v>0</v>
      </c>
      <c r="Y56" s="8">
        <f t="shared" si="35"/>
        <v>0</v>
      </c>
      <c r="Z56" s="8">
        <f t="shared" si="35"/>
        <v>0</v>
      </c>
      <c r="AA56" s="8">
        <f t="shared" si="35"/>
        <v>0</v>
      </c>
      <c r="AD56" s="8">
        <v>6.0</v>
      </c>
      <c r="AE56" s="8">
        <f t="shared" si="30"/>
        <v>2.9876</v>
      </c>
      <c r="AF56" s="8">
        <f t="shared" si="31"/>
        <v>19.83801408</v>
      </c>
      <c r="AG56" s="8">
        <f t="shared" ref="AG56:AW56" si="36">AG35*$L$20</f>
        <v>0</v>
      </c>
      <c r="AH56" s="8">
        <f t="shared" si="36"/>
        <v>0</v>
      </c>
      <c r="AI56" s="8">
        <f t="shared" si="36"/>
        <v>0.8</v>
      </c>
      <c r="AJ56" s="8">
        <f t="shared" si="36"/>
        <v>0</v>
      </c>
      <c r="AK56" s="8">
        <f t="shared" si="36"/>
        <v>0</v>
      </c>
      <c r="AL56" s="8">
        <f t="shared" si="36"/>
        <v>0</v>
      </c>
      <c r="AM56" s="8">
        <f t="shared" si="36"/>
        <v>0</v>
      </c>
      <c r="AN56" s="8">
        <f t="shared" si="36"/>
        <v>0</v>
      </c>
      <c r="AO56" s="8">
        <f t="shared" si="36"/>
        <v>0</v>
      </c>
      <c r="AP56" s="8">
        <f t="shared" si="36"/>
        <v>0</v>
      </c>
      <c r="AQ56" s="8">
        <f t="shared" si="36"/>
        <v>0</v>
      </c>
      <c r="AR56" s="8">
        <f t="shared" si="36"/>
        <v>0</v>
      </c>
      <c r="AS56" s="8">
        <f t="shared" si="36"/>
        <v>0</v>
      </c>
      <c r="AT56" s="8">
        <f t="shared" si="36"/>
        <v>0</v>
      </c>
      <c r="AU56" s="8">
        <f t="shared" si="36"/>
        <v>0</v>
      </c>
      <c r="AV56" s="8">
        <f t="shared" si="36"/>
        <v>0</v>
      </c>
      <c r="AW56" s="8">
        <f t="shared" si="36"/>
        <v>0</v>
      </c>
    </row>
    <row r="57" ht="14.25" customHeight="1">
      <c r="J57" s="8">
        <v>7.0</v>
      </c>
      <c r="K57" s="8">
        <f t="shared" si="27"/>
        <v>3.29781</v>
      </c>
      <c r="L57" s="8">
        <f t="shared" si="28"/>
        <v>27.05332721</v>
      </c>
      <c r="M57" s="8">
        <f t="shared" ref="M57:AA57" si="37">M36*$L$20</f>
        <v>0</v>
      </c>
      <c r="N57" s="8">
        <f t="shared" si="37"/>
        <v>0</v>
      </c>
      <c r="O57" s="8">
        <f t="shared" si="37"/>
        <v>0</v>
      </c>
      <c r="P57" s="8">
        <f t="shared" si="37"/>
        <v>0.8</v>
      </c>
      <c r="Q57" s="8">
        <f t="shared" si="37"/>
        <v>0</v>
      </c>
      <c r="R57" s="8">
        <f t="shared" si="37"/>
        <v>0</v>
      </c>
      <c r="S57" s="8">
        <f t="shared" si="37"/>
        <v>0</v>
      </c>
      <c r="T57" s="8">
        <f t="shared" si="37"/>
        <v>0</v>
      </c>
      <c r="U57" s="8">
        <f t="shared" si="37"/>
        <v>0</v>
      </c>
      <c r="V57" s="8">
        <f t="shared" si="37"/>
        <v>0</v>
      </c>
      <c r="W57" s="8">
        <f t="shared" si="37"/>
        <v>0</v>
      </c>
      <c r="X57" s="8">
        <f t="shared" si="37"/>
        <v>0</v>
      </c>
      <c r="Y57" s="8">
        <f t="shared" si="37"/>
        <v>0</v>
      </c>
      <c r="Z57" s="8">
        <f t="shared" si="37"/>
        <v>0</v>
      </c>
      <c r="AA57" s="8">
        <f t="shared" si="37"/>
        <v>0</v>
      </c>
      <c r="AD57" s="8">
        <v>7.0</v>
      </c>
      <c r="AE57" s="8">
        <f t="shared" si="30"/>
        <v>3.287</v>
      </c>
      <c r="AF57" s="8">
        <f t="shared" si="31"/>
        <v>26.76245574</v>
      </c>
      <c r="AG57" s="8">
        <f t="shared" ref="AG57:AW57" si="38">AG36*$L$20</f>
        <v>0</v>
      </c>
      <c r="AH57" s="8">
        <f t="shared" si="38"/>
        <v>0</v>
      </c>
      <c r="AI57" s="8">
        <f t="shared" si="38"/>
        <v>0</v>
      </c>
      <c r="AJ57" s="8">
        <f t="shared" si="38"/>
        <v>0.8</v>
      </c>
      <c r="AK57" s="8">
        <f t="shared" si="38"/>
        <v>0</v>
      </c>
      <c r="AL57" s="8">
        <f t="shared" si="38"/>
        <v>0</v>
      </c>
      <c r="AM57" s="8">
        <f t="shared" si="38"/>
        <v>0</v>
      </c>
      <c r="AN57" s="8">
        <f t="shared" si="38"/>
        <v>0</v>
      </c>
      <c r="AO57" s="8">
        <f t="shared" si="38"/>
        <v>0</v>
      </c>
      <c r="AP57" s="8">
        <f t="shared" si="38"/>
        <v>0</v>
      </c>
      <c r="AQ57" s="8">
        <f t="shared" si="38"/>
        <v>0</v>
      </c>
      <c r="AR57" s="8">
        <f t="shared" si="38"/>
        <v>0</v>
      </c>
      <c r="AS57" s="8">
        <f t="shared" si="38"/>
        <v>0</v>
      </c>
      <c r="AT57" s="8">
        <f t="shared" si="38"/>
        <v>0</v>
      </c>
      <c r="AU57" s="8">
        <f t="shared" si="38"/>
        <v>0</v>
      </c>
      <c r="AV57" s="8">
        <f t="shared" si="38"/>
        <v>0</v>
      </c>
      <c r="AW57" s="8">
        <f t="shared" si="38"/>
        <v>0</v>
      </c>
    </row>
    <row r="58" ht="14.25" customHeight="1">
      <c r="J58" s="8">
        <v>8.0</v>
      </c>
      <c r="K58" s="8">
        <f t="shared" si="27"/>
        <v>3.6084</v>
      </c>
      <c r="L58" s="8">
        <f t="shared" si="28"/>
        <v>36.90695442</v>
      </c>
      <c r="M58" s="8">
        <f t="shared" ref="M58:AA58" si="39">M37*$L$20</f>
        <v>0</v>
      </c>
      <c r="N58" s="8">
        <f t="shared" si="39"/>
        <v>0</v>
      </c>
      <c r="O58" s="8">
        <f t="shared" si="39"/>
        <v>0</v>
      </c>
      <c r="P58" s="8">
        <f t="shared" si="39"/>
        <v>0</v>
      </c>
      <c r="Q58" s="8">
        <f t="shared" si="39"/>
        <v>0.8</v>
      </c>
      <c r="R58" s="8">
        <f t="shared" si="39"/>
        <v>0</v>
      </c>
      <c r="S58" s="8">
        <f t="shared" si="39"/>
        <v>0</v>
      </c>
      <c r="T58" s="8">
        <f t="shared" si="39"/>
        <v>0</v>
      </c>
      <c r="U58" s="8">
        <f t="shared" si="39"/>
        <v>0</v>
      </c>
      <c r="V58" s="8">
        <f t="shared" si="39"/>
        <v>0</v>
      </c>
      <c r="W58" s="8">
        <f t="shared" si="39"/>
        <v>0</v>
      </c>
      <c r="X58" s="8">
        <f t="shared" si="39"/>
        <v>0</v>
      </c>
      <c r="Y58" s="8">
        <f t="shared" si="39"/>
        <v>0</v>
      </c>
      <c r="Z58" s="8">
        <f t="shared" si="39"/>
        <v>0</v>
      </c>
      <c r="AA58" s="8">
        <f t="shared" si="39"/>
        <v>0</v>
      </c>
      <c r="AD58" s="8">
        <v>8.0</v>
      </c>
      <c r="AE58" s="8">
        <f t="shared" si="30"/>
        <v>3.5864</v>
      </c>
      <c r="AF58" s="8">
        <f t="shared" si="31"/>
        <v>36.10386777</v>
      </c>
      <c r="AG58" s="8">
        <f t="shared" ref="AG58:AW58" si="40">AG37*$L$20</f>
        <v>0</v>
      </c>
      <c r="AH58" s="8">
        <f t="shared" si="40"/>
        <v>0</v>
      </c>
      <c r="AI58" s="8">
        <f t="shared" si="40"/>
        <v>0</v>
      </c>
      <c r="AJ58" s="8">
        <f t="shared" si="40"/>
        <v>0</v>
      </c>
      <c r="AK58" s="8">
        <f t="shared" si="40"/>
        <v>0.8</v>
      </c>
      <c r="AL58" s="8">
        <f t="shared" si="40"/>
        <v>0</v>
      </c>
      <c r="AM58" s="8">
        <f t="shared" si="40"/>
        <v>0</v>
      </c>
      <c r="AN58" s="8">
        <f t="shared" si="40"/>
        <v>0</v>
      </c>
      <c r="AO58" s="8">
        <f t="shared" si="40"/>
        <v>0</v>
      </c>
      <c r="AP58" s="8">
        <f t="shared" si="40"/>
        <v>0</v>
      </c>
      <c r="AQ58" s="8">
        <f t="shared" si="40"/>
        <v>0</v>
      </c>
      <c r="AR58" s="8">
        <f t="shared" si="40"/>
        <v>0</v>
      </c>
      <c r="AS58" s="8">
        <f t="shared" si="40"/>
        <v>0</v>
      </c>
      <c r="AT58" s="8">
        <f t="shared" si="40"/>
        <v>0</v>
      </c>
      <c r="AU58" s="8">
        <f t="shared" si="40"/>
        <v>0</v>
      </c>
      <c r="AV58" s="8">
        <f t="shared" si="40"/>
        <v>0</v>
      </c>
      <c r="AW58" s="8">
        <f t="shared" si="40"/>
        <v>0</v>
      </c>
    </row>
    <row r="59" ht="14.25" customHeight="1">
      <c r="J59" s="8">
        <v>9.0</v>
      </c>
      <c r="K59" s="8">
        <f t="shared" si="27"/>
        <v>3.91899</v>
      </c>
      <c r="L59" s="8">
        <f t="shared" si="28"/>
        <v>50.34956603</v>
      </c>
      <c r="M59" s="8">
        <f t="shared" ref="M59:AA59" si="41">M38*$L$20</f>
        <v>0</v>
      </c>
      <c r="N59" s="8">
        <f t="shared" si="41"/>
        <v>0</v>
      </c>
      <c r="O59" s="8">
        <f t="shared" si="41"/>
        <v>0</v>
      </c>
      <c r="P59" s="8">
        <f t="shared" si="41"/>
        <v>0</v>
      </c>
      <c r="Q59" s="8">
        <f t="shared" si="41"/>
        <v>0</v>
      </c>
      <c r="R59" s="8">
        <f t="shared" si="41"/>
        <v>0.7931721113</v>
      </c>
      <c r="S59" s="8">
        <f t="shared" si="41"/>
        <v>0</v>
      </c>
      <c r="T59" s="8">
        <f t="shared" si="41"/>
        <v>0</v>
      </c>
      <c r="U59" s="8">
        <f t="shared" si="41"/>
        <v>0</v>
      </c>
      <c r="V59" s="8">
        <f t="shared" si="41"/>
        <v>0</v>
      </c>
      <c r="W59" s="8">
        <f t="shared" si="41"/>
        <v>0</v>
      </c>
      <c r="X59" s="8">
        <f t="shared" si="41"/>
        <v>0</v>
      </c>
      <c r="Y59" s="8">
        <f t="shared" si="41"/>
        <v>0</v>
      </c>
      <c r="Z59" s="8">
        <f t="shared" si="41"/>
        <v>0</v>
      </c>
      <c r="AA59" s="8">
        <f t="shared" si="41"/>
        <v>0</v>
      </c>
      <c r="AD59" s="8">
        <v>9.0</v>
      </c>
      <c r="AE59" s="8">
        <f t="shared" si="30"/>
        <v>3.8858</v>
      </c>
      <c r="AF59" s="8">
        <f t="shared" si="31"/>
        <v>48.70589159</v>
      </c>
      <c r="AG59" s="8">
        <f t="shared" ref="AG59:AW59" si="42">AG38*$L$20</f>
        <v>0</v>
      </c>
      <c r="AH59" s="8">
        <f t="shared" si="42"/>
        <v>0</v>
      </c>
      <c r="AI59" s="8">
        <f t="shared" si="42"/>
        <v>0</v>
      </c>
      <c r="AJ59" s="8">
        <f t="shared" si="42"/>
        <v>0</v>
      </c>
      <c r="AK59" s="8">
        <f t="shared" si="42"/>
        <v>0</v>
      </c>
      <c r="AL59" s="8">
        <f t="shared" si="42"/>
        <v>0.7989831804</v>
      </c>
      <c r="AM59" s="8">
        <f t="shared" si="42"/>
        <v>0</v>
      </c>
      <c r="AN59" s="8">
        <f t="shared" si="42"/>
        <v>0</v>
      </c>
      <c r="AO59" s="8">
        <f t="shared" si="42"/>
        <v>0</v>
      </c>
      <c r="AP59" s="8">
        <f t="shared" si="42"/>
        <v>0</v>
      </c>
      <c r="AQ59" s="8">
        <f t="shared" si="42"/>
        <v>0</v>
      </c>
      <c r="AR59" s="8">
        <f t="shared" si="42"/>
        <v>0</v>
      </c>
      <c r="AS59" s="8">
        <f t="shared" si="42"/>
        <v>0</v>
      </c>
      <c r="AT59" s="8">
        <f t="shared" si="42"/>
        <v>0</v>
      </c>
      <c r="AU59" s="8">
        <f t="shared" si="42"/>
        <v>0</v>
      </c>
      <c r="AV59" s="8">
        <f t="shared" si="42"/>
        <v>0</v>
      </c>
      <c r="AW59" s="8">
        <f t="shared" si="42"/>
        <v>0</v>
      </c>
    </row>
    <row r="60" ht="14.25" customHeight="1">
      <c r="J60" s="8">
        <v>10.0</v>
      </c>
      <c r="K60" s="8">
        <f t="shared" si="27"/>
        <v>4.22958</v>
      </c>
      <c r="L60" s="8">
        <f t="shared" si="28"/>
        <v>68.688377</v>
      </c>
      <c r="M60" s="8">
        <f t="shared" ref="M60:AA60" si="43">M39*$L$20</f>
        <v>0</v>
      </c>
      <c r="N60" s="8">
        <f t="shared" si="43"/>
        <v>0</v>
      </c>
      <c r="O60" s="8">
        <f t="shared" si="43"/>
        <v>0</v>
      </c>
      <c r="P60" s="8">
        <f t="shared" si="43"/>
        <v>0</v>
      </c>
      <c r="Q60" s="8">
        <f t="shared" si="43"/>
        <v>0</v>
      </c>
      <c r="R60" s="8">
        <f t="shared" si="43"/>
        <v>0</v>
      </c>
      <c r="S60" s="8">
        <f t="shared" si="43"/>
        <v>0.4902090574</v>
      </c>
      <c r="T60" s="8">
        <f t="shared" si="43"/>
        <v>0</v>
      </c>
      <c r="U60" s="8">
        <f t="shared" si="43"/>
        <v>0</v>
      </c>
      <c r="V60" s="8">
        <f t="shared" si="43"/>
        <v>0</v>
      </c>
      <c r="W60" s="8">
        <f t="shared" si="43"/>
        <v>0</v>
      </c>
      <c r="X60" s="8">
        <f t="shared" si="43"/>
        <v>0</v>
      </c>
      <c r="Y60" s="8">
        <f t="shared" si="43"/>
        <v>0</v>
      </c>
      <c r="Z60" s="8">
        <f t="shared" si="43"/>
        <v>0</v>
      </c>
      <c r="AA60" s="8">
        <f t="shared" si="43"/>
        <v>0</v>
      </c>
      <c r="AD60" s="8">
        <v>10.0</v>
      </c>
      <c r="AE60" s="8">
        <f t="shared" si="30"/>
        <v>4.1852</v>
      </c>
      <c r="AF60" s="8">
        <f t="shared" si="31"/>
        <v>65.70664093</v>
      </c>
      <c r="AG60" s="8">
        <f t="shared" ref="AG60:AW60" si="44">AG39*$L$20</f>
        <v>0</v>
      </c>
      <c r="AH60" s="8">
        <f t="shared" si="44"/>
        <v>0</v>
      </c>
      <c r="AI60" s="8">
        <f t="shared" si="44"/>
        <v>0</v>
      </c>
      <c r="AJ60" s="8">
        <f t="shared" si="44"/>
        <v>0</v>
      </c>
      <c r="AK60" s="8">
        <f t="shared" si="44"/>
        <v>0</v>
      </c>
      <c r="AL60" s="8">
        <f t="shared" si="44"/>
        <v>0</v>
      </c>
      <c r="AM60" s="8">
        <f t="shared" si="44"/>
        <v>0.7901855943</v>
      </c>
      <c r="AN60" s="8">
        <f t="shared" si="44"/>
        <v>0</v>
      </c>
      <c r="AO60" s="8">
        <f t="shared" si="44"/>
        <v>0</v>
      </c>
      <c r="AP60" s="8">
        <f t="shared" si="44"/>
        <v>0</v>
      </c>
      <c r="AQ60" s="8">
        <f t="shared" si="44"/>
        <v>0</v>
      </c>
      <c r="AR60" s="8">
        <f t="shared" si="44"/>
        <v>0</v>
      </c>
      <c r="AS60" s="8">
        <f t="shared" si="44"/>
        <v>0</v>
      </c>
      <c r="AT60" s="8">
        <f t="shared" si="44"/>
        <v>0</v>
      </c>
      <c r="AU60" s="8">
        <f t="shared" si="44"/>
        <v>0</v>
      </c>
      <c r="AV60" s="8">
        <f t="shared" si="44"/>
        <v>0</v>
      </c>
      <c r="AW60" s="8">
        <f t="shared" si="44"/>
        <v>0</v>
      </c>
    </row>
    <row r="61" ht="14.25" customHeight="1">
      <c r="J61" s="8">
        <v>11.0</v>
      </c>
      <c r="K61" s="8">
        <f t="shared" si="27"/>
        <v>4.54017</v>
      </c>
      <c r="L61" s="8">
        <f t="shared" si="28"/>
        <v>93.70672891</v>
      </c>
      <c r="M61" s="8">
        <f t="shared" ref="M61:AA61" si="45">M40*$L$20</f>
        <v>0</v>
      </c>
      <c r="N61" s="8">
        <f t="shared" si="45"/>
        <v>0</v>
      </c>
      <c r="O61" s="8">
        <f t="shared" si="45"/>
        <v>0</v>
      </c>
      <c r="P61" s="8">
        <f t="shared" si="45"/>
        <v>0</v>
      </c>
      <c r="Q61" s="8">
        <f t="shared" si="45"/>
        <v>0</v>
      </c>
      <c r="R61" s="8">
        <f t="shared" si="45"/>
        <v>0</v>
      </c>
      <c r="S61" s="8">
        <f t="shared" si="45"/>
        <v>0</v>
      </c>
      <c r="T61" s="8">
        <f t="shared" si="45"/>
        <v>0.01688000374</v>
      </c>
      <c r="U61" s="8">
        <f t="shared" si="45"/>
        <v>0</v>
      </c>
      <c r="V61" s="8">
        <f t="shared" si="45"/>
        <v>0</v>
      </c>
      <c r="W61" s="8">
        <f t="shared" si="45"/>
        <v>0</v>
      </c>
      <c r="X61" s="8">
        <f t="shared" si="45"/>
        <v>0</v>
      </c>
      <c r="Y61" s="8">
        <f t="shared" si="45"/>
        <v>0</v>
      </c>
      <c r="Z61" s="8">
        <f t="shared" si="45"/>
        <v>0</v>
      </c>
      <c r="AA61" s="8">
        <f t="shared" si="45"/>
        <v>0</v>
      </c>
      <c r="AD61" s="8">
        <v>11.0</v>
      </c>
      <c r="AE61" s="8">
        <f t="shared" si="30"/>
        <v>4.4846</v>
      </c>
      <c r="AF61" s="8">
        <f t="shared" si="31"/>
        <v>88.64148713</v>
      </c>
      <c r="AG61" s="8">
        <f t="shared" ref="AG61:AW61" si="46">AG40*$L$20</f>
        <v>0</v>
      </c>
      <c r="AH61" s="8">
        <f t="shared" si="46"/>
        <v>0</v>
      </c>
      <c r="AI61" s="8">
        <f t="shared" si="46"/>
        <v>0</v>
      </c>
      <c r="AJ61" s="8">
        <f t="shared" si="46"/>
        <v>0</v>
      </c>
      <c r="AK61" s="8">
        <f t="shared" si="46"/>
        <v>0</v>
      </c>
      <c r="AL61" s="8">
        <f t="shared" si="46"/>
        <v>0</v>
      </c>
      <c r="AM61" s="8">
        <f t="shared" si="46"/>
        <v>0</v>
      </c>
      <c r="AN61" s="8">
        <f t="shared" si="46"/>
        <v>0.7135104107</v>
      </c>
      <c r="AO61" s="8">
        <f t="shared" si="46"/>
        <v>0</v>
      </c>
      <c r="AP61" s="8">
        <f t="shared" si="46"/>
        <v>0</v>
      </c>
      <c r="AQ61" s="8">
        <f t="shared" si="46"/>
        <v>0</v>
      </c>
      <c r="AR61" s="8">
        <f t="shared" si="46"/>
        <v>0</v>
      </c>
      <c r="AS61" s="8">
        <f t="shared" si="46"/>
        <v>0</v>
      </c>
      <c r="AT61" s="8">
        <f t="shared" si="46"/>
        <v>0</v>
      </c>
      <c r="AU61" s="8">
        <f t="shared" si="46"/>
        <v>0</v>
      </c>
      <c r="AV61" s="8">
        <f t="shared" si="46"/>
        <v>0</v>
      </c>
      <c r="AW61" s="8">
        <f t="shared" si="46"/>
        <v>0</v>
      </c>
    </row>
    <row r="62" ht="14.25" customHeight="1">
      <c r="J62" s="3">
        <v>12.0</v>
      </c>
      <c r="K62" s="8">
        <f t="shared" si="27"/>
        <v>4.85076</v>
      </c>
      <c r="L62" s="8">
        <f t="shared" si="28"/>
        <v>127.8375094</v>
      </c>
      <c r="M62" s="8">
        <f t="shared" ref="M62:AA62" si="47">M41*$L$20</f>
        <v>0</v>
      </c>
      <c r="N62" s="8">
        <f t="shared" si="47"/>
        <v>0</v>
      </c>
      <c r="O62" s="8">
        <f t="shared" si="47"/>
        <v>0</v>
      </c>
      <c r="P62" s="8">
        <f t="shared" si="47"/>
        <v>0</v>
      </c>
      <c r="Q62" s="8">
        <f t="shared" si="47"/>
        <v>0</v>
      </c>
      <c r="R62" s="8">
        <f t="shared" si="47"/>
        <v>0</v>
      </c>
      <c r="S62" s="8">
        <f t="shared" si="47"/>
        <v>0</v>
      </c>
      <c r="T62" s="8">
        <f t="shared" si="47"/>
        <v>0</v>
      </c>
      <c r="U62" s="8">
        <f t="shared" si="47"/>
        <v>0.0002348217531</v>
      </c>
      <c r="V62" s="8">
        <f t="shared" si="47"/>
        <v>0</v>
      </c>
      <c r="W62" s="8">
        <f t="shared" si="47"/>
        <v>0</v>
      </c>
      <c r="X62" s="8">
        <f t="shared" si="47"/>
        <v>0</v>
      </c>
      <c r="Y62" s="8">
        <f t="shared" si="47"/>
        <v>0</v>
      </c>
      <c r="Z62" s="8">
        <f t="shared" si="47"/>
        <v>0</v>
      </c>
      <c r="AA62" s="8">
        <f t="shared" si="47"/>
        <v>0</v>
      </c>
      <c r="AD62" s="8">
        <v>12.0</v>
      </c>
      <c r="AE62" s="8">
        <f t="shared" si="30"/>
        <v>4.784</v>
      </c>
      <c r="AF62" s="8">
        <f t="shared" si="31"/>
        <v>119.5817216</v>
      </c>
      <c r="AG62" s="8">
        <f t="shared" ref="AG62:AW62" si="48">AG41*$L$20</f>
        <v>0</v>
      </c>
      <c r="AH62" s="8">
        <f t="shared" si="48"/>
        <v>0</v>
      </c>
      <c r="AI62" s="8">
        <f t="shared" si="48"/>
        <v>0</v>
      </c>
      <c r="AJ62" s="8">
        <f t="shared" si="48"/>
        <v>0</v>
      </c>
      <c r="AK62" s="8">
        <f t="shared" si="48"/>
        <v>0</v>
      </c>
      <c r="AL62" s="8">
        <f t="shared" si="48"/>
        <v>0</v>
      </c>
      <c r="AM62" s="8">
        <f t="shared" si="48"/>
        <v>0</v>
      </c>
      <c r="AN62" s="8">
        <f t="shared" si="48"/>
        <v>0</v>
      </c>
      <c r="AO62" s="8">
        <f t="shared" si="48"/>
        <v>0.3664647801</v>
      </c>
      <c r="AP62" s="8">
        <f t="shared" si="48"/>
        <v>0</v>
      </c>
      <c r="AQ62" s="8">
        <f t="shared" si="48"/>
        <v>0</v>
      </c>
      <c r="AR62" s="8">
        <f t="shared" si="48"/>
        <v>0</v>
      </c>
      <c r="AS62" s="8">
        <f t="shared" si="48"/>
        <v>0</v>
      </c>
      <c r="AT62" s="8">
        <f t="shared" si="48"/>
        <v>0</v>
      </c>
      <c r="AU62" s="8">
        <f t="shared" si="48"/>
        <v>0</v>
      </c>
      <c r="AV62" s="8">
        <f t="shared" si="48"/>
        <v>0</v>
      </c>
      <c r="AW62" s="8">
        <f t="shared" si="48"/>
        <v>0</v>
      </c>
    </row>
    <row r="63" ht="14.25" customHeight="1">
      <c r="J63" s="8">
        <v>9.0</v>
      </c>
      <c r="K63" s="8">
        <f t="shared" ref="K63:K67" si="51">-0.0157 + J63*0.409</f>
        <v>3.6653</v>
      </c>
      <c r="L63" s="8">
        <f t="shared" si="28"/>
        <v>39.06785476</v>
      </c>
      <c r="M63" s="8">
        <f t="shared" ref="M63:AA63" si="49">M42*$L$20</f>
        <v>0</v>
      </c>
      <c r="N63" s="8">
        <f t="shared" si="49"/>
        <v>0</v>
      </c>
      <c r="O63" s="8">
        <f t="shared" si="49"/>
        <v>0</v>
      </c>
      <c r="P63" s="8">
        <f t="shared" si="49"/>
        <v>0</v>
      </c>
      <c r="Q63" s="8">
        <f t="shared" si="49"/>
        <v>0</v>
      </c>
      <c r="R63" s="8">
        <f t="shared" si="49"/>
        <v>0.006827888656</v>
      </c>
      <c r="S63" s="8">
        <f t="shared" si="49"/>
        <v>0</v>
      </c>
      <c r="T63" s="8">
        <f t="shared" si="49"/>
        <v>0</v>
      </c>
      <c r="U63" s="8">
        <f t="shared" si="49"/>
        <v>0</v>
      </c>
      <c r="V63" s="8">
        <f t="shared" si="49"/>
        <v>0</v>
      </c>
      <c r="W63" s="8">
        <f t="shared" si="49"/>
        <v>0.8</v>
      </c>
      <c r="X63" s="8">
        <f t="shared" si="49"/>
        <v>0</v>
      </c>
      <c r="Y63" s="8">
        <f t="shared" si="49"/>
        <v>0</v>
      </c>
      <c r="Z63" s="8">
        <f t="shared" si="49"/>
        <v>0</v>
      </c>
      <c r="AA63" s="8">
        <f t="shared" si="49"/>
        <v>0</v>
      </c>
      <c r="AD63" s="3">
        <v>13.0</v>
      </c>
      <c r="AE63" s="8">
        <f t="shared" si="30"/>
        <v>5.0834</v>
      </c>
      <c r="AF63" s="8">
        <f t="shared" si="31"/>
        <v>161.321618</v>
      </c>
      <c r="AG63" s="8">
        <f t="shared" ref="AG63:AW63" si="50">AG42*$L$20</f>
        <v>0</v>
      </c>
      <c r="AH63" s="8">
        <f t="shared" si="50"/>
        <v>0</v>
      </c>
      <c r="AI63" s="8">
        <f t="shared" si="50"/>
        <v>0</v>
      </c>
      <c r="AJ63" s="8">
        <f t="shared" si="50"/>
        <v>0</v>
      </c>
      <c r="AK63" s="8">
        <f t="shared" si="50"/>
        <v>0</v>
      </c>
      <c r="AL63" s="8">
        <f t="shared" si="50"/>
        <v>0</v>
      </c>
      <c r="AM63" s="8">
        <f t="shared" si="50"/>
        <v>0</v>
      </c>
      <c r="AN63" s="8">
        <f t="shared" si="50"/>
        <v>0</v>
      </c>
      <c r="AO63" s="8">
        <f t="shared" si="50"/>
        <v>0</v>
      </c>
      <c r="AP63" s="8">
        <f t="shared" si="50"/>
        <v>0.06376680133</v>
      </c>
      <c r="AQ63" s="8">
        <f t="shared" si="50"/>
        <v>0</v>
      </c>
      <c r="AR63" s="8">
        <f t="shared" si="50"/>
        <v>0</v>
      </c>
      <c r="AS63" s="8">
        <f t="shared" si="50"/>
        <v>0</v>
      </c>
      <c r="AT63" s="8">
        <f t="shared" si="50"/>
        <v>0</v>
      </c>
      <c r="AU63" s="8">
        <f t="shared" si="50"/>
        <v>0</v>
      </c>
      <c r="AV63" s="8">
        <f t="shared" si="50"/>
        <v>0</v>
      </c>
      <c r="AW63" s="8">
        <f t="shared" si="50"/>
        <v>0</v>
      </c>
    </row>
    <row r="64" ht="14.25" customHeight="1">
      <c r="J64" s="8">
        <v>10.0</v>
      </c>
      <c r="K64" s="8">
        <f t="shared" si="51"/>
        <v>4.0743</v>
      </c>
      <c r="L64" s="8">
        <f t="shared" si="28"/>
        <v>58.80929967</v>
      </c>
      <c r="M64" s="8">
        <f t="shared" ref="M64:AA64" si="52">M43*$L$20</f>
        <v>0</v>
      </c>
      <c r="N64" s="8">
        <f t="shared" si="52"/>
        <v>0</v>
      </c>
      <c r="O64" s="8">
        <f t="shared" si="52"/>
        <v>0</v>
      </c>
      <c r="P64" s="8">
        <f t="shared" si="52"/>
        <v>0</v>
      </c>
      <c r="Q64" s="8">
        <f t="shared" si="52"/>
        <v>0</v>
      </c>
      <c r="R64" s="8">
        <f t="shared" si="52"/>
        <v>0</v>
      </c>
      <c r="S64" s="8">
        <f t="shared" si="52"/>
        <v>0.3097909426</v>
      </c>
      <c r="T64" s="8">
        <f t="shared" si="52"/>
        <v>0</v>
      </c>
      <c r="U64" s="8">
        <f t="shared" si="52"/>
        <v>0</v>
      </c>
      <c r="V64" s="8">
        <f t="shared" si="52"/>
        <v>0</v>
      </c>
      <c r="W64" s="8">
        <f t="shared" si="52"/>
        <v>0</v>
      </c>
      <c r="X64" s="8">
        <f t="shared" si="52"/>
        <v>0.8</v>
      </c>
      <c r="Y64" s="8">
        <f t="shared" si="52"/>
        <v>0</v>
      </c>
      <c r="Z64" s="8">
        <f t="shared" si="52"/>
        <v>0</v>
      </c>
      <c r="AA64" s="8">
        <f t="shared" si="52"/>
        <v>0</v>
      </c>
      <c r="AD64" s="8">
        <v>9.0</v>
      </c>
      <c r="AE64" s="3">
        <f t="shared" ref="AE64:AE69" si="55">0.65417 + AD64*0.3355</f>
        <v>3.67367</v>
      </c>
      <c r="AF64" s="8">
        <f t="shared" si="31"/>
        <v>39.39622502</v>
      </c>
      <c r="AG64" s="8">
        <f t="shared" ref="AG64:AW64" si="53">AG43*$L$20</f>
        <v>0</v>
      </c>
      <c r="AH64" s="8">
        <f t="shared" si="53"/>
        <v>0</v>
      </c>
      <c r="AI64" s="8">
        <f t="shared" si="53"/>
        <v>0</v>
      </c>
      <c r="AJ64" s="8">
        <f t="shared" si="53"/>
        <v>0</v>
      </c>
      <c r="AK64" s="8">
        <f t="shared" si="53"/>
        <v>0</v>
      </c>
      <c r="AL64" s="8">
        <f t="shared" si="53"/>
        <v>0.001016819611</v>
      </c>
      <c r="AM64" s="8">
        <f t="shared" si="53"/>
        <v>0</v>
      </c>
      <c r="AN64" s="8">
        <f t="shared" si="53"/>
        <v>0</v>
      </c>
      <c r="AO64" s="8">
        <f t="shared" si="53"/>
        <v>0</v>
      </c>
      <c r="AP64" s="8">
        <f t="shared" si="53"/>
        <v>0</v>
      </c>
      <c r="AQ64" s="8">
        <f t="shared" si="53"/>
        <v>0</v>
      </c>
      <c r="AR64" s="8">
        <f t="shared" si="53"/>
        <v>0.8</v>
      </c>
      <c r="AS64" s="8">
        <f t="shared" si="53"/>
        <v>0</v>
      </c>
      <c r="AT64" s="8">
        <f t="shared" si="53"/>
        <v>0</v>
      </c>
      <c r="AU64" s="8">
        <f t="shared" si="53"/>
        <v>0</v>
      </c>
      <c r="AV64" s="8">
        <f t="shared" si="53"/>
        <v>0</v>
      </c>
      <c r="AW64" s="8">
        <f t="shared" si="53"/>
        <v>0</v>
      </c>
    </row>
    <row r="65" ht="14.25" customHeight="1">
      <c r="J65" s="8">
        <v>11.0</v>
      </c>
      <c r="K65" s="8">
        <f t="shared" si="51"/>
        <v>4.4833</v>
      </c>
      <c r="L65" s="8">
        <f t="shared" si="28"/>
        <v>88.52632806</v>
      </c>
      <c r="M65" s="8">
        <f t="shared" ref="M65:AA65" si="54">M44*$L$20</f>
        <v>0</v>
      </c>
      <c r="N65" s="8">
        <f t="shared" si="54"/>
        <v>0</v>
      </c>
      <c r="O65" s="8">
        <f t="shared" si="54"/>
        <v>0</v>
      </c>
      <c r="P65" s="8">
        <f t="shared" si="54"/>
        <v>0</v>
      </c>
      <c r="Q65" s="8">
        <f t="shared" si="54"/>
        <v>0</v>
      </c>
      <c r="R65" s="8">
        <f t="shared" si="54"/>
        <v>0</v>
      </c>
      <c r="S65" s="8">
        <f t="shared" si="54"/>
        <v>0</v>
      </c>
      <c r="T65" s="8">
        <f t="shared" si="54"/>
        <v>0.7831199963</v>
      </c>
      <c r="U65" s="8">
        <f t="shared" si="54"/>
        <v>0</v>
      </c>
      <c r="V65" s="8">
        <f t="shared" si="54"/>
        <v>0</v>
      </c>
      <c r="W65" s="8">
        <f t="shared" si="54"/>
        <v>0</v>
      </c>
      <c r="X65" s="8">
        <f t="shared" si="54"/>
        <v>0</v>
      </c>
      <c r="Y65" s="8">
        <f t="shared" si="54"/>
        <v>0.8</v>
      </c>
      <c r="Z65" s="8">
        <f t="shared" si="54"/>
        <v>0</v>
      </c>
      <c r="AA65" s="8">
        <f t="shared" si="54"/>
        <v>0</v>
      </c>
      <c r="AD65" s="8">
        <v>10.0</v>
      </c>
      <c r="AE65" s="3">
        <f t="shared" si="55"/>
        <v>4.00917</v>
      </c>
      <c r="AF65" s="8">
        <f t="shared" si="31"/>
        <v>55.10111765</v>
      </c>
      <c r="AG65" s="8">
        <f t="shared" ref="AG65:AW65" si="56">AG44*$L$20</f>
        <v>0</v>
      </c>
      <c r="AH65" s="8">
        <f t="shared" si="56"/>
        <v>0</v>
      </c>
      <c r="AI65" s="8">
        <f t="shared" si="56"/>
        <v>0</v>
      </c>
      <c r="AJ65" s="8">
        <f t="shared" si="56"/>
        <v>0</v>
      </c>
      <c r="AK65" s="8">
        <f t="shared" si="56"/>
        <v>0</v>
      </c>
      <c r="AL65" s="8">
        <f t="shared" si="56"/>
        <v>0</v>
      </c>
      <c r="AM65" s="8">
        <f t="shared" si="56"/>
        <v>0.0098144057</v>
      </c>
      <c r="AN65" s="8">
        <f t="shared" si="56"/>
        <v>0</v>
      </c>
      <c r="AO65" s="8">
        <f t="shared" si="56"/>
        <v>0</v>
      </c>
      <c r="AP65" s="8">
        <f t="shared" si="56"/>
        <v>0</v>
      </c>
      <c r="AQ65" s="8">
        <f t="shared" si="56"/>
        <v>0</v>
      </c>
      <c r="AR65" s="8">
        <f t="shared" si="56"/>
        <v>0</v>
      </c>
      <c r="AS65" s="8">
        <f t="shared" si="56"/>
        <v>0.8</v>
      </c>
      <c r="AT65" s="8">
        <f t="shared" si="56"/>
        <v>0</v>
      </c>
      <c r="AU65" s="8">
        <f t="shared" si="56"/>
        <v>0</v>
      </c>
      <c r="AV65" s="8">
        <f t="shared" si="56"/>
        <v>0</v>
      </c>
      <c r="AW65" s="8">
        <f t="shared" si="56"/>
        <v>0</v>
      </c>
    </row>
    <row r="66" ht="14.25" customHeight="1">
      <c r="J66" s="3">
        <v>12.0</v>
      </c>
      <c r="K66" s="8">
        <f t="shared" si="51"/>
        <v>4.8923</v>
      </c>
      <c r="L66" s="8">
        <f t="shared" si="28"/>
        <v>133.2597192</v>
      </c>
      <c r="M66" s="8">
        <f t="shared" ref="M66:AA66" si="57">M45*$L$20</f>
        <v>0</v>
      </c>
      <c r="N66" s="8">
        <f t="shared" si="57"/>
        <v>0</v>
      </c>
      <c r="O66" s="8">
        <f t="shared" si="57"/>
        <v>0</v>
      </c>
      <c r="P66" s="8">
        <f t="shared" si="57"/>
        <v>0</v>
      </c>
      <c r="Q66" s="8">
        <f t="shared" si="57"/>
        <v>0</v>
      </c>
      <c r="R66" s="8">
        <f t="shared" si="57"/>
        <v>0</v>
      </c>
      <c r="S66" s="8">
        <f t="shared" si="57"/>
        <v>0</v>
      </c>
      <c r="T66" s="8">
        <f t="shared" si="57"/>
        <v>0</v>
      </c>
      <c r="U66" s="8">
        <f t="shared" si="57"/>
        <v>0.7997651782</v>
      </c>
      <c r="V66" s="8">
        <f t="shared" si="57"/>
        <v>0</v>
      </c>
      <c r="W66" s="8">
        <f t="shared" si="57"/>
        <v>0</v>
      </c>
      <c r="X66" s="8">
        <f t="shared" si="57"/>
        <v>0</v>
      </c>
      <c r="Y66" s="8">
        <f t="shared" si="57"/>
        <v>0</v>
      </c>
      <c r="Z66" s="8">
        <f t="shared" si="57"/>
        <v>0.8</v>
      </c>
      <c r="AA66" s="8">
        <f t="shared" si="57"/>
        <v>0</v>
      </c>
      <c r="AD66" s="8">
        <v>11.0</v>
      </c>
      <c r="AE66" s="3">
        <f t="shared" si="55"/>
        <v>4.34467</v>
      </c>
      <c r="AF66" s="8">
        <f t="shared" si="31"/>
        <v>77.0666013</v>
      </c>
      <c r="AG66" s="8">
        <f t="shared" ref="AG66:AW66" si="58">AG45*$L$20</f>
        <v>0</v>
      </c>
      <c r="AH66" s="8">
        <f t="shared" si="58"/>
        <v>0</v>
      </c>
      <c r="AI66" s="8">
        <f t="shared" si="58"/>
        <v>0</v>
      </c>
      <c r="AJ66" s="8">
        <f t="shared" si="58"/>
        <v>0</v>
      </c>
      <c r="AK66" s="8">
        <f t="shared" si="58"/>
        <v>0</v>
      </c>
      <c r="AL66" s="8">
        <f t="shared" si="58"/>
        <v>0</v>
      </c>
      <c r="AM66" s="8">
        <f t="shared" si="58"/>
        <v>0</v>
      </c>
      <c r="AN66" s="8">
        <f t="shared" si="58"/>
        <v>0.0864895893</v>
      </c>
      <c r="AO66" s="8">
        <f t="shared" si="58"/>
        <v>0</v>
      </c>
      <c r="AP66" s="8">
        <f t="shared" si="58"/>
        <v>0</v>
      </c>
      <c r="AQ66" s="8">
        <f t="shared" si="58"/>
        <v>0</v>
      </c>
      <c r="AR66" s="8">
        <f t="shared" si="58"/>
        <v>0</v>
      </c>
      <c r="AS66" s="8">
        <f t="shared" si="58"/>
        <v>0</v>
      </c>
      <c r="AT66" s="8">
        <f t="shared" si="58"/>
        <v>0.8</v>
      </c>
      <c r="AU66" s="8">
        <f t="shared" si="58"/>
        <v>0</v>
      </c>
      <c r="AV66" s="8">
        <f t="shared" si="58"/>
        <v>0</v>
      </c>
      <c r="AW66" s="8">
        <f t="shared" si="58"/>
        <v>0</v>
      </c>
    </row>
    <row r="67" ht="14.25" customHeight="1">
      <c r="J67" s="3">
        <v>13.0</v>
      </c>
      <c r="K67" s="8">
        <f t="shared" si="51"/>
        <v>5.3013</v>
      </c>
      <c r="L67" s="8">
        <f t="shared" si="28"/>
        <v>200.5974172</v>
      </c>
      <c r="M67" s="8">
        <f t="shared" ref="M67:AA67" si="59">M46*$L$20</f>
        <v>0</v>
      </c>
      <c r="N67" s="8">
        <f t="shared" si="59"/>
        <v>0</v>
      </c>
      <c r="O67" s="8">
        <f t="shared" si="59"/>
        <v>0</v>
      </c>
      <c r="P67" s="8">
        <f t="shared" si="59"/>
        <v>0</v>
      </c>
      <c r="Q67" s="8">
        <f t="shared" si="59"/>
        <v>0</v>
      </c>
      <c r="R67" s="8">
        <f t="shared" si="59"/>
        <v>0</v>
      </c>
      <c r="S67" s="8">
        <f t="shared" si="59"/>
        <v>0</v>
      </c>
      <c r="T67" s="8">
        <f t="shared" si="59"/>
        <v>0</v>
      </c>
      <c r="U67" s="8">
        <f t="shared" si="59"/>
        <v>0</v>
      </c>
      <c r="V67" s="8">
        <f t="shared" si="59"/>
        <v>0.7999968004</v>
      </c>
      <c r="W67" s="8">
        <f t="shared" si="59"/>
        <v>0</v>
      </c>
      <c r="X67" s="8">
        <f t="shared" si="59"/>
        <v>0</v>
      </c>
      <c r="Y67" s="8">
        <f t="shared" si="59"/>
        <v>0</v>
      </c>
      <c r="Z67" s="8">
        <f t="shared" si="59"/>
        <v>0</v>
      </c>
      <c r="AA67" s="8">
        <f t="shared" si="59"/>
        <v>0.8</v>
      </c>
      <c r="AD67" s="8">
        <v>12.0</v>
      </c>
      <c r="AE67" s="3">
        <f t="shared" si="55"/>
        <v>4.68017</v>
      </c>
      <c r="AF67" s="8">
        <f t="shared" si="31"/>
        <v>107.788395</v>
      </c>
      <c r="AG67" s="8">
        <f t="shared" ref="AG67:AW67" si="60">AG46*$L$20</f>
        <v>0</v>
      </c>
      <c r="AH67" s="8">
        <f t="shared" si="60"/>
        <v>0</v>
      </c>
      <c r="AI67" s="8">
        <f t="shared" si="60"/>
        <v>0</v>
      </c>
      <c r="AJ67" s="8">
        <f t="shared" si="60"/>
        <v>0</v>
      </c>
      <c r="AK67" s="8">
        <f t="shared" si="60"/>
        <v>0</v>
      </c>
      <c r="AL67" s="8">
        <f t="shared" si="60"/>
        <v>0</v>
      </c>
      <c r="AM67" s="8">
        <f t="shared" si="60"/>
        <v>0</v>
      </c>
      <c r="AN67" s="8">
        <f t="shared" si="60"/>
        <v>0</v>
      </c>
      <c r="AO67" s="8">
        <f t="shared" si="60"/>
        <v>0.4335352199</v>
      </c>
      <c r="AP67" s="8">
        <f t="shared" si="60"/>
        <v>0</v>
      </c>
      <c r="AQ67" s="8">
        <f t="shared" si="60"/>
        <v>0</v>
      </c>
      <c r="AR67" s="8">
        <f t="shared" si="60"/>
        <v>0</v>
      </c>
      <c r="AS67" s="8">
        <f t="shared" si="60"/>
        <v>0</v>
      </c>
      <c r="AT67" s="8">
        <f t="shared" si="60"/>
        <v>0</v>
      </c>
      <c r="AU67" s="8">
        <f t="shared" si="60"/>
        <v>0.8</v>
      </c>
      <c r="AV67" s="8">
        <f t="shared" si="60"/>
        <v>0</v>
      </c>
      <c r="AW67" s="8">
        <f t="shared" si="60"/>
        <v>0</v>
      </c>
    </row>
    <row r="68" ht="14.25" customHeight="1">
      <c r="AD68" s="3">
        <v>13.0</v>
      </c>
      <c r="AE68" s="3">
        <f t="shared" si="55"/>
        <v>5.01567</v>
      </c>
      <c r="AF68" s="8">
        <f t="shared" si="31"/>
        <v>150.7571102</v>
      </c>
      <c r="AG68" s="8">
        <f t="shared" ref="AG68:AW68" si="61">AG47*$L$20</f>
        <v>0</v>
      </c>
      <c r="AH68" s="8">
        <f t="shared" si="61"/>
        <v>0</v>
      </c>
      <c r="AI68" s="8">
        <f t="shared" si="61"/>
        <v>0</v>
      </c>
      <c r="AJ68" s="8">
        <f t="shared" si="61"/>
        <v>0</v>
      </c>
      <c r="AK68" s="8">
        <f t="shared" si="61"/>
        <v>0</v>
      </c>
      <c r="AL68" s="8">
        <f t="shared" si="61"/>
        <v>0</v>
      </c>
      <c r="AM68" s="8">
        <f t="shared" si="61"/>
        <v>0</v>
      </c>
      <c r="AN68" s="8">
        <f t="shared" si="61"/>
        <v>0</v>
      </c>
      <c r="AO68" s="8">
        <f t="shared" si="61"/>
        <v>0</v>
      </c>
      <c r="AP68" s="8">
        <f t="shared" si="61"/>
        <v>0.7362331987</v>
      </c>
      <c r="AQ68" s="8">
        <f t="shared" si="61"/>
        <v>0</v>
      </c>
      <c r="AR68" s="8">
        <f t="shared" si="61"/>
        <v>0</v>
      </c>
      <c r="AS68" s="8">
        <f t="shared" si="61"/>
        <v>0</v>
      </c>
      <c r="AT68" s="8">
        <f t="shared" si="61"/>
        <v>0</v>
      </c>
      <c r="AU68" s="8">
        <f t="shared" si="61"/>
        <v>0</v>
      </c>
      <c r="AV68" s="8">
        <f t="shared" si="61"/>
        <v>0.8</v>
      </c>
      <c r="AW68" s="8">
        <f t="shared" si="61"/>
        <v>0</v>
      </c>
    </row>
    <row r="69" ht="14.25" customHeight="1">
      <c r="L69" s="3" t="s">
        <v>63</v>
      </c>
      <c r="M69" s="8">
        <f t="shared" ref="M69:AA69" si="62">SUM(M54:M67)</f>
        <v>0.4</v>
      </c>
      <c r="N69" s="8">
        <f t="shared" si="62"/>
        <v>0.8</v>
      </c>
      <c r="O69" s="8">
        <f t="shared" si="62"/>
        <v>0.8</v>
      </c>
      <c r="P69" s="8">
        <f t="shared" si="62"/>
        <v>0.8</v>
      </c>
      <c r="Q69" s="8">
        <f t="shared" si="62"/>
        <v>0.8</v>
      </c>
      <c r="R69" s="8">
        <f t="shared" si="62"/>
        <v>0.8</v>
      </c>
      <c r="S69" s="8">
        <f t="shared" si="62"/>
        <v>0.8</v>
      </c>
      <c r="T69" s="8">
        <f t="shared" si="62"/>
        <v>0.8</v>
      </c>
      <c r="U69" s="8">
        <f t="shared" si="62"/>
        <v>0.8</v>
      </c>
      <c r="V69" s="8">
        <f t="shared" si="62"/>
        <v>0.7999968004</v>
      </c>
      <c r="W69" s="8">
        <f t="shared" si="62"/>
        <v>0.8</v>
      </c>
      <c r="X69" s="8">
        <f t="shared" si="62"/>
        <v>0.8</v>
      </c>
      <c r="Y69" s="8">
        <f t="shared" si="62"/>
        <v>0.8</v>
      </c>
      <c r="Z69" s="8">
        <f t="shared" si="62"/>
        <v>0.8</v>
      </c>
      <c r="AA69" s="8">
        <f t="shared" si="62"/>
        <v>0.8</v>
      </c>
      <c r="AD69" s="3">
        <v>14.0</v>
      </c>
      <c r="AE69" s="3">
        <f t="shared" si="55"/>
        <v>5.35117</v>
      </c>
      <c r="AF69" s="8">
        <f t="shared" si="31"/>
        <v>210.8548538</v>
      </c>
      <c r="AG69" s="8">
        <f t="shared" ref="AG69:AW69" si="63">AG48*$L$20</f>
        <v>0</v>
      </c>
      <c r="AH69" s="8">
        <f t="shared" si="63"/>
        <v>0</v>
      </c>
      <c r="AI69" s="8">
        <f t="shared" si="63"/>
        <v>0</v>
      </c>
      <c r="AJ69" s="8">
        <f t="shared" si="63"/>
        <v>0</v>
      </c>
      <c r="AK69" s="8">
        <f t="shared" si="63"/>
        <v>0</v>
      </c>
      <c r="AL69" s="8">
        <f t="shared" si="63"/>
        <v>0</v>
      </c>
      <c r="AM69" s="8">
        <f t="shared" si="63"/>
        <v>0</v>
      </c>
      <c r="AN69" s="8">
        <f t="shared" si="63"/>
        <v>0</v>
      </c>
      <c r="AO69" s="8">
        <f t="shared" si="63"/>
        <v>0</v>
      </c>
      <c r="AP69" s="8">
        <f t="shared" si="63"/>
        <v>0</v>
      </c>
      <c r="AQ69" s="8">
        <f t="shared" si="63"/>
        <v>0.7929627433</v>
      </c>
      <c r="AR69" s="8">
        <f t="shared" si="63"/>
        <v>0</v>
      </c>
      <c r="AS69" s="8">
        <f t="shared" si="63"/>
        <v>0</v>
      </c>
      <c r="AT69" s="8">
        <f t="shared" si="63"/>
        <v>0</v>
      </c>
      <c r="AU69" s="8">
        <f t="shared" si="63"/>
        <v>0</v>
      </c>
      <c r="AV69" s="8">
        <f t="shared" si="63"/>
        <v>0</v>
      </c>
      <c r="AW69" s="8">
        <f t="shared" si="63"/>
        <v>0.8</v>
      </c>
    </row>
    <row r="70" ht="14.25" customHeight="1"/>
    <row r="71" ht="14.25" customHeight="1">
      <c r="AF71" s="3" t="s">
        <v>63</v>
      </c>
      <c r="AG71" s="8">
        <f t="shared" ref="AG71:AW71" si="64">SUM(AG54:AG69)</f>
        <v>0.8</v>
      </c>
      <c r="AH71" s="8">
        <f t="shared" si="64"/>
        <v>0.8</v>
      </c>
      <c r="AI71" s="8">
        <f t="shared" si="64"/>
        <v>0.8</v>
      </c>
      <c r="AJ71" s="8">
        <f t="shared" si="64"/>
        <v>0.8</v>
      </c>
      <c r="AK71" s="8">
        <f t="shared" si="64"/>
        <v>0.8</v>
      </c>
      <c r="AL71" s="8">
        <f t="shared" si="64"/>
        <v>0.8</v>
      </c>
      <c r="AM71" s="8">
        <f t="shared" si="64"/>
        <v>0.8</v>
      </c>
      <c r="AN71" s="8">
        <f t="shared" si="64"/>
        <v>0.8</v>
      </c>
      <c r="AO71" s="8">
        <f t="shared" si="64"/>
        <v>0.8</v>
      </c>
      <c r="AP71" s="8">
        <f t="shared" si="64"/>
        <v>0.8</v>
      </c>
      <c r="AQ71" s="8">
        <f t="shared" si="64"/>
        <v>0.7929627433</v>
      </c>
      <c r="AR71" s="8">
        <f t="shared" si="64"/>
        <v>0.8</v>
      </c>
      <c r="AS71" s="8">
        <f t="shared" si="64"/>
        <v>0.8</v>
      </c>
      <c r="AT71" s="8">
        <f t="shared" si="64"/>
        <v>0.8</v>
      </c>
      <c r="AU71" s="8">
        <f t="shared" si="64"/>
        <v>0.8</v>
      </c>
      <c r="AV71" s="8">
        <f t="shared" si="64"/>
        <v>0.8</v>
      </c>
      <c r="AW71" s="8">
        <f t="shared" si="64"/>
        <v>0.8</v>
      </c>
    </row>
    <row r="72" ht="14.25" customHeight="1"/>
    <row r="73" ht="14.25" customHeight="1">
      <c r="M73" s="3" t="s">
        <v>234</v>
      </c>
      <c r="AG73" s="3" t="s">
        <v>234</v>
      </c>
      <c r="AH73" s="3" t="s">
        <v>235</v>
      </c>
    </row>
    <row r="74" ht="14.25" customHeight="1">
      <c r="M74" s="3">
        <v>0.0</v>
      </c>
      <c r="N74" s="3">
        <v>1.0</v>
      </c>
      <c r="O74" s="3">
        <v>2.0</v>
      </c>
      <c r="P74" s="3">
        <v>3.0</v>
      </c>
      <c r="Q74" s="3">
        <v>4.0</v>
      </c>
      <c r="R74" s="3">
        <v>5.0</v>
      </c>
      <c r="S74" s="3">
        <v>6.0</v>
      </c>
      <c r="T74" s="3">
        <v>7.0</v>
      </c>
      <c r="U74" s="3">
        <v>8.0</v>
      </c>
      <c r="V74" s="3">
        <v>9.0</v>
      </c>
      <c r="W74" s="3">
        <v>10.0</v>
      </c>
      <c r="X74" s="3">
        <v>11.0</v>
      </c>
      <c r="Y74" s="3">
        <v>12.0</v>
      </c>
      <c r="Z74" s="3">
        <v>13.0</v>
      </c>
      <c r="AA74" s="3">
        <v>14.0</v>
      </c>
      <c r="AB74" s="3">
        <v>15.0</v>
      </c>
      <c r="AG74" s="3">
        <v>0.0</v>
      </c>
      <c r="AH74" s="3">
        <v>1.0</v>
      </c>
      <c r="AI74" s="3">
        <v>2.0</v>
      </c>
      <c r="AJ74" s="3">
        <v>3.0</v>
      </c>
      <c r="AK74" s="3">
        <v>4.0</v>
      </c>
      <c r="AL74" s="3">
        <v>5.0</v>
      </c>
      <c r="AM74" s="3">
        <v>6.0</v>
      </c>
      <c r="AN74" s="3">
        <v>7.0</v>
      </c>
      <c r="AO74" s="3">
        <v>8.0</v>
      </c>
      <c r="AP74" s="3">
        <v>9.0</v>
      </c>
      <c r="AQ74" s="3">
        <v>10.0</v>
      </c>
      <c r="AR74" s="3">
        <v>11.0</v>
      </c>
      <c r="AS74" s="3">
        <v>12.0</v>
      </c>
      <c r="AT74" s="3">
        <v>13.0</v>
      </c>
      <c r="AU74" s="3">
        <v>14.0</v>
      </c>
      <c r="AV74" s="3">
        <v>15.0</v>
      </c>
      <c r="AW74" s="3">
        <v>16.0</v>
      </c>
      <c r="AX74" s="3">
        <v>17.0</v>
      </c>
      <c r="AY74" s="3">
        <v>18.0</v>
      </c>
      <c r="AZ74" s="3">
        <v>19.0</v>
      </c>
      <c r="BA74" s="3">
        <v>20.0</v>
      </c>
    </row>
    <row r="75" ht="14.25" customHeight="1">
      <c r="I75" s="3" t="s">
        <v>232</v>
      </c>
      <c r="J75" s="8">
        <v>0.0</v>
      </c>
      <c r="K75" s="8">
        <f t="shared" ref="K75:K84" si="67">1.12368 + J75*0.31059</f>
        <v>1.12368</v>
      </c>
      <c r="L75" s="8">
        <f t="shared" ref="L75:L89" si="68">exp(K75)</f>
        <v>3.076153645</v>
      </c>
      <c r="M75" s="3">
        <v>100.0</v>
      </c>
      <c r="N75" s="10">
        <f t="shared" ref="N75:AB75" si="65">mmult($M$53:$AA$67,M75:M89)</f>
        <v>192490.6029</v>
      </c>
      <c r="O75" s="10">
        <f t="shared" si="65"/>
        <v>276323.8982</v>
      </c>
      <c r="P75" s="10">
        <f t="shared" si="65"/>
        <v>243071.3592</v>
      </c>
      <c r="Q75" s="10">
        <f t="shared" si="65"/>
        <v>211764.6871</v>
      </c>
      <c r="R75" s="10">
        <f t="shared" si="65"/>
        <v>183255.6494</v>
      </c>
      <c r="S75" s="10">
        <f t="shared" si="65"/>
        <v>157634.6484</v>
      </c>
      <c r="T75" s="10">
        <f t="shared" si="65"/>
        <v>132777.2886</v>
      </c>
      <c r="U75" s="10">
        <f t="shared" si="65"/>
        <v>119778.7415</v>
      </c>
      <c r="V75" s="10">
        <f t="shared" si="65"/>
        <v>674684.36</v>
      </c>
      <c r="W75" s="10">
        <f t="shared" si="65"/>
        <v>2586255.248</v>
      </c>
      <c r="X75" s="10">
        <f t="shared" si="65"/>
        <v>5305474.378</v>
      </c>
      <c r="Y75" s="10">
        <f t="shared" si="65"/>
        <v>7957835.411</v>
      </c>
      <c r="Z75" s="10">
        <f t="shared" si="65"/>
        <v>10134310.39</v>
      </c>
      <c r="AA75" s="10">
        <f t="shared" si="65"/>
        <v>11698114.44</v>
      </c>
      <c r="AB75" s="10">
        <f t="shared" si="65"/>
        <v>12649143.82</v>
      </c>
      <c r="AD75" s="8">
        <v>0.0</v>
      </c>
      <c r="AE75" s="8">
        <f t="shared" ref="AE75:AE85" si="69">1.1912 + AD75*0.2994</f>
        <v>1.1912</v>
      </c>
      <c r="AF75" s="8">
        <f t="shared" ref="AF75:AF91" si="70">exp(AE75)</f>
        <v>3.291028072</v>
      </c>
      <c r="AG75" s="3">
        <v>100.0</v>
      </c>
      <c r="AH75" s="10">
        <f t="shared" ref="AH75:BA75" si="66">mmult($AG$53:$AW$69,AG75:AG91)</f>
        <v>0</v>
      </c>
      <c r="AI75" s="10">
        <f t="shared" si="66"/>
        <v>0</v>
      </c>
      <c r="AJ75" s="10">
        <f t="shared" si="66"/>
        <v>0</v>
      </c>
      <c r="AK75" s="10">
        <f t="shared" si="66"/>
        <v>0</v>
      </c>
      <c r="AL75" s="10">
        <f t="shared" si="66"/>
        <v>0</v>
      </c>
      <c r="AM75" s="10">
        <f t="shared" si="66"/>
        <v>0</v>
      </c>
      <c r="AN75" s="10">
        <f t="shared" si="66"/>
        <v>0</v>
      </c>
      <c r="AO75" s="10">
        <f t="shared" si="66"/>
        <v>0</v>
      </c>
      <c r="AP75" s="10">
        <f t="shared" si="66"/>
        <v>0</v>
      </c>
      <c r="AQ75" s="10">
        <f t="shared" si="66"/>
        <v>0</v>
      </c>
      <c r="AR75" s="10">
        <f t="shared" si="66"/>
        <v>0</v>
      </c>
      <c r="AS75" s="10">
        <f t="shared" si="66"/>
        <v>0</v>
      </c>
      <c r="AT75" s="10">
        <f t="shared" si="66"/>
        <v>0</v>
      </c>
      <c r="AU75" s="10">
        <f t="shared" si="66"/>
        <v>0</v>
      </c>
      <c r="AV75" s="10">
        <f t="shared" si="66"/>
        <v>0</v>
      </c>
      <c r="AW75" s="10">
        <f t="shared" si="66"/>
        <v>0</v>
      </c>
      <c r="AX75" s="10">
        <f t="shared" si="66"/>
        <v>0</v>
      </c>
      <c r="AY75" s="10">
        <f t="shared" si="66"/>
        <v>0</v>
      </c>
      <c r="AZ75" s="10">
        <f t="shared" si="66"/>
        <v>0</v>
      </c>
      <c r="BA75" s="10">
        <f t="shared" si="66"/>
        <v>0</v>
      </c>
    </row>
    <row r="76" ht="14.25" customHeight="1">
      <c r="J76" s="8">
        <v>4.0</v>
      </c>
      <c r="K76" s="8">
        <f t="shared" si="67"/>
        <v>2.36604</v>
      </c>
      <c r="L76" s="8">
        <f t="shared" si="68"/>
        <v>10.65511438</v>
      </c>
      <c r="M76" s="3">
        <v>100.0</v>
      </c>
      <c r="N76" s="10">
        <v>100.0</v>
      </c>
      <c r="O76" s="10">
        <v>77056.24114594223</v>
      </c>
      <c r="P76" s="10">
        <v>156763.3039785649</v>
      </c>
      <c r="Q76" s="10">
        <v>191286.52608604752</v>
      </c>
      <c r="R76" s="10">
        <v>199477.79048047645</v>
      </c>
      <c r="S76" s="10">
        <v>192988.93404280627</v>
      </c>
      <c r="T76" s="10">
        <v>178847.21979136666</v>
      </c>
      <c r="U76" s="10">
        <v>160419.24732415285</v>
      </c>
      <c r="V76" s="10">
        <v>144163.04500312172</v>
      </c>
      <c r="W76" s="10">
        <v>356371.5709998545</v>
      </c>
      <c r="X76" s="10">
        <v>1248325.0419677196</v>
      </c>
      <c r="Y76" s="10">
        <v>2871184.776204599</v>
      </c>
      <c r="Z76" s="10">
        <v>4905845.030219304</v>
      </c>
      <c r="AA76" s="10">
        <v>6997231.17426645</v>
      </c>
      <c r="AB76" s="10">
        <v>8877584.479144331</v>
      </c>
      <c r="AD76" s="8">
        <v>4.0</v>
      </c>
      <c r="AE76" s="8">
        <f t="shared" si="69"/>
        <v>2.3888</v>
      </c>
      <c r="AF76" s="8">
        <f t="shared" si="70"/>
        <v>10.9004056</v>
      </c>
      <c r="AG76" s="3">
        <v>100.0</v>
      </c>
      <c r="AH76" s="10">
        <v>140.0</v>
      </c>
      <c r="AI76" s="10">
        <v>84.00000000000001</v>
      </c>
      <c r="AJ76" s="10">
        <v>50.40000000000001</v>
      </c>
      <c r="AK76" s="10">
        <v>30.240000000000013</v>
      </c>
      <c r="AL76" s="10">
        <v>18.14400000000001</v>
      </c>
      <c r="AM76" s="10">
        <v>10.886400000000007</v>
      </c>
      <c r="AN76" s="10">
        <v>6.531840000000005</v>
      </c>
      <c r="AO76" s="10">
        <v>3.919104000000004</v>
      </c>
      <c r="AP76" s="10">
        <v>2.3514624000000026</v>
      </c>
      <c r="AQ76" s="10">
        <v>1.4108774400000017</v>
      </c>
      <c r="AR76" s="10">
        <v>0.8465264640000012</v>
      </c>
      <c r="AS76" s="10">
        <v>0.5079158784000007</v>
      </c>
      <c r="AT76" s="10">
        <v>0.30474952704000047</v>
      </c>
      <c r="AU76" s="10">
        <v>0.1828497162240003</v>
      </c>
      <c r="AV76" s="10">
        <v>0.1097098297344002</v>
      </c>
      <c r="AW76" s="10">
        <v>0.06582589784064014</v>
      </c>
      <c r="AX76" s="10">
        <v>0.03949553870438409</v>
      </c>
      <c r="AY76" s="10">
        <v>0.02369732322263046</v>
      </c>
      <c r="AZ76" s="10">
        <v>0.014218393933578276</v>
      </c>
      <c r="BA76" s="10">
        <v>0.008531036360146967</v>
      </c>
    </row>
    <row r="77" ht="14.25" customHeight="1">
      <c r="J77" s="8">
        <v>5.0</v>
      </c>
      <c r="K77" s="8">
        <f t="shared" si="67"/>
        <v>2.67663</v>
      </c>
      <c r="L77" s="8">
        <f t="shared" si="68"/>
        <v>14.53602426</v>
      </c>
      <c r="M77" s="3">
        <v>100.0</v>
      </c>
      <c r="N77" s="10">
        <v>20.0</v>
      </c>
      <c r="O77" s="10">
        <v>20.0</v>
      </c>
      <c r="P77" s="10">
        <v>15411.248229188446</v>
      </c>
      <c r="Q77" s="10">
        <v>31352.660795712978</v>
      </c>
      <c r="R77" s="10">
        <v>38257.305217209505</v>
      </c>
      <c r="S77" s="10">
        <v>39895.558096095294</v>
      </c>
      <c r="T77" s="10">
        <v>38597.78680856126</v>
      </c>
      <c r="U77" s="10">
        <v>35769.44395827333</v>
      </c>
      <c r="V77" s="10">
        <v>32083.84946483057</v>
      </c>
      <c r="W77" s="10">
        <v>28832.609000624347</v>
      </c>
      <c r="X77" s="10">
        <v>71274.3141999709</v>
      </c>
      <c r="Y77" s="10">
        <v>249665.00839354392</v>
      </c>
      <c r="Z77" s="10">
        <v>574236.9552409198</v>
      </c>
      <c r="AA77" s="10">
        <v>981169.0060438609</v>
      </c>
      <c r="AB77" s="10">
        <v>1399446.23485329</v>
      </c>
      <c r="AD77" s="8">
        <v>5.0</v>
      </c>
      <c r="AE77" s="8">
        <f t="shared" si="69"/>
        <v>2.6882</v>
      </c>
      <c r="AF77" s="8">
        <f t="shared" si="70"/>
        <v>14.70518275</v>
      </c>
      <c r="AG77" s="3">
        <v>100.0</v>
      </c>
      <c r="AH77" s="10">
        <v>20.0</v>
      </c>
      <c r="AI77" s="10">
        <v>28.0</v>
      </c>
      <c r="AJ77" s="10">
        <v>16.800000000000004</v>
      </c>
      <c r="AK77" s="10">
        <v>10.080000000000004</v>
      </c>
      <c r="AL77" s="10">
        <v>6.048000000000003</v>
      </c>
      <c r="AM77" s="10">
        <v>3.628800000000002</v>
      </c>
      <c r="AN77" s="10">
        <v>2.1772800000000014</v>
      </c>
      <c r="AO77" s="10">
        <v>1.306368000000001</v>
      </c>
      <c r="AP77" s="10">
        <v>0.7838208000000009</v>
      </c>
      <c r="AQ77" s="10">
        <v>0.47029248000000057</v>
      </c>
      <c r="AR77" s="10">
        <v>0.28217548800000036</v>
      </c>
      <c r="AS77" s="10">
        <v>0.16930529280000026</v>
      </c>
      <c r="AT77" s="10">
        <v>0.10158317568000015</v>
      </c>
      <c r="AU77" s="10">
        <v>0.0609499054080001</v>
      </c>
      <c r="AV77" s="10">
        <v>0.03656994324480006</v>
      </c>
      <c r="AW77" s="10">
        <v>0.02194196594688004</v>
      </c>
      <c r="AX77" s="10">
        <v>0.013165179568128028</v>
      </c>
      <c r="AY77" s="10">
        <v>0.007899107740876819</v>
      </c>
      <c r="AZ77" s="10">
        <v>0.004739464644526092</v>
      </c>
      <c r="BA77" s="10">
        <v>0.0028436787867156554</v>
      </c>
    </row>
    <row r="78" ht="14.25" customHeight="1">
      <c r="J78" s="8">
        <v>6.0</v>
      </c>
      <c r="K78" s="8">
        <f t="shared" si="67"/>
        <v>2.98722</v>
      </c>
      <c r="L78" s="8">
        <f t="shared" si="68"/>
        <v>19.83047707</v>
      </c>
      <c r="M78" s="3">
        <v>100.0</v>
      </c>
      <c r="N78" s="10">
        <v>80.0</v>
      </c>
      <c r="O78" s="10">
        <v>16.0</v>
      </c>
      <c r="P78" s="10">
        <v>16.0</v>
      </c>
      <c r="Q78" s="10">
        <v>12328.998583350758</v>
      </c>
      <c r="R78" s="10">
        <v>25082.128636570385</v>
      </c>
      <c r="S78" s="10">
        <v>30605.844173767604</v>
      </c>
      <c r="T78" s="10">
        <v>31916.446476876237</v>
      </c>
      <c r="U78" s="10">
        <v>30878.229446849007</v>
      </c>
      <c r="V78" s="10">
        <v>28615.555166618666</v>
      </c>
      <c r="W78" s="10">
        <v>25667.07957186446</v>
      </c>
      <c r="X78" s="10">
        <v>23066.087200499478</v>
      </c>
      <c r="Y78" s="10">
        <v>57019.45135997672</v>
      </c>
      <c r="Z78" s="10">
        <v>199732.00671483515</v>
      </c>
      <c r="AA78" s="10">
        <v>459389.5641927359</v>
      </c>
      <c r="AB78" s="10">
        <v>784935.2048350888</v>
      </c>
      <c r="AD78" s="8">
        <v>6.0</v>
      </c>
      <c r="AE78" s="8">
        <f t="shared" si="69"/>
        <v>2.9876</v>
      </c>
      <c r="AF78" s="8">
        <f t="shared" si="70"/>
        <v>19.83801408</v>
      </c>
      <c r="AG78" s="3">
        <v>100.0</v>
      </c>
      <c r="AH78" s="10">
        <v>80.0</v>
      </c>
      <c r="AI78" s="10">
        <v>16.0</v>
      </c>
      <c r="AJ78" s="10">
        <v>22.400000000000002</v>
      </c>
      <c r="AK78" s="10">
        <v>13.440000000000005</v>
      </c>
      <c r="AL78" s="10">
        <v>8.064000000000004</v>
      </c>
      <c r="AM78" s="10">
        <v>4.838400000000003</v>
      </c>
      <c r="AN78" s="10">
        <v>2.9030400000000016</v>
      </c>
      <c r="AO78" s="10">
        <v>1.7418240000000011</v>
      </c>
      <c r="AP78" s="10">
        <v>1.0450944000000009</v>
      </c>
      <c r="AQ78" s="10">
        <v>0.6270566400000007</v>
      </c>
      <c r="AR78" s="10">
        <v>0.37623398400000047</v>
      </c>
      <c r="AS78" s="10">
        <v>0.2257403904000003</v>
      </c>
      <c r="AT78" s="10">
        <v>0.1354442342400002</v>
      </c>
      <c r="AU78" s="10">
        <v>0.08126654054400012</v>
      </c>
      <c r="AV78" s="10">
        <v>0.048759924326400084</v>
      </c>
      <c r="AW78" s="10">
        <v>0.02925595459584005</v>
      </c>
      <c r="AX78" s="10">
        <v>0.01755357275750403</v>
      </c>
      <c r="AY78" s="10">
        <v>0.010532143654502423</v>
      </c>
      <c r="AZ78" s="10">
        <v>0.006319286192701456</v>
      </c>
      <c r="BA78" s="10">
        <v>0.003791571715620874</v>
      </c>
    </row>
    <row r="79" ht="14.25" customHeight="1">
      <c r="J79" s="8">
        <v>7.0</v>
      </c>
      <c r="K79" s="8">
        <f t="shared" si="67"/>
        <v>3.29781</v>
      </c>
      <c r="L79" s="8">
        <f t="shared" si="68"/>
        <v>27.05332721</v>
      </c>
      <c r="M79" s="3">
        <v>100.0</v>
      </c>
      <c r="N79" s="10">
        <v>80.0</v>
      </c>
      <c r="O79" s="10">
        <v>64.0</v>
      </c>
      <c r="P79" s="10">
        <v>12.8</v>
      </c>
      <c r="Q79" s="10">
        <v>12.8</v>
      </c>
      <c r="R79" s="10">
        <v>9863.198866680606</v>
      </c>
      <c r="S79" s="10">
        <v>20065.70290925631</v>
      </c>
      <c r="T79" s="10">
        <v>24484.675339014084</v>
      </c>
      <c r="U79" s="10">
        <v>25533.157181500992</v>
      </c>
      <c r="V79" s="10">
        <v>24702.583557479207</v>
      </c>
      <c r="W79" s="10">
        <v>22892.444133294935</v>
      </c>
      <c r="X79" s="10">
        <v>20533.66365749157</v>
      </c>
      <c r="Y79" s="10">
        <v>18452.869760399582</v>
      </c>
      <c r="Z79" s="10">
        <v>45615.56108798138</v>
      </c>
      <c r="AA79" s="10">
        <v>159785.60537186812</v>
      </c>
      <c r="AB79" s="10">
        <v>367511.65135418874</v>
      </c>
      <c r="AD79" s="8">
        <v>7.0</v>
      </c>
      <c r="AE79" s="8">
        <f t="shared" si="69"/>
        <v>3.287</v>
      </c>
      <c r="AF79" s="8">
        <f t="shared" si="70"/>
        <v>26.76245574</v>
      </c>
      <c r="AG79" s="3">
        <v>100.0</v>
      </c>
      <c r="AH79" s="10">
        <v>80.0</v>
      </c>
      <c r="AI79" s="10">
        <v>64.0</v>
      </c>
      <c r="AJ79" s="10">
        <v>12.8</v>
      </c>
      <c r="AK79" s="10">
        <v>17.92</v>
      </c>
      <c r="AL79" s="10">
        <v>10.752000000000004</v>
      </c>
      <c r="AM79" s="10">
        <v>6.451200000000004</v>
      </c>
      <c r="AN79" s="10">
        <v>3.870720000000002</v>
      </c>
      <c r="AO79" s="10">
        <v>2.3224320000000014</v>
      </c>
      <c r="AP79" s="10">
        <v>1.393459200000001</v>
      </c>
      <c r="AQ79" s="10">
        <v>0.8360755200000007</v>
      </c>
      <c r="AR79" s="10">
        <v>0.5016453120000006</v>
      </c>
      <c r="AS79" s="10">
        <v>0.3009871872000004</v>
      </c>
      <c r="AT79" s="10">
        <v>0.18059231232000025</v>
      </c>
      <c r="AU79" s="10">
        <v>0.10835538739200018</v>
      </c>
      <c r="AV79" s="10">
        <v>0.0650132324352001</v>
      </c>
      <c r="AW79" s="10">
        <v>0.03900793946112007</v>
      </c>
      <c r="AX79" s="10">
        <v>0.023404763676672043</v>
      </c>
      <c r="AY79" s="10">
        <v>0.014042858206003227</v>
      </c>
      <c r="AZ79" s="10">
        <v>0.008425714923601939</v>
      </c>
      <c r="BA79" s="10">
        <v>0.005055428954161165</v>
      </c>
    </row>
    <row r="80" ht="14.25" customHeight="1">
      <c r="J80" s="8">
        <v>8.0</v>
      </c>
      <c r="K80" s="8">
        <f t="shared" si="67"/>
        <v>3.6084</v>
      </c>
      <c r="L80" s="8">
        <f t="shared" si="68"/>
        <v>36.90695442</v>
      </c>
      <c r="M80" s="3">
        <v>100.0</v>
      </c>
      <c r="N80" s="10">
        <v>80.0</v>
      </c>
      <c r="O80" s="10">
        <v>64.0</v>
      </c>
      <c r="P80" s="10">
        <v>51.2</v>
      </c>
      <c r="Q80" s="10">
        <v>10.240000000000002</v>
      </c>
      <c r="R80" s="10">
        <v>10.240000000000002</v>
      </c>
      <c r="S80" s="10">
        <v>7890.5590933444855</v>
      </c>
      <c r="T80" s="10">
        <v>16052.562327405049</v>
      </c>
      <c r="U80" s="10">
        <v>19587.740271211267</v>
      </c>
      <c r="V80" s="10">
        <v>20426.525745200794</v>
      </c>
      <c r="W80" s="10">
        <v>19762.06684598337</v>
      </c>
      <c r="X80" s="10">
        <v>18313.955306635948</v>
      </c>
      <c r="Y80" s="10">
        <v>16426.930925993256</v>
      </c>
      <c r="Z80" s="10">
        <v>14762.295808319666</v>
      </c>
      <c r="AA80" s="10">
        <v>36492.44887038511</v>
      </c>
      <c r="AB80" s="10">
        <v>127828.4842974945</v>
      </c>
      <c r="AD80" s="8">
        <v>8.0</v>
      </c>
      <c r="AE80" s="8">
        <f t="shared" si="69"/>
        <v>3.5864</v>
      </c>
      <c r="AF80" s="8">
        <f t="shared" si="70"/>
        <v>36.10386777</v>
      </c>
      <c r="AG80" s="3">
        <v>100.0</v>
      </c>
      <c r="AH80" s="10">
        <v>80.0</v>
      </c>
      <c r="AI80" s="10">
        <v>64.0</v>
      </c>
      <c r="AJ80" s="10">
        <v>51.2</v>
      </c>
      <c r="AK80" s="10">
        <v>10.240000000000002</v>
      </c>
      <c r="AL80" s="10">
        <v>14.336000000000002</v>
      </c>
      <c r="AM80" s="10">
        <v>8.601600000000003</v>
      </c>
      <c r="AN80" s="10">
        <v>5.160960000000003</v>
      </c>
      <c r="AO80" s="10">
        <v>3.096576000000002</v>
      </c>
      <c r="AP80" s="10">
        <v>1.8579456000000012</v>
      </c>
      <c r="AQ80" s="10">
        <v>1.1147673600000008</v>
      </c>
      <c r="AR80" s="10">
        <v>0.6688604160000007</v>
      </c>
      <c r="AS80" s="10">
        <v>0.4013162496000005</v>
      </c>
      <c r="AT80" s="10">
        <v>0.24078974976000034</v>
      </c>
      <c r="AU80" s="10">
        <v>0.1444738498560002</v>
      </c>
      <c r="AV80" s="10">
        <v>0.08668430991360015</v>
      </c>
      <c r="AW80" s="10">
        <v>0.05201058594816008</v>
      </c>
      <c r="AX80" s="10">
        <v>0.03120635156889606</v>
      </c>
      <c r="AY80" s="10">
        <v>0.018723810941337637</v>
      </c>
      <c r="AZ80" s="10">
        <v>0.011234286564802583</v>
      </c>
      <c r="BA80" s="10">
        <v>0.006740571938881551</v>
      </c>
    </row>
    <row r="81" ht="14.25" customHeight="1">
      <c r="J81" s="8">
        <v>9.0</v>
      </c>
      <c r="K81" s="8">
        <f t="shared" si="67"/>
        <v>3.91899</v>
      </c>
      <c r="L81" s="8">
        <f t="shared" si="68"/>
        <v>50.34956603</v>
      </c>
      <c r="M81" s="3">
        <v>100.0</v>
      </c>
      <c r="N81" s="10">
        <v>79.31721113435933</v>
      </c>
      <c r="O81" s="10">
        <v>63.45376890748746</v>
      </c>
      <c r="P81" s="10">
        <v>50.763015125989966</v>
      </c>
      <c r="Q81" s="10">
        <v>40.610412100791976</v>
      </c>
      <c r="R81" s="10">
        <v>8.122082420158396</v>
      </c>
      <c r="S81" s="10">
        <v>8.122082420158396</v>
      </c>
      <c r="T81" s="10">
        <v>6258.571415749434</v>
      </c>
      <c r="U81" s="10">
        <v>12732.444753702488</v>
      </c>
      <c r="V81" s="10">
        <v>15536.449307366567</v>
      </c>
      <c r="W81" s="10">
        <v>16201.750552735177</v>
      </c>
      <c r="X81" s="10">
        <v>15674.720284741852</v>
      </c>
      <c r="Y81" s="10">
        <v>14526.118597616638</v>
      </c>
      <c r="Z81" s="10">
        <v>13029.383485465438</v>
      </c>
      <c r="AA81" s="10">
        <v>11709.041334563586</v>
      </c>
      <c r="AB81" s="10">
        <v>28944.79271862148</v>
      </c>
      <c r="AD81" s="8">
        <v>9.0</v>
      </c>
      <c r="AE81" s="8">
        <f t="shared" si="69"/>
        <v>3.8858</v>
      </c>
      <c r="AF81" s="8">
        <f t="shared" si="70"/>
        <v>48.70589159</v>
      </c>
      <c r="AG81" s="3">
        <v>100.0</v>
      </c>
      <c r="AH81" s="10">
        <v>79.8983180389163</v>
      </c>
      <c r="AI81" s="10">
        <v>63.918654431133035</v>
      </c>
      <c r="AJ81" s="10">
        <v>51.13492354490643</v>
      </c>
      <c r="AK81" s="10">
        <v>40.907938835925144</v>
      </c>
      <c r="AL81" s="10">
        <v>8.18158776718503</v>
      </c>
      <c r="AM81" s="10">
        <v>11.454222874059042</v>
      </c>
      <c r="AN81" s="10">
        <v>6.872533724435426</v>
      </c>
      <c r="AO81" s="10">
        <v>4.123520234661257</v>
      </c>
      <c r="AP81" s="10">
        <v>2.474112140796754</v>
      </c>
      <c r="AQ81" s="10">
        <v>1.4844672844780524</v>
      </c>
      <c r="AR81" s="10">
        <v>0.8906803706868316</v>
      </c>
      <c r="AS81" s="10">
        <v>0.5344082224120991</v>
      </c>
      <c r="AT81" s="10">
        <v>0.32064493344725953</v>
      </c>
      <c r="AU81" s="10">
        <v>0.19238696006835576</v>
      </c>
      <c r="AV81" s="10">
        <v>0.11543217604101345</v>
      </c>
      <c r="AW81" s="10">
        <v>0.0692593056246081</v>
      </c>
      <c r="AX81" s="10">
        <v>0.04155558337476485</v>
      </c>
      <c r="AY81" s="10">
        <v>0.024933350024858917</v>
      </c>
      <c r="AZ81" s="10">
        <v>0.014960010014915351</v>
      </c>
      <c r="BA81" s="10">
        <v>0.008976006008949211</v>
      </c>
    </row>
    <row r="82" ht="14.25" customHeight="1">
      <c r="J82" s="8">
        <v>10.0</v>
      </c>
      <c r="K82" s="8">
        <f t="shared" si="67"/>
        <v>4.22958</v>
      </c>
      <c r="L82" s="8">
        <f t="shared" si="68"/>
        <v>68.688377</v>
      </c>
      <c r="M82" s="3">
        <v>100.0</v>
      </c>
      <c r="N82" s="10">
        <v>49.02090573836249</v>
      </c>
      <c r="O82" s="10">
        <v>38.88201530447224</v>
      </c>
      <c r="P82" s="10">
        <v>31.10561224357779</v>
      </c>
      <c r="Q82" s="10">
        <v>24.884489794862233</v>
      </c>
      <c r="R82" s="10">
        <v>19.907591835889786</v>
      </c>
      <c r="S82" s="10">
        <v>3.9815183671779577</v>
      </c>
      <c r="T82" s="10">
        <v>3.9815183671779577</v>
      </c>
      <c r="U82" s="10">
        <v>3068.0083942826286</v>
      </c>
      <c r="V82" s="10">
        <v>6241.559740901576</v>
      </c>
      <c r="W82" s="10">
        <v>7616.1081700526365</v>
      </c>
      <c r="X82" s="10">
        <v>7942.244866420934</v>
      </c>
      <c r="Y82" s="10">
        <v>7683.889855535287</v>
      </c>
      <c r="Z82" s="10">
        <v>7120.834905180394</v>
      </c>
      <c r="AA82" s="10">
        <v>6387.121796699781</v>
      </c>
      <c r="AB82" s="10">
        <v>5739.878115482316</v>
      </c>
      <c r="AD82" s="8">
        <v>10.0</v>
      </c>
      <c r="AE82" s="8">
        <f t="shared" si="69"/>
        <v>4.1852</v>
      </c>
      <c r="AF82" s="8">
        <f t="shared" si="70"/>
        <v>65.70664093</v>
      </c>
      <c r="AG82" s="3">
        <v>100.0</v>
      </c>
      <c r="AH82" s="10">
        <v>79.0185594299974</v>
      </c>
      <c r="AI82" s="10">
        <v>63.134499923149406</v>
      </c>
      <c r="AJ82" s="10">
        <v>50.50759993851952</v>
      </c>
      <c r="AK82" s="10">
        <v>40.40607995081562</v>
      </c>
      <c r="AL82" s="10">
        <v>32.32486396065249</v>
      </c>
      <c r="AM82" s="10">
        <v>6.4649727921305</v>
      </c>
      <c r="AN82" s="10">
        <v>9.0509619089827</v>
      </c>
      <c r="AO82" s="10">
        <v>5.430577145389621</v>
      </c>
      <c r="AP82" s="10">
        <v>3.258346287233773</v>
      </c>
      <c r="AQ82" s="10">
        <v>1.955007772340264</v>
      </c>
      <c r="AR82" s="10">
        <v>1.1730046634041582</v>
      </c>
      <c r="AS82" s="10">
        <v>0.7038027980424951</v>
      </c>
      <c r="AT82" s="10">
        <v>0.42228167882549716</v>
      </c>
      <c r="AU82" s="10">
        <v>0.2533690072952984</v>
      </c>
      <c r="AV82" s="10">
        <v>0.15202140437717904</v>
      </c>
      <c r="AW82" s="10">
        <v>0.09121284262630742</v>
      </c>
      <c r="AX82" s="10">
        <v>0.05472770557578448</v>
      </c>
      <c r="AY82" s="10">
        <v>0.03283662334547068</v>
      </c>
      <c r="AZ82" s="10">
        <v>0.01970197400728241</v>
      </c>
      <c r="BA82" s="10">
        <v>0.011821184404369448</v>
      </c>
    </row>
    <row r="83" ht="14.25" customHeight="1">
      <c r="J83" s="8">
        <v>11.0</v>
      </c>
      <c r="K83" s="8">
        <f t="shared" si="67"/>
        <v>4.54017</v>
      </c>
      <c r="L83" s="8">
        <f t="shared" si="68"/>
        <v>93.70672891</v>
      </c>
      <c r="M83" s="3">
        <v>100.0</v>
      </c>
      <c r="N83" s="10">
        <v>1.688000374009997</v>
      </c>
      <c r="O83" s="10">
        <v>0.8274730722066468</v>
      </c>
      <c r="P83" s="10">
        <v>0.6563285637621157</v>
      </c>
      <c r="Q83" s="10">
        <v>0.5250628510096925</v>
      </c>
      <c r="R83" s="10">
        <v>0.420050280807754</v>
      </c>
      <c r="S83" s="10">
        <v>0.3360402246462032</v>
      </c>
      <c r="T83" s="10">
        <v>0.06720804492924065</v>
      </c>
      <c r="U83" s="10">
        <v>0.06720804492924065</v>
      </c>
      <c r="V83" s="10">
        <v>51.78799317014887</v>
      </c>
      <c r="W83" s="10">
        <v>105.357551770476</v>
      </c>
      <c r="X83" s="10">
        <v>128.55993439549442</v>
      </c>
      <c r="Y83" s="10">
        <v>134.06512304997514</v>
      </c>
      <c r="Z83" s="10">
        <v>129.70408949995186</v>
      </c>
      <c r="AA83" s="10">
        <v>120.19971983207947</v>
      </c>
      <c r="AB83" s="10">
        <v>107.81463981676633</v>
      </c>
      <c r="AD83" s="8">
        <v>11.0</v>
      </c>
      <c r="AE83" s="8">
        <f t="shared" si="69"/>
        <v>4.4846</v>
      </c>
      <c r="AF83" s="8">
        <f t="shared" si="70"/>
        <v>88.64148713</v>
      </c>
      <c r="AG83" s="3">
        <v>100.0</v>
      </c>
      <c r="AH83" s="10">
        <v>71.35104107027729</v>
      </c>
      <c r="AI83" s="10">
        <v>56.38056479203891</v>
      </c>
      <c r="AJ83" s="10">
        <v>45.047122969680515</v>
      </c>
      <c r="AK83" s="10">
        <v>36.037698375744405</v>
      </c>
      <c r="AL83" s="10">
        <v>28.83015870059553</v>
      </c>
      <c r="AM83" s="10">
        <v>23.064126960476422</v>
      </c>
      <c r="AN83" s="10">
        <v>4.612825392095286</v>
      </c>
      <c r="AO83" s="10">
        <v>6.457955548933399</v>
      </c>
      <c r="AP83" s="10">
        <v>3.8747733293600404</v>
      </c>
      <c r="AQ83" s="10">
        <v>2.3248639976160246</v>
      </c>
      <c r="AR83" s="10">
        <v>1.3949183985696147</v>
      </c>
      <c r="AS83" s="10">
        <v>0.8369510391417688</v>
      </c>
      <c r="AT83" s="10">
        <v>0.5021706234850614</v>
      </c>
      <c r="AU83" s="10">
        <v>0.3013023740910369</v>
      </c>
      <c r="AV83" s="10">
        <v>0.1807814244546222</v>
      </c>
      <c r="AW83" s="10">
        <v>0.10846885467277333</v>
      </c>
      <c r="AX83" s="10">
        <v>0.065081312803664</v>
      </c>
      <c r="AY83" s="10">
        <v>0.03904878768219842</v>
      </c>
      <c r="AZ83" s="10">
        <v>0.023429272609319048</v>
      </c>
      <c r="BA83" s="10">
        <v>0.01405756356559143</v>
      </c>
    </row>
    <row r="84" ht="14.25" customHeight="1">
      <c r="J84" s="3">
        <v>12.0</v>
      </c>
      <c r="K84" s="8">
        <f t="shared" si="67"/>
        <v>4.85076</v>
      </c>
      <c r="L84" s="8">
        <f t="shared" si="68"/>
        <v>127.8375094</v>
      </c>
      <c r="M84" s="3">
        <v>100.0</v>
      </c>
      <c r="N84" s="10">
        <v>0.023482175312077302</v>
      </c>
      <c r="O84" s="10">
        <v>3.963792070935481E-4</v>
      </c>
      <c r="P84" s="10">
        <v>1.943086774757968E-4</v>
      </c>
      <c r="Q84" s="10">
        <v>1.5412022396585906E-4</v>
      </c>
      <c r="R84" s="10">
        <v>1.2329617917268725E-4</v>
      </c>
      <c r="S84" s="10">
        <v>9.863694333814979E-5</v>
      </c>
      <c r="T84" s="10">
        <v>7.890955467051984E-5</v>
      </c>
      <c r="U84" s="10">
        <v>1.578191093410397E-5</v>
      </c>
      <c r="V84" s="10">
        <v>1.578191093410397E-5</v>
      </c>
      <c r="W84" s="10">
        <v>0.012160947346820978</v>
      </c>
      <c r="X84" s="10">
        <v>0.02474024501125578</v>
      </c>
      <c r="Y84" s="10">
        <v>0.03018866917584157</v>
      </c>
      <c r="Z84" s="10">
        <v>0.031481407226947325</v>
      </c>
      <c r="AA84" s="10">
        <v>0.030457341683312347</v>
      </c>
      <c r="AB84" s="10">
        <v>0.02822550893559465</v>
      </c>
      <c r="AD84" s="8">
        <v>12.0</v>
      </c>
      <c r="AE84" s="8">
        <f t="shared" si="69"/>
        <v>4.784</v>
      </c>
      <c r="AF84" s="8">
        <f t="shared" si="70"/>
        <v>119.5817216</v>
      </c>
      <c r="AG84" s="3">
        <v>100.0</v>
      </c>
      <c r="AH84" s="10">
        <v>36.64647801309633</v>
      </c>
      <c r="AI84" s="10">
        <v>26.1476435779345</v>
      </c>
      <c r="AJ84" s="10">
        <v>20.66149128017407</v>
      </c>
      <c r="AK84" s="10">
        <v>16.508184014616436</v>
      </c>
      <c r="AL84" s="10">
        <v>13.206547211693147</v>
      </c>
      <c r="AM84" s="10">
        <v>10.56523776935452</v>
      </c>
      <c r="AN84" s="10">
        <v>8.452190215483615</v>
      </c>
      <c r="AO84" s="10">
        <v>1.6904380430967234</v>
      </c>
      <c r="AP84" s="10">
        <v>2.3666132603354124</v>
      </c>
      <c r="AQ84" s="10">
        <v>1.4199679562012477</v>
      </c>
      <c r="AR84" s="10">
        <v>0.8519807737207488</v>
      </c>
      <c r="AS84" s="10">
        <v>0.5111884642324492</v>
      </c>
      <c r="AT84" s="10">
        <v>0.30671307853946955</v>
      </c>
      <c r="AU84" s="10">
        <v>0.18402784712368175</v>
      </c>
      <c r="AV84" s="10">
        <v>0.11041670827420907</v>
      </c>
      <c r="AW84" s="10">
        <v>0.06625002496452548</v>
      </c>
      <c r="AX84" s="10">
        <v>0.03975001497871529</v>
      </c>
      <c r="AY84" s="10">
        <v>0.023850008987229172</v>
      </c>
      <c r="AZ84" s="10">
        <v>0.01431000539233751</v>
      </c>
      <c r="BA84" s="10">
        <v>0.008586003235402505</v>
      </c>
    </row>
    <row r="85" ht="14.25" customHeight="1">
      <c r="I85" s="3" t="s">
        <v>219</v>
      </c>
      <c r="J85" s="8">
        <v>9.0</v>
      </c>
      <c r="K85" s="8">
        <f t="shared" ref="K85:K89" si="71">-0.0157 + J85*0.409</f>
        <v>3.6653</v>
      </c>
      <c r="L85" s="8">
        <f t="shared" si="68"/>
        <v>39.06785476</v>
      </c>
      <c r="M85" s="3">
        <v>100.0</v>
      </c>
      <c r="N85" s="10">
        <v>80.68278886564069</v>
      </c>
      <c r="O85" s="10">
        <v>65.0924621850251</v>
      </c>
      <c r="P85" s="10">
        <v>52.51095462203012</v>
      </c>
      <c r="Q85" s="10">
        <v>42.35835159683213</v>
      </c>
      <c r="R85" s="10">
        <v>33.95659885730731</v>
      </c>
      <c r="S85" s="10">
        <v>27.235196665687457</v>
      </c>
      <c r="T85" s="10">
        <v>75.66401625870456</v>
      </c>
      <c r="U85" s="10">
        <v>170.13632122851624</v>
      </c>
      <c r="V85" s="10">
        <v>269.8519665852597</v>
      </c>
      <c r="W85" s="10">
        <v>355.35161669366636</v>
      </c>
      <c r="X85" s="10">
        <v>419.2144853997765</v>
      </c>
      <c r="Y85" s="10">
        <v>460.4172360119425</v>
      </c>
      <c r="Z85" s="10">
        <v>480.495044138722</v>
      </c>
      <c r="AA85" s="10">
        <v>485.1913474031256</v>
      </c>
      <c r="AB85" s="10">
        <v>637.3194556091094</v>
      </c>
      <c r="AD85" s="3">
        <v>13.0</v>
      </c>
      <c r="AE85" s="8">
        <f t="shared" si="69"/>
        <v>5.0834</v>
      </c>
      <c r="AF85" s="8">
        <f t="shared" si="70"/>
        <v>161.321618</v>
      </c>
      <c r="AG85" s="3">
        <v>100.0</v>
      </c>
      <c r="AH85" s="10">
        <v>6.376680132833039</v>
      </c>
      <c r="AI85" s="10">
        <v>2.3368286828441414</v>
      </c>
      <c r="AJ85" s="10">
        <v>1.667351593238143</v>
      </c>
      <c r="AK85" s="10">
        <v>1.3175172096098906</v>
      </c>
      <c r="AL85" s="10">
        <v>1.052674090351566</v>
      </c>
      <c r="AM85" s="10">
        <v>0.8421392722812525</v>
      </c>
      <c r="AN85" s="10">
        <v>0.6737114178250022</v>
      </c>
      <c r="AO85" s="10">
        <v>0.5389691342600017</v>
      </c>
      <c r="AP85" s="10">
        <v>0.10779382685200037</v>
      </c>
      <c r="AQ85" s="10">
        <v>0.1509113575928005</v>
      </c>
      <c r="AR85" s="10">
        <v>0.09054681455568031</v>
      </c>
      <c r="AS85" s="10">
        <v>0.05432808873340819</v>
      </c>
      <c r="AT85" s="10">
        <v>0.032596853240044917</v>
      </c>
      <c r="AU85" s="10">
        <v>0.01955811194402695</v>
      </c>
      <c r="AV85" s="10">
        <v>0.011734867166416172</v>
      </c>
      <c r="AW85" s="10">
        <v>0.007040920299849704</v>
      </c>
      <c r="AX85" s="10">
        <v>0.004224552179909824</v>
      </c>
      <c r="AY85" s="10">
        <v>0.002534731307945895</v>
      </c>
      <c r="AZ85" s="10">
        <v>0.0015208387847675368</v>
      </c>
      <c r="BA85" s="10">
        <v>9.125032708605225E-4</v>
      </c>
    </row>
    <row r="86" ht="14.25" customHeight="1">
      <c r="J86" s="8">
        <v>10.0</v>
      </c>
      <c r="K86" s="8">
        <f t="shared" si="71"/>
        <v>4.0743</v>
      </c>
      <c r="L86" s="8">
        <f t="shared" si="68"/>
        <v>58.80929967</v>
      </c>
      <c r="M86" s="3">
        <v>100.0</v>
      </c>
      <c r="N86" s="10">
        <v>110.97909426163753</v>
      </c>
      <c r="O86" s="10">
        <v>113.35502901232525</v>
      </c>
      <c r="P86" s="10">
        <v>110.34142609227237</v>
      </c>
      <c r="Q86" s="10">
        <v>103.99906317974765</v>
      </c>
      <c r="R86" s="10">
        <v>95.77998838854192</v>
      </c>
      <c r="S86" s="10">
        <v>79.14013827978229</v>
      </c>
      <c r="T86" s="10">
        <v>65.8282581927746</v>
      </c>
      <c r="U86" s="10">
        <v>1991.5113448711386</v>
      </c>
      <c r="V86" s="10">
        <v>5537.6051379573255</v>
      </c>
      <c r="W86" s="10">
        <v>9243.135386206479</v>
      </c>
      <c r="X86" s="10">
        <v>12413.663884732392</v>
      </c>
      <c r="Y86" s="10">
        <v>14786.81748004411</v>
      </c>
      <c r="Z86" s="10">
        <v>16329.513956948205</v>
      </c>
      <c r="AA86" s="10">
        <v>17099.996157231133</v>
      </c>
      <c r="AB86" s="10">
        <v>17307.35187795346</v>
      </c>
      <c r="AD86" s="8">
        <v>9.0</v>
      </c>
      <c r="AE86" s="3">
        <f t="shared" ref="AE86:AE91" si="72">0.65417 + AD86*0.3355</f>
        <v>3.67367</v>
      </c>
      <c r="AF86" s="8">
        <f t="shared" si="70"/>
        <v>39.39622502</v>
      </c>
      <c r="AG86" s="3">
        <v>100.0</v>
      </c>
      <c r="AH86" s="10">
        <v>80.10168196108371</v>
      </c>
      <c r="AI86" s="10">
        <v>64.16269113773396</v>
      </c>
      <c r="AJ86" s="10">
        <v>51.39522936528075</v>
      </c>
      <c r="AK86" s="10">
        <v>41.168244656299464</v>
      </c>
      <c r="AL86" s="10">
        <v>32.94500795785454</v>
      </c>
      <c r="AM86" s="10">
        <v>26.370583492224597</v>
      </c>
      <c r="AN86" s="10">
        <v>21.105213069344256</v>
      </c>
      <c r="AO86" s="10">
        <v>16.889418220814154</v>
      </c>
      <c r="AP86" s="10">
        <v>13.514683235854571</v>
      </c>
      <c r="AQ86" s="10">
        <v>10.813635784205607</v>
      </c>
      <c r="AR86" s="10">
        <v>8.652042144677655</v>
      </c>
      <c r="AS86" s="10">
        <v>6.922313826130026</v>
      </c>
      <c r="AT86" s="10">
        <v>5.5382591271367625</v>
      </c>
      <c r="AU86" s="10">
        <v>4.430852141449055</v>
      </c>
      <c r="AV86" s="10">
        <v>3.544828617003031</v>
      </c>
      <c r="AW86" s="10">
        <v>2.835951035908697</v>
      </c>
      <c r="AX86" s="10">
        <v>2.268813714110721</v>
      </c>
      <c r="AY86" s="10">
        <v>1.815082702518835</v>
      </c>
      <c r="AZ86" s="10">
        <v>1.4520852007532228</v>
      </c>
      <c r="BA86" s="10">
        <v>1.1616795838454712</v>
      </c>
    </row>
    <row r="87" ht="14.25" customHeight="1">
      <c r="J87" s="8">
        <v>11.0</v>
      </c>
      <c r="K87" s="8">
        <f t="shared" si="71"/>
        <v>4.4833</v>
      </c>
      <c r="L87" s="8">
        <f t="shared" si="68"/>
        <v>88.52632806</v>
      </c>
      <c r="M87" s="3">
        <v>100.0</v>
      </c>
      <c r="N87" s="10">
        <v>158.31199962598998</v>
      </c>
      <c r="O87" s="10">
        <v>165.03885121927533</v>
      </c>
      <c r="P87" s="10">
        <v>162.48036465523595</v>
      </c>
      <c r="Q87" s="10">
        <v>154.34371866804128</v>
      </c>
      <c r="R87" s="10">
        <v>142.96251648951505</v>
      </c>
      <c r="S87" s="10">
        <v>129.96004643567767</v>
      </c>
      <c r="T87" s="10">
        <v>107.08604379735526</v>
      </c>
      <c r="U87" s="10">
        <v>88.78684168669733</v>
      </c>
      <c r="V87" s="10">
        <v>2473.6481956053117</v>
      </c>
      <c r="W87" s="10">
        <v>6866.808797435035</v>
      </c>
      <c r="X87" s="10">
        <v>11457.773639594643</v>
      </c>
      <c r="Y87" s="10">
        <v>15385.949681762486</v>
      </c>
      <c r="Z87" s="10">
        <v>18326.16754033827</v>
      </c>
      <c r="AA87" s="10">
        <v>20237.40223658285</v>
      </c>
      <c r="AB87" s="10">
        <v>21191.80458680934</v>
      </c>
      <c r="AD87" s="8">
        <v>10.0</v>
      </c>
      <c r="AE87" s="3">
        <f t="shared" si="72"/>
        <v>4.00917</v>
      </c>
      <c r="AF87" s="8">
        <f t="shared" si="70"/>
        <v>55.10111765</v>
      </c>
      <c r="AG87" s="3">
        <v>100.0</v>
      </c>
      <c r="AH87" s="10">
        <v>80.9814405700026</v>
      </c>
      <c r="AI87" s="10">
        <v>65.56930696398572</v>
      </c>
      <c r="AJ87" s="10">
        <v>53.08276917757549</v>
      </c>
      <c r="AK87" s="10">
        <v>42.96807422716992</v>
      </c>
      <c r="AL87" s="10">
        <v>34.77594648982356</v>
      </c>
      <c r="AM87" s="10">
        <v>27.901054613476372</v>
      </c>
      <c r="AN87" s="10">
        <v>22.433260081045635</v>
      </c>
      <c r="AO87" s="10">
        <v>18.014057898995226</v>
      </c>
      <c r="AP87" s="10">
        <v>14.451716219691413</v>
      </c>
      <c r="AQ87" s="10">
        <v>11.58565491605027</v>
      </c>
      <c r="AR87" s="10">
        <v>9.283093097018499</v>
      </c>
      <c r="AS87" s="10">
        <v>7.43521597612177</v>
      </c>
      <c r="AT87" s="10">
        <v>5.953417680001599</v>
      </c>
      <c r="AU87" s="10">
        <v>4.765881083463789</v>
      </c>
      <c r="AV87" s="10">
        <v>3.814593030448537</v>
      </c>
      <c r="AW87" s="10">
        <v>3.052807322565333</v>
      </c>
      <c r="AX87" s="10">
        <v>2.4429255969761687</v>
      </c>
      <c r="AY87" s="10">
        <v>1.9547483209352763</v>
      </c>
      <c r="AZ87" s="10">
        <v>1.564043362760826</v>
      </c>
      <c r="BA87" s="10">
        <v>1.2513815138162236</v>
      </c>
    </row>
    <row r="88" ht="14.25" customHeight="1">
      <c r="J88" s="3">
        <v>12.0</v>
      </c>
      <c r="K88" s="8">
        <f t="shared" si="71"/>
        <v>4.8923</v>
      </c>
      <c r="L88" s="8">
        <f t="shared" si="68"/>
        <v>133.2597192</v>
      </c>
      <c r="M88" s="3">
        <v>100.0</v>
      </c>
      <c r="N88" s="10">
        <v>159.97651782468793</v>
      </c>
      <c r="O88" s="10">
        <v>129.33121817975126</v>
      </c>
      <c r="P88" s="10">
        <v>104.12675869288886</v>
      </c>
      <c r="Q88" s="10">
        <v>83.82631568509682</v>
      </c>
      <c r="R88" s="10">
        <v>67.48097953270603</v>
      </c>
      <c r="S88" s="10">
        <v>54.32072521386769</v>
      </c>
      <c r="T88" s="10">
        <v>43.725333441256446</v>
      </c>
      <c r="U88" s="10">
        <v>35.03401740703762</v>
      </c>
      <c r="V88" s="10">
        <v>28.080964579662552</v>
      </c>
      <c r="W88" s="10">
        <v>63.88300525250233</v>
      </c>
      <c r="X88" s="10">
        <v>135.36770537337142</v>
      </c>
      <c r="Y88" s="10">
        <v>211.11192314591685</v>
      </c>
      <c r="Z88" s="10">
        <v>276.11015554948665</v>
      </c>
      <c r="AA88" s="10">
        <v>324.62093869786753</v>
      </c>
      <c r="AB88" s="10">
        <v>355.82830131502203</v>
      </c>
      <c r="AD88" s="8">
        <v>11.0</v>
      </c>
      <c r="AE88" s="3">
        <f t="shared" si="72"/>
        <v>4.34467</v>
      </c>
      <c r="AF88" s="8">
        <f t="shared" si="70"/>
        <v>77.0666013</v>
      </c>
      <c r="AG88" s="3">
        <v>100.0</v>
      </c>
      <c r="AH88" s="10">
        <v>88.64895892972272</v>
      </c>
      <c r="AI88" s="10">
        <v>77.75344989573719</v>
      </c>
      <c r="AJ88" s="10">
        <v>67.66323688542877</v>
      </c>
      <c r="AK88" s="10">
        <v>58.49897108341423</v>
      </c>
      <c r="AL88" s="10">
        <v>50.293882126788354</v>
      </c>
      <c r="AM88" s="10">
        <v>43.03086990947626</v>
      </c>
      <c r="AN88" s="10">
        <v>34.98384876919012</v>
      </c>
      <c r="AO88" s="10">
        <v>28.769892993604856</v>
      </c>
      <c r="AP88" s="10">
        <v>23.485602781835542</v>
      </c>
      <c r="AQ88" s="10">
        <v>19.07029525763943</v>
      </c>
      <c r="AR88" s="10">
        <v>15.425324025414142</v>
      </c>
      <c r="AS88" s="10">
        <v>12.441711911912872</v>
      </c>
      <c r="AT88" s="10">
        <v>10.014241144479234</v>
      </c>
      <c r="AU88" s="10">
        <v>8.047915884552749</v>
      </c>
      <c r="AV88" s="10">
        <v>6.460246489023817</v>
      </c>
      <c r="AW88" s="10">
        <v>5.181345460048024</v>
      </c>
      <c r="AX88" s="10">
        <v>4.152965329335801</v>
      </c>
      <c r="AY88" s="10">
        <v>3.3271056402470705</v>
      </c>
      <c r="AZ88" s="10">
        <v>2.664524538264714</v>
      </c>
      <c r="BA88" s="10">
        <v>2.1333236462520055</v>
      </c>
    </row>
    <row r="89" ht="14.25" customHeight="1">
      <c r="J89" s="3">
        <v>13.0</v>
      </c>
      <c r="K89" s="8">
        <f t="shared" si="71"/>
        <v>5.3013</v>
      </c>
      <c r="L89" s="8">
        <f t="shared" si="68"/>
        <v>200.5974172</v>
      </c>
      <c r="M89" s="3">
        <v>100.0</v>
      </c>
      <c r="N89" s="10">
        <v>159.99968003999496</v>
      </c>
      <c r="O89" s="10">
        <v>128.01852969711206</v>
      </c>
      <c r="P89" s="10">
        <v>102.41514085978707</v>
      </c>
      <c r="Q89" s="10">
        <v>81.93226813414992</v>
      </c>
      <c r="R89" s="10">
        <v>65.545937803006</v>
      </c>
      <c r="S89" s="10">
        <v>52.43684887895364</v>
      </c>
      <c r="T89" s="10">
        <v>41.94955801240199</v>
      </c>
      <c r="U89" s="10">
        <v>33.55970953731285</v>
      </c>
      <c r="V89" s="10">
        <v>26.847780255328534</v>
      </c>
      <c r="W89" s="10">
        <v>21.478236829741082</v>
      </c>
      <c r="X89" s="10">
        <v>17.192318182760154</v>
      </c>
      <c r="Y89" s="10">
        <v>13.77364666305824</v>
      </c>
      <c r="Z89" s="10">
        <v>11.043068169195598</v>
      </c>
      <c r="AA89" s="10">
        <v>8.859639560410123</v>
      </c>
      <c r="AB89" s="10">
        <v>7.112077424223437</v>
      </c>
      <c r="AD89" s="8">
        <v>12.0</v>
      </c>
      <c r="AE89" s="3">
        <f t="shared" si="72"/>
        <v>4.68017</v>
      </c>
      <c r="AF89" s="8">
        <f t="shared" si="70"/>
        <v>107.788395</v>
      </c>
      <c r="AG89" s="3">
        <v>100.0</v>
      </c>
      <c r="AH89" s="10">
        <v>123.35352198690367</v>
      </c>
      <c r="AI89" s="10">
        <v>129.61600686781028</v>
      </c>
      <c r="AJ89" s="10">
        <v>128.1357660477053</v>
      </c>
      <c r="AK89" s="10">
        <v>122.03812719929222</v>
      </c>
      <c r="AL89" s="10">
        <v>113.25411324833617</v>
      </c>
      <c r="AM89" s="10">
        <v>103.10217978979084</v>
      </c>
      <c r="AN89" s="10">
        <v>92.4808551847302</v>
      </c>
      <c r="AO89" s="10">
        <v>75.98450641836367</v>
      </c>
      <c r="AP89" s="10">
        <v>63.58735631350224</v>
      </c>
      <c r="AQ89" s="10">
        <v>52.54973575808858</v>
      </c>
      <c r="AR89" s="10">
        <v>43.047699030842935</v>
      </c>
      <c r="AS89" s="10">
        <v>35.042905479297595</v>
      </c>
      <c r="AT89" s="10">
        <v>28.39717213621202</v>
      </c>
      <c r="AU89" s="10">
        <v>22.935446360633986</v>
      </c>
      <c r="AV89" s="10">
        <v>18.47898227950581</v>
      </c>
      <c r="AW89" s="10">
        <v>14.861560938203821</v>
      </c>
      <c r="AX89" s="10">
        <v>11.93627381932256</v>
      </c>
      <c r="AY89" s="10">
        <v>9.57723409671375</v>
      </c>
      <c r="AZ89" s="10">
        <v>7.678716302124422</v>
      </c>
      <c r="BA89" s="10">
        <v>6.15313045655159</v>
      </c>
    </row>
    <row r="90" ht="14.25" customHeight="1"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D90" s="3">
        <v>13.0</v>
      </c>
      <c r="AE90" s="3">
        <f t="shared" si="72"/>
        <v>5.01567</v>
      </c>
      <c r="AF90" s="8">
        <f t="shared" si="70"/>
        <v>150.7571102</v>
      </c>
      <c r="AG90" s="3">
        <v>100.0</v>
      </c>
      <c r="AH90" s="10">
        <v>153.62331986716697</v>
      </c>
      <c r="AI90" s="10">
        <v>149.8790096213665</v>
      </c>
      <c r="AJ90" s="10">
        <v>139.15397096620265</v>
      </c>
      <c r="AK90" s="10">
        <v>126.5348525874915</v>
      </c>
      <c r="AL90" s="10">
        <v>113.38175519133479</v>
      </c>
      <c r="AM90" s="10">
        <v>100.4285026501411</v>
      </c>
      <c r="AN90" s="10">
        <v>88.12128091777149</v>
      </c>
      <c r="AO90" s="10">
        <v>76.71980777234408</v>
      </c>
      <c r="AP90" s="10">
        <v>62.62040282550065</v>
      </c>
      <c r="AQ90" s="10">
        <v>51.838701511076046</v>
      </c>
      <c r="AR90" s="10">
        <v>42.516388759266164</v>
      </c>
      <c r="AS90" s="10">
        <v>34.640367537656125</v>
      </c>
      <c r="AT90" s="10">
        <v>28.088647948270815</v>
      </c>
      <c r="AU90" s="10">
        <v>22.6967307095042</v>
      </c>
      <c r="AV90" s="10">
        <v>18.292871978135892</v>
      </c>
      <c r="AW90" s="10">
        <v>14.715590028828233</v>
      </c>
      <c r="AX90" s="10">
        <v>11.821247490854297</v>
      </c>
      <c r="AY90" s="10">
        <v>9.486263273358466</v>
      </c>
      <c r="AZ90" s="10">
        <v>7.6065697870917885</v>
      </c>
      <c r="BA90" s="10">
        <v>6.095791330716441</v>
      </c>
    </row>
    <row r="91" ht="14.25" customHeight="1">
      <c r="AD91" s="3">
        <v>14.0</v>
      </c>
      <c r="AE91" s="3">
        <f t="shared" si="72"/>
        <v>5.35117</v>
      </c>
      <c r="AF91" s="8">
        <f t="shared" si="70"/>
        <v>210.8548538</v>
      </c>
      <c r="AG91" s="3">
        <v>100.0</v>
      </c>
      <c r="AH91" s="10">
        <v>159.2962743250601</v>
      </c>
      <c r="AI91" s="10">
        <v>132.49348923101098</v>
      </c>
      <c r="AJ91" s="10">
        <v>107.84780946766357</v>
      </c>
      <c r="AK91" s="10">
        <v>87.60039526746823</v>
      </c>
      <c r="AL91" s="10">
        <v>71.12505827478672</v>
      </c>
      <c r="AM91" s="10">
        <v>57.73477795426339</v>
      </c>
      <c r="AN91" s="10">
        <v>46.855607430957924</v>
      </c>
      <c r="AO91" s="10">
        <v>38.01871399880411</v>
      </c>
      <c r="AP91" s="10">
        <v>30.8423536422735</v>
      </c>
      <c r="AQ91" s="10">
        <v>24.759359402464842</v>
      </c>
      <c r="AR91" s="10">
        <v>19.927154606076336</v>
      </c>
      <c r="AS91" s="10">
        <v>16.013523935323743</v>
      </c>
      <c r="AT91" s="10">
        <v>12.8538992985366</v>
      </c>
      <c r="AU91" s="10">
        <v>10.308967528995845</v>
      </c>
      <c r="AV91" s="10">
        <v>8.262682877296614</v>
      </c>
      <c r="AW91" s="10">
        <v>6.619451614297255</v>
      </c>
      <c r="AX91" s="10">
        <v>5.301144478913781</v>
      </c>
      <c r="AY91" s="10">
        <v>4.244265495616612</v>
      </c>
      <c r="AZ91" s="10">
        <v>3.397422343984642</v>
      </c>
      <c r="BA91" s="10">
        <v>2.7191438436825246</v>
      </c>
    </row>
    <row r="92" ht="14.25" customHeight="1"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</sheetData>
  <drawing r:id="rId2"/>
  <legacyDrawing r:id="rId3"/>
</worksheet>
</file>