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_Code\99se\Hollysys\8. 资源组长工作框架\2. 资源管理\7. 绩效\"/>
    </mc:Choice>
  </mc:AlternateContent>
  <bookViews>
    <workbookView xWindow="0" yWindow="0" windowWidth="16800" windowHeight="6435"/>
  </bookViews>
  <sheets>
    <sheet name="全年" sheetId="10" r:id="rId1"/>
    <sheet name="全年 (2)" sheetId="14" state="hidden" r:id="rId2"/>
    <sheet name="上半年1" sheetId="11" state="hidden" r:id="rId3"/>
  </sheets>
  <externalReferences>
    <externalReference r:id="rId4"/>
  </externalReferences>
  <definedNames>
    <definedName name="_xlnm._FilterDatabase" localSheetId="0" hidden="1">全年!$A$3:$AN$13</definedName>
    <definedName name="_xlnm._FilterDatabase" localSheetId="1" hidden="1">'全年 (2)'!$A$3:$AV$103</definedName>
    <definedName name="_xlnm._FilterDatabase" localSheetId="2" hidden="1">上半年1!$A$3:$AV$3</definedName>
    <definedName name="_xlnm.Print_Area" localSheetId="0">全年!#REF!</definedName>
    <definedName name="_xlnm.Print_Area" localSheetId="1">'全年 (2)'!#REF!</definedName>
    <definedName name="_xlnm.Print_Area" localSheetId="2">上半年1!$C$122:$M$126</definedName>
  </definedNames>
  <calcPr calcId="162913"/>
  <pivotCaches>
    <pivotCache cacheId="0" r:id="rId5"/>
    <pivotCache cacheId="1" r:id="rId6"/>
    <pivotCache cacheId="2"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149" i="14" l="1"/>
  <c r="AL149" i="14"/>
  <c r="AJ149" i="14"/>
  <c r="AD149" i="14"/>
  <c r="X149" i="14"/>
  <c r="R149" i="14"/>
  <c r="L149" i="14"/>
  <c r="AM149" i="14" s="1"/>
  <c r="AR148" i="14"/>
  <c r="AL148" i="14"/>
  <c r="AJ148" i="14"/>
  <c r="AD148" i="14"/>
  <c r="X148" i="14"/>
  <c r="R148" i="14"/>
  <c r="L148" i="14"/>
  <c r="AN148" i="14" s="1"/>
  <c r="AR147" i="14"/>
  <c r="AL147" i="14"/>
  <c r="AJ147" i="14"/>
  <c r="AD147" i="14"/>
  <c r="X147" i="14"/>
  <c r="R147" i="14"/>
  <c r="L147" i="14"/>
  <c r="AR146" i="14"/>
  <c r="AL146" i="14"/>
  <c r="AJ146" i="14"/>
  <c r="AD146" i="14"/>
  <c r="X146" i="14"/>
  <c r="R146" i="14"/>
  <c r="L146" i="14"/>
  <c r="AR145" i="14"/>
  <c r="AL145" i="14"/>
  <c r="AJ145" i="14"/>
  <c r="AD145" i="14"/>
  <c r="X145" i="14"/>
  <c r="R145" i="14"/>
  <c r="L145" i="14"/>
  <c r="AR144" i="14"/>
  <c r="AL144" i="14"/>
  <c r="AJ144" i="14"/>
  <c r="AD144" i="14"/>
  <c r="X144" i="14"/>
  <c r="R144" i="14"/>
  <c r="L144" i="14"/>
  <c r="AR143" i="14"/>
  <c r="AL143" i="14"/>
  <c r="AJ143" i="14"/>
  <c r="AD143" i="14"/>
  <c r="X143" i="14"/>
  <c r="R143" i="14"/>
  <c r="L143" i="14"/>
  <c r="AR142" i="14"/>
  <c r="AL142" i="14"/>
  <c r="AJ142" i="14"/>
  <c r="AD142" i="14"/>
  <c r="X142" i="14"/>
  <c r="R142" i="14"/>
  <c r="L142" i="14"/>
  <c r="AR141" i="14"/>
  <c r="AL141" i="14"/>
  <c r="AJ141" i="14"/>
  <c r="AD141" i="14"/>
  <c r="X141" i="14"/>
  <c r="R141" i="14"/>
  <c r="L141" i="14"/>
  <c r="AM141" i="14" s="1"/>
  <c r="AR103" i="14"/>
  <c r="AL103" i="14"/>
  <c r="AJ103" i="14"/>
  <c r="AD103" i="14"/>
  <c r="X103" i="14"/>
  <c r="R103" i="14"/>
  <c r="L103" i="14"/>
  <c r="AR102" i="14"/>
  <c r="AL102" i="14"/>
  <c r="AJ102" i="14"/>
  <c r="AD102" i="14"/>
  <c r="X102" i="14"/>
  <c r="R102" i="14"/>
  <c r="L102" i="14"/>
  <c r="AR101" i="14"/>
  <c r="AL101" i="14"/>
  <c r="AJ101" i="14"/>
  <c r="AD101" i="14"/>
  <c r="X101" i="14"/>
  <c r="R101" i="14"/>
  <c r="L101" i="14"/>
  <c r="AR100" i="14"/>
  <c r="AL100" i="14"/>
  <c r="AJ100" i="14"/>
  <c r="AD100" i="14"/>
  <c r="X100" i="14"/>
  <c r="R100" i="14"/>
  <c r="L100" i="14"/>
  <c r="AM100" i="14" s="1"/>
  <c r="AR99" i="14"/>
  <c r="AL99" i="14"/>
  <c r="AJ99" i="14"/>
  <c r="AD99" i="14"/>
  <c r="X99" i="14"/>
  <c r="R99" i="14"/>
  <c r="L99" i="14"/>
  <c r="AR98" i="14"/>
  <c r="AL98" i="14"/>
  <c r="AJ98" i="14"/>
  <c r="AD98" i="14"/>
  <c r="X98" i="14"/>
  <c r="R98" i="14"/>
  <c r="L98" i="14"/>
  <c r="AR97" i="14"/>
  <c r="AL97" i="14"/>
  <c r="AJ97" i="14"/>
  <c r="AD97" i="14"/>
  <c r="X97" i="14"/>
  <c r="R97" i="14"/>
  <c r="L97" i="14"/>
  <c r="AR96" i="14"/>
  <c r="AL96" i="14"/>
  <c r="AJ96" i="14"/>
  <c r="AD96" i="14"/>
  <c r="X96" i="14"/>
  <c r="R96" i="14"/>
  <c r="L96" i="14"/>
  <c r="AM96" i="14" s="1"/>
  <c r="AR95" i="14"/>
  <c r="AL95" i="14"/>
  <c r="AJ95" i="14"/>
  <c r="AD95" i="14"/>
  <c r="X95" i="14"/>
  <c r="R95" i="14"/>
  <c r="L95" i="14"/>
  <c r="AR94" i="14"/>
  <c r="AL94" i="14"/>
  <c r="AJ94" i="14"/>
  <c r="AD94" i="14"/>
  <c r="X94" i="14"/>
  <c r="R94" i="14"/>
  <c r="L94" i="14"/>
  <c r="AR93" i="14"/>
  <c r="AL93" i="14"/>
  <c r="AJ93" i="14"/>
  <c r="AD93" i="14"/>
  <c r="X93" i="14"/>
  <c r="R93" i="14"/>
  <c r="L93" i="14"/>
  <c r="AR92" i="14"/>
  <c r="AL92" i="14"/>
  <c r="AJ92" i="14"/>
  <c r="AD92" i="14"/>
  <c r="X92" i="14"/>
  <c r="R92" i="14"/>
  <c r="L92" i="14"/>
  <c r="AM92" i="14" s="1"/>
  <c r="AR91" i="14"/>
  <c r="AL91" i="14"/>
  <c r="AJ91" i="14"/>
  <c r="AD91" i="14"/>
  <c r="X91" i="14"/>
  <c r="R91" i="14"/>
  <c r="L91" i="14"/>
  <c r="AR90" i="14"/>
  <c r="AL90" i="14"/>
  <c r="AJ90" i="14"/>
  <c r="AD90" i="14"/>
  <c r="X90" i="14"/>
  <c r="R90" i="14"/>
  <c r="L90" i="14"/>
  <c r="AR89" i="14"/>
  <c r="AL89" i="14"/>
  <c r="AJ89" i="14"/>
  <c r="AD89" i="14"/>
  <c r="X89" i="14"/>
  <c r="R89" i="14"/>
  <c r="L89" i="14"/>
  <c r="AR88" i="14"/>
  <c r="AL88" i="14"/>
  <c r="AJ88" i="14"/>
  <c r="AD88" i="14"/>
  <c r="X88" i="14"/>
  <c r="R88" i="14"/>
  <c r="L88" i="14"/>
  <c r="AM88" i="14" s="1"/>
  <c r="AR87" i="14"/>
  <c r="AL87" i="14"/>
  <c r="AJ87" i="14"/>
  <c r="AD87" i="14"/>
  <c r="X87" i="14"/>
  <c r="R87" i="14"/>
  <c r="L87" i="14"/>
  <c r="AR86" i="14"/>
  <c r="AL86" i="14"/>
  <c r="AJ86" i="14"/>
  <c r="AD86" i="14"/>
  <c r="X86" i="14"/>
  <c r="R86" i="14"/>
  <c r="L86" i="14"/>
  <c r="AR85" i="14"/>
  <c r="AJ85" i="14"/>
  <c r="AD85" i="14"/>
  <c r="X85" i="14"/>
  <c r="R85" i="14"/>
  <c r="L85" i="14"/>
  <c r="AN85" i="14" s="1"/>
  <c r="AR84" i="14"/>
  <c r="AL84" i="14"/>
  <c r="AJ84" i="14"/>
  <c r="AD84" i="14"/>
  <c r="X84" i="14"/>
  <c r="R84" i="14"/>
  <c r="L84" i="14"/>
  <c r="AR83" i="14"/>
  <c r="AL83" i="14"/>
  <c r="AJ83" i="14"/>
  <c r="AD83" i="14"/>
  <c r="X83" i="14"/>
  <c r="R83" i="14"/>
  <c r="L83" i="14"/>
  <c r="AR82" i="14"/>
  <c r="AL82" i="14"/>
  <c r="AJ82" i="14"/>
  <c r="AD82" i="14"/>
  <c r="X82" i="14"/>
  <c r="R82" i="14"/>
  <c r="L82" i="14"/>
  <c r="AR81" i="14"/>
  <c r="AL81" i="14"/>
  <c r="AJ81" i="14"/>
  <c r="AD81" i="14"/>
  <c r="X81" i="14"/>
  <c r="R81" i="14"/>
  <c r="L81" i="14"/>
  <c r="AM81" i="14" s="1"/>
  <c r="AR80" i="14"/>
  <c r="AL80" i="14"/>
  <c r="AJ80" i="14"/>
  <c r="AD80" i="14"/>
  <c r="X80" i="14"/>
  <c r="R80" i="14"/>
  <c r="L80" i="14"/>
  <c r="AR79" i="14"/>
  <c r="AL79" i="14"/>
  <c r="AJ79" i="14"/>
  <c r="AD79" i="14"/>
  <c r="X79" i="14"/>
  <c r="R79" i="14"/>
  <c r="L79" i="14"/>
  <c r="AR78" i="14"/>
  <c r="AL78" i="14"/>
  <c r="AJ78" i="14"/>
  <c r="AD78" i="14"/>
  <c r="X78" i="14"/>
  <c r="R78" i="14"/>
  <c r="L78" i="14"/>
  <c r="AR77" i="14"/>
  <c r="AL77" i="14"/>
  <c r="AJ77" i="14"/>
  <c r="AD77" i="14"/>
  <c r="X77" i="14"/>
  <c r="R77" i="14"/>
  <c r="L77" i="14"/>
  <c r="AM77" i="14" s="1"/>
  <c r="AR76" i="14"/>
  <c r="AL76" i="14"/>
  <c r="AJ76" i="14"/>
  <c r="AD76" i="14"/>
  <c r="X76" i="14"/>
  <c r="R76" i="14"/>
  <c r="L76" i="14"/>
  <c r="AR75" i="14"/>
  <c r="AL75" i="14"/>
  <c r="AJ75" i="14"/>
  <c r="AD75" i="14"/>
  <c r="X75" i="14"/>
  <c r="R75" i="14"/>
  <c r="L75" i="14"/>
  <c r="AR74" i="14"/>
  <c r="AL74" i="14"/>
  <c r="AJ74" i="14"/>
  <c r="AD74" i="14"/>
  <c r="X74" i="14"/>
  <c r="AM74" i="14" s="1"/>
  <c r="R74" i="14"/>
  <c r="L74" i="14"/>
  <c r="AR73" i="14"/>
  <c r="AL73" i="14"/>
  <c r="AJ73" i="14"/>
  <c r="AD73" i="14"/>
  <c r="X73" i="14"/>
  <c r="R73" i="14"/>
  <c r="L73" i="14"/>
  <c r="AR72" i="14"/>
  <c r="AL72" i="14"/>
  <c r="AJ72" i="14"/>
  <c r="AD72" i="14"/>
  <c r="X72" i="14"/>
  <c r="R72" i="14"/>
  <c r="L72" i="14"/>
  <c r="AN72" i="14" s="1"/>
  <c r="AR71" i="14"/>
  <c r="AL71" i="14"/>
  <c r="AJ71" i="14"/>
  <c r="AD71" i="14"/>
  <c r="X71" i="14"/>
  <c r="R71" i="14"/>
  <c r="L71" i="14"/>
  <c r="AR70" i="14"/>
  <c r="AL70" i="14"/>
  <c r="AJ70" i="14"/>
  <c r="AD70" i="14"/>
  <c r="X70" i="14"/>
  <c r="AM70" i="14" s="1"/>
  <c r="R70" i="14"/>
  <c r="L70" i="14"/>
  <c r="AR69" i="14"/>
  <c r="AL69" i="14"/>
  <c r="AJ69" i="14"/>
  <c r="AD69" i="14"/>
  <c r="X69" i="14"/>
  <c r="R69" i="14"/>
  <c r="L69" i="14"/>
  <c r="AR68" i="14"/>
  <c r="AL68" i="14"/>
  <c r="AJ68" i="14"/>
  <c r="AD68" i="14"/>
  <c r="X68" i="14"/>
  <c r="R68" i="14"/>
  <c r="L68" i="14"/>
  <c r="AN68" i="14" s="1"/>
  <c r="AR67" i="14"/>
  <c r="AL67" i="14"/>
  <c r="AJ67" i="14"/>
  <c r="AD67" i="14"/>
  <c r="X67" i="14"/>
  <c r="R67" i="14"/>
  <c r="L67" i="14"/>
  <c r="AR66" i="14"/>
  <c r="AL66" i="14"/>
  <c r="AJ66" i="14"/>
  <c r="AD66" i="14"/>
  <c r="X66" i="14"/>
  <c r="AM66" i="14" s="1"/>
  <c r="R66" i="14"/>
  <c r="L66" i="14"/>
  <c r="AR65" i="14"/>
  <c r="AL65" i="14"/>
  <c r="AJ65" i="14"/>
  <c r="AD65" i="14"/>
  <c r="X65" i="14"/>
  <c r="R65" i="14"/>
  <c r="L65" i="14"/>
  <c r="AR64" i="14"/>
  <c r="AL64" i="14"/>
  <c r="AJ64" i="14"/>
  <c r="AD64" i="14"/>
  <c r="X64" i="14"/>
  <c r="R64" i="14"/>
  <c r="L64" i="14"/>
  <c r="AN64" i="14" s="1"/>
  <c r="AR63" i="14"/>
  <c r="AL63" i="14"/>
  <c r="AJ63" i="14"/>
  <c r="AD63" i="14"/>
  <c r="X63" i="14"/>
  <c r="R63" i="14"/>
  <c r="L63" i="14"/>
  <c r="AR62" i="14"/>
  <c r="AL62" i="14"/>
  <c r="AJ62" i="14"/>
  <c r="AD62" i="14"/>
  <c r="X62" i="14"/>
  <c r="AM62" i="14" s="1"/>
  <c r="R62" i="14"/>
  <c r="L62" i="14"/>
  <c r="AR61" i="14"/>
  <c r="AL61" i="14"/>
  <c r="AJ61" i="14"/>
  <c r="AD61" i="14"/>
  <c r="X61" i="14"/>
  <c r="R61" i="14"/>
  <c r="L61" i="14"/>
  <c r="AR60" i="14"/>
  <c r="AL60" i="14"/>
  <c r="AJ60" i="14"/>
  <c r="AD60" i="14"/>
  <c r="X60" i="14"/>
  <c r="R60" i="14"/>
  <c r="L60" i="14"/>
  <c r="AN60" i="14" s="1"/>
  <c r="AR59" i="14"/>
  <c r="AL59" i="14"/>
  <c r="AJ59" i="14"/>
  <c r="AD59" i="14"/>
  <c r="X59" i="14"/>
  <c r="R59" i="14"/>
  <c r="L59" i="14"/>
  <c r="AR58" i="14"/>
  <c r="AL58" i="14"/>
  <c r="AJ58" i="14"/>
  <c r="AD58" i="14"/>
  <c r="X58" i="14"/>
  <c r="AM58" i="14" s="1"/>
  <c r="R58" i="14"/>
  <c r="L58" i="14"/>
  <c r="AR57" i="14"/>
  <c r="AL57" i="14"/>
  <c r="AJ57" i="14"/>
  <c r="AD57" i="14"/>
  <c r="X57" i="14"/>
  <c r="R57" i="14"/>
  <c r="L57" i="14"/>
  <c r="AR56" i="14"/>
  <c r="AL56" i="14"/>
  <c r="AJ56" i="14"/>
  <c r="AD56" i="14"/>
  <c r="X56" i="14"/>
  <c r="R56" i="14"/>
  <c r="L56" i="14"/>
  <c r="AN56" i="14" s="1"/>
  <c r="AR55" i="14"/>
  <c r="AL55" i="14"/>
  <c r="AJ55" i="14"/>
  <c r="AD55" i="14"/>
  <c r="X55" i="14"/>
  <c r="R55" i="14"/>
  <c r="L55" i="14"/>
  <c r="AR54" i="14"/>
  <c r="AL54" i="14"/>
  <c r="AJ54" i="14"/>
  <c r="AD54" i="14"/>
  <c r="X54" i="14"/>
  <c r="AM54" i="14" s="1"/>
  <c r="R54" i="14"/>
  <c r="L54" i="14"/>
  <c r="AR53" i="14"/>
  <c r="AL53" i="14"/>
  <c r="AJ53" i="14"/>
  <c r="AD53" i="14"/>
  <c r="X53" i="14"/>
  <c r="R53" i="14"/>
  <c r="L53" i="14"/>
  <c r="AR52" i="14"/>
  <c r="AL52" i="14"/>
  <c r="AJ52" i="14"/>
  <c r="AD52" i="14"/>
  <c r="X52" i="14"/>
  <c r="R52" i="14"/>
  <c r="L52" i="14"/>
  <c r="AN52" i="14" s="1"/>
  <c r="AR51" i="14"/>
  <c r="AL51" i="14"/>
  <c r="AJ51" i="14"/>
  <c r="AD51" i="14"/>
  <c r="X51" i="14"/>
  <c r="R51" i="14"/>
  <c r="L51" i="14"/>
  <c r="AR50" i="14"/>
  <c r="AJ50" i="14"/>
  <c r="AD50" i="14"/>
  <c r="X50" i="14"/>
  <c r="R50" i="14"/>
  <c r="AM50" i="14" s="1"/>
  <c r="L50" i="14"/>
  <c r="AR49" i="14"/>
  <c r="AL49" i="14"/>
  <c r="AJ49" i="14"/>
  <c r="AD49" i="14"/>
  <c r="X49" i="14"/>
  <c r="R49" i="14"/>
  <c r="L49" i="14"/>
  <c r="AN49" i="14" s="1"/>
  <c r="AR48" i="14"/>
  <c r="AL48" i="14"/>
  <c r="AJ48" i="14"/>
  <c r="AD48" i="14"/>
  <c r="AN48" i="14" s="1"/>
  <c r="X48" i="14"/>
  <c r="R48" i="14"/>
  <c r="L48" i="14"/>
  <c r="AR47" i="14"/>
  <c r="AL47" i="14"/>
  <c r="AJ47" i="14"/>
  <c r="AD47" i="14"/>
  <c r="X47" i="14"/>
  <c r="R47" i="14"/>
  <c r="L47" i="14"/>
  <c r="AR46" i="14"/>
  <c r="AL46" i="14"/>
  <c r="AJ46" i="14"/>
  <c r="AD46" i="14"/>
  <c r="X46" i="14"/>
  <c r="R46" i="14"/>
  <c r="AN46" i="14" s="1"/>
  <c r="L46" i="14"/>
  <c r="AR45" i="14"/>
  <c r="AL45" i="14"/>
  <c r="AJ45" i="14"/>
  <c r="AD45" i="14"/>
  <c r="X45" i="14"/>
  <c r="R45" i="14"/>
  <c r="L45" i="14"/>
  <c r="AN45" i="14" s="1"/>
  <c r="AR44" i="14"/>
  <c r="AL44" i="14"/>
  <c r="AJ44" i="14"/>
  <c r="AD44" i="14"/>
  <c r="AN44" i="14" s="1"/>
  <c r="X44" i="14"/>
  <c r="R44" i="14"/>
  <c r="L44" i="14"/>
  <c r="AR43" i="14"/>
  <c r="AL43" i="14"/>
  <c r="AJ43" i="14"/>
  <c r="AD43" i="14"/>
  <c r="X43" i="14"/>
  <c r="R43" i="14"/>
  <c r="L43" i="14"/>
  <c r="AR42" i="14"/>
  <c r="AL42" i="14"/>
  <c r="AJ42" i="14"/>
  <c r="AD42" i="14"/>
  <c r="X42" i="14"/>
  <c r="R42" i="14"/>
  <c r="AN42" i="14" s="1"/>
  <c r="L42" i="14"/>
  <c r="AR41" i="14"/>
  <c r="AL41" i="14"/>
  <c r="AJ41" i="14"/>
  <c r="AD41" i="14"/>
  <c r="X41" i="14"/>
  <c r="R41" i="14"/>
  <c r="L41" i="14"/>
  <c r="AN41" i="14" s="1"/>
  <c r="AR40" i="14"/>
  <c r="AJ40" i="14"/>
  <c r="AD40" i="14"/>
  <c r="X40" i="14"/>
  <c r="AN40" i="14" s="1"/>
  <c r="R40" i="14"/>
  <c r="L40" i="14"/>
  <c r="AR39" i="14"/>
  <c r="AJ39" i="14"/>
  <c r="AD39" i="14"/>
  <c r="X39" i="14"/>
  <c r="R39" i="14"/>
  <c r="L39" i="14"/>
  <c r="AM39" i="14" s="1"/>
  <c r="AR38" i="14"/>
  <c r="AL38" i="14"/>
  <c r="AJ38" i="14"/>
  <c r="AD38" i="14"/>
  <c r="AN38" i="14" s="1"/>
  <c r="X38" i="14"/>
  <c r="R38" i="14"/>
  <c r="L38" i="14"/>
  <c r="AR37" i="14"/>
  <c r="AL37" i="14"/>
  <c r="AJ37" i="14"/>
  <c r="AD37" i="14"/>
  <c r="X37" i="14"/>
  <c r="R37" i="14"/>
  <c r="L37" i="14"/>
  <c r="AR36" i="14"/>
  <c r="AL36" i="14"/>
  <c r="AJ36" i="14"/>
  <c r="AD36" i="14"/>
  <c r="X36" i="14"/>
  <c r="R36" i="14"/>
  <c r="AN36" i="14" s="1"/>
  <c r="L36" i="14"/>
  <c r="AR35" i="14"/>
  <c r="AL35" i="14"/>
  <c r="AJ35" i="14"/>
  <c r="AD35" i="14"/>
  <c r="X35" i="14"/>
  <c r="R35" i="14"/>
  <c r="L35" i="14"/>
  <c r="AN35" i="14" s="1"/>
  <c r="AR34" i="14"/>
  <c r="AL34" i="14"/>
  <c r="AJ34" i="14"/>
  <c r="AD34" i="14"/>
  <c r="AN34" i="14" s="1"/>
  <c r="X34" i="14"/>
  <c r="R34" i="14"/>
  <c r="L34" i="14"/>
  <c r="AR33" i="14"/>
  <c r="AL33" i="14"/>
  <c r="AJ33" i="14"/>
  <c r="AD33" i="14"/>
  <c r="X33" i="14"/>
  <c r="R33" i="14"/>
  <c r="L33" i="14"/>
  <c r="AR32" i="14"/>
  <c r="AL32" i="14"/>
  <c r="AJ32" i="14"/>
  <c r="AD32" i="14"/>
  <c r="X32" i="14"/>
  <c r="R32" i="14"/>
  <c r="AN32" i="14" s="1"/>
  <c r="L32" i="14"/>
  <c r="AR31" i="14"/>
  <c r="AL31" i="14"/>
  <c r="AJ31" i="14"/>
  <c r="AD31" i="14"/>
  <c r="X31" i="14"/>
  <c r="R31" i="14"/>
  <c r="L31" i="14"/>
  <c r="AN31" i="14" s="1"/>
  <c r="AR30" i="14"/>
  <c r="AL30" i="14"/>
  <c r="AJ30" i="14"/>
  <c r="AD30" i="14"/>
  <c r="AN30" i="14" s="1"/>
  <c r="X30" i="14"/>
  <c r="R30" i="14"/>
  <c r="L30" i="14"/>
  <c r="AR29" i="14"/>
  <c r="AL29" i="14"/>
  <c r="AJ29" i="14"/>
  <c r="AD29" i="14"/>
  <c r="X29" i="14"/>
  <c r="R29" i="14"/>
  <c r="L29" i="14"/>
  <c r="AR28" i="14"/>
  <c r="AL28" i="14"/>
  <c r="AJ28" i="14"/>
  <c r="AD28" i="14"/>
  <c r="X28" i="14"/>
  <c r="R28" i="14"/>
  <c r="AN28" i="14" s="1"/>
  <c r="L28" i="14"/>
  <c r="AR27" i="14"/>
  <c r="AL27" i="14"/>
  <c r="AJ27" i="14"/>
  <c r="AD27" i="14"/>
  <c r="X27" i="14"/>
  <c r="R27" i="14"/>
  <c r="L27" i="14"/>
  <c r="AN27" i="14" s="1"/>
  <c r="AR26" i="14"/>
  <c r="AL26" i="14"/>
  <c r="AJ26" i="14"/>
  <c r="AD26" i="14"/>
  <c r="AN26" i="14" s="1"/>
  <c r="X26" i="14"/>
  <c r="R26" i="14"/>
  <c r="L26" i="14"/>
  <c r="AR25" i="14"/>
  <c r="AL25" i="14"/>
  <c r="AJ25" i="14"/>
  <c r="AD25" i="14"/>
  <c r="X25" i="14"/>
  <c r="R25" i="14"/>
  <c r="L25" i="14"/>
  <c r="AR24" i="14"/>
  <c r="AL24" i="14"/>
  <c r="AJ24" i="14"/>
  <c r="AD24" i="14"/>
  <c r="X24" i="14"/>
  <c r="R24" i="14"/>
  <c r="AN24" i="14" s="1"/>
  <c r="L24" i="14"/>
  <c r="AR23" i="14"/>
  <c r="AL23" i="14"/>
  <c r="AJ23" i="14"/>
  <c r="AD23" i="14"/>
  <c r="X23" i="14"/>
  <c r="R23" i="14"/>
  <c r="L23" i="14"/>
  <c r="AN23" i="14" s="1"/>
  <c r="AR22" i="14"/>
  <c r="AL22" i="14"/>
  <c r="AJ22" i="14"/>
  <c r="AD22" i="14"/>
  <c r="AN22" i="14" s="1"/>
  <c r="X22" i="14"/>
  <c r="R22" i="14"/>
  <c r="L22" i="14"/>
  <c r="AR21" i="14"/>
  <c r="AL21" i="14"/>
  <c r="AJ21" i="14"/>
  <c r="AD21" i="14"/>
  <c r="X21" i="14"/>
  <c r="R21" i="14"/>
  <c r="L21" i="14"/>
  <c r="AR20" i="14"/>
  <c r="AL20" i="14"/>
  <c r="AJ20" i="14"/>
  <c r="AD20" i="14"/>
  <c r="X20" i="14"/>
  <c r="R20" i="14"/>
  <c r="AN20" i="14" s="1"/>
  <c r="L20" i="14"/>
  <c r="AR19" i="14"/>
  <c r="AL19" i="14"/>
  <c r="AJ19" i="14"/>
  <c r="AD19" i="14"/>
  <c r="X19" i="14"/>
  <c r="R19" i="14"/>
  <c r="L19" i="14"/>
  <c r="AN19" i="14" s="1"/>
  <c r="AR18" i="14"/>
  <c r="AL18" i="14"/>
  <c r="AJ18" i="14"/>
  <c r="AD18" i="14"/>
  <c r="AN18" i="14" s="1"/>
  <c r="X18" i="14"/>
  <c r="R18" i="14"/>
  <c r="L18" i="14"/>
  <c r="AR17" i="14"/>
  <c r="AJ17" i="14"/>
  <c r="AD17" i="14"/>
  <c r="X17" i="14"/>
  <c r="R17" i="14"/>
  <c r="AM17" i="14" s="1"/>
  <c r="L17" i="14"/>
  <c r="AR16" i="14"/>
  <c r="AL16" i="14"/>
  <c r="AJ16" i="14"/>
  <c r="AD16" i="14"/>
  <c r="X16" i="14"/>
  <c r="R16" i="14"/>
  <c r="L16" i="14"/>
  <c r="AN16" i="14" s="1"/>
  <c r="AR15" i="14"/>
  <c r="AL15" i="14"/>
  <c r="AJ15" i="14"/>
  <c r="AD15" i="14"/>
  <c r="X15" i="14"/>
  <c r="R15" i="14"/>
  <c r="L15" i="14"/>
  <c r="AR14" i="14"/>
  <c r="AL14" i="14"/>
  <c r="AJ14" i="14"/>
  <c r="AD14" i="14"/>
  <c r="X14" i="14"/>
  <c r="AM14" i="14" s="1"/>
  <c r="R14" i="14"/>
  <c r="L14" i="14"/>
  <c r="AR13" i="14"/>
  <c r="AL13" i="14"/>
  <c r="AJ13" i="14"/>
  <c r="AD13" i="14"/>
  <c r="X13" i="14"/>
  <c r="R13" i="14"/>
  <c r="L13" i="14"/>
  <c r="AR12" i="14"/>
  <c r="AL12" i="14"/>
  <c r="AJ12" i="14"/>
  <c r="AD12" i="14"/>
  <c r="X12" i="14"/>
  <c r="R12" i="14"/>
  <c r="L12" i="14"/>
  <c r="AN12" i="14" s="1"/>
  <c r="AR11" i="14"/>
  <c r="AL11" i="14"/>
  <c r="AJ11" i="14"/>
  <c r="AD11" i="14"/>
  <c r="X11" i="14"/>
  <c r="R11" i="14"/>
  <c r="L11" i="14"/>
  <c r="AR10" i="14"/>
  <c r="AL10" i="14"/>
  <c r="AJ10" i="14"/>
  <c r="AD10" i="14"/>
  <c r="X10" i="14"/>
  <c r="AM10" i="14" s="1"/>
  <c r="R10" i="14"/>
  <c r="L10" i="14"/>
  <c r="AR9" i="14"/>
  <c r="AJ9" i="14"/>
  <c r="AD9" i="14"/>
  <c r="X9" i="14"/>
  <c r="R9" i="14"/>
  <c r="L9" i="14"/>
  <c r="AM9" i="14" s="1"/>
  <c r="AR8" i="14"/>
  <c r="AL8" i="14"/>
  <c r="AJ8" i="14"/>
  <c r="AD8" i="14"/>
  <c r="AN8" i="14" s="1"/>
  <c r="X8" i="14"/>
  <c r="R8" i="14"/>
  <c r="L8" i="14"/>
  <c r="AR7" i="14"/>
  <c r="AL7" i="14"/>
  <c r="AJ7" i="14"/>
  <c r="AD7" i="14"/>
  <c r="X7" i="14"/>
  <c r="R7" i="14"/>
  <c r="L7" i="14"/>
  <c r="AR6" i="14"/>
  <c r="AL6" i="14"/>
  <c r="AJ6" i="14"/>
  <c r="AD6" i="14"/>
  <c r="X6" i="14"/>
  <c r="R6" i="14"/>
  <c r="AN6" i="14" s="1"/>
  <c r="L6" i="14"/>
  <c r="AR5" i="14"/>
  <c r="AJ5" i="14"/>
  <c r="AD5" i="14"/>
  <c r="X5" i="14"/>
  <c r="R5" i="14"/>
  <c r="L5" i="14"/>
  <c r="AR4" i="14"/>
  <c r="AL4" i="14"/>
  <c r="AJ4" i="14"/>
  <c r="AD4" i="14"/>
  <c r="X4" i="14"/>
  <c r="R4" i="14"/>
  <c r="L4" i="14"/>
  <c r="AN141" i="14" l="1"/>
  <c r="AN143" i="14"/>
  <c r="AN144" i="14"/>
  <c r="AN145" i="14"/>
  <c r="AN147" i="14"/>
  <c r="AM145" i="14"/>
  <c r="AN10" i="14"/>
  <c r="AN11" i="14"/>
  <c r="AN14" i="14"/>
  <c r="AN15" i="14"/>
  <c r="AN21" i="14"/>
  <c r="AN25" i="14"/>
  <c r="AN29" i="14"/>
  <c r="AN33" i="14"/>
  <c r="AN37" i="14"/>
  <c r="AM38" i="14"/>
  <c r="AM40" i="14"/>
  <c r="AN43" i="14"/>
  <c r="AM44" i="14"/>
  <c r="AN47" i="14"/>
  <c r="AN51" i="14"/>
  <c r="AN54" i="14"/>
  <c r="AN55" i="14"/>
  <c r="AN58" i="14"/>
  <c r="AN59" i="14"/>
  <c r="AN62" i="14"/>
  <c r="AN63" i="14"/>
  <c r="AN66" i="14"/>
  <c r="AN67" i="14"/>
  <c r="AN70" i="14"/>
  <c r="AN71" i="14"/>
  <c r="AN74" i="14"/>
  <c r="AM75" i="14"/>
  <c r="AM79" i="14"/>
  <c r="AM83" i="14"/>
  <c r="AM86" i="14"/>
  <c r="AM90" i="14"/>
  <c r="AM94" i="14"/>
  <c r="AM98" i="14"/>
  <c r="AM102" i="14"/>
  <c r="AM143" i="14"/>
  <c r="AM147" i="14"/>
  <c r="AN149" i="14"/>
  <c r="AM5" i="14"/>
  <c r="AN7" i="14"/>
  <c r="AN142" i="14"/>
  <c r="AM144" i="14"/>
  <c r="AN146" i="14"/>
  <c r="AM148" i="14"/>
  <c r="AN5" i="14"/>
  <c r="AM8" i="14"/>
  <c r="AM11" i="14"/>
  <c r="AM15" i="14"/>
  <c r="AM18" i="14"/>
  <c r="AM22" i="14"/>
  <c r="AM26" i="14"/>
  <c r="AM30" i="14"/>
  <c r="AM34" i="14"/>
  <c r="AM48" i="14"/>
  <c r="AM51" i="14"/>
  <c r="AM55" i="14"/>
  <c r="AM59" i="14"/>
  <c r="AM63" i="14"/>
  <c r="AM67" i="14"/>
  <c r="AM71" i="14"/>
  <c r="AN76" i="14"/>
  <c r="AM78" i="14"/>
  <c r="AN80" i="14"/>
  <c r="AM82" i="14"/>
  <c r="AN84" i="14"/>
  <c r="AN87" i="14"/>
  <c r="AN91" i="14"/>
  <c r="AN95" i="14"/>
  <c r="AN99" i="14"/>
  <c r="AN103" i="14"/>
  <c r="AN13" i="14"/>
  <c r="AN53" i="14"/>
  <c r="AN57" i="14"/>
  <c r="AN61" i="14"/>
  <c r="AN65" i="14"/>
  <c r="AN69" i="14"/>
  <c r="AN73" i="14"/>
  <c r="AM6" i="14"/>
  <c r="AM13" i="14"/>
  <c r="AN17" i="14"/>
  <c r="AM20" i="14"/>
  <c r="AM24" i="14"/>
  <c r="AM28" i="14"/>
  <c r="AM32" i="14"/>
  <c r="AM36" i="14"/>
  <c r="AM42" i="14"/>
  <c r="AM46" i="14"/>
  <c r="AN50" i="14"/>
  <c r="AM53" i="14"/>
  <c r="AM57" i="14"/>
  <c r="AM61" i="14"/>
  <c r="AM65" i="14"/>
  <c r="AM69" i="14"/>
  <c r="AM73" i="14"/>
  <c r="AN78" i="14"/>
  <c r="AN82" i="14"/>
  <c r="AN89" i="14"/>
  <c r="AN93" i="14"/>
  <c r="AN97" i="14"/>
  <c r="AN101" i="14"/>
  <c r="AM4" i="14"/>
  <c r="AN4" i="14"/>
  <c r="AM85" i="14"/>
  <c r="AN86" i="14"/>
  <c r="AN88" i="14"/>
  <c r="AN90" i="14"/>
  <c r="AN92" i="14"/>
  <c r="AN94" i="14"/>
  <c r="AN96" i="14"/>
  <c r="AN98" i="14"/>
  <c r="AN100" i="14"/>
  <c r="AN102" i="14"/>
  <c r="AM23" i="14"/>
  <c r="AM31" i="14"/>
  <c r="AM35" i="14"/>
  <c r="AN39" i="14"/>
  <c r="AM41" i="14"/>
  <c r="AM45" i="14"/>
  <c r="AM49" i="14"/>
  <c r="AN9" i="14"/>
  <c r="AM19" i="14"/>
  <c r="AM27" i="14"/>
  <c r="AN75" i="14"/>
  <c r="AN77" i="14"/>
  <c r="AN79" i="14"/>
  <c r="AN81" i="14"/>
  <c r="AN83" i="14"/>
  <c r="AM87" i="14"/>
  <c r="AM91" i="14"/>
  <c r="AM95" i="14"/>
  <c r="AM99" i="14"/>
  <c r="AM103" i="14"/>
  <c r="AM7" i="14"/>
  <c r="AM12" i="14"/>
  <c r="AM16" i="14"/>
  <c r="AM21" i="14"/>
  <c r="AM25" i="14"/>
  <c r="AM29" i="14"/>
  <c r="AM33" i="14"/>
  <c r="AM37" i="14"/>
  <c r="AM43" i="14"/>
  <c r="AM47" i="14"/>
  <c r="AM52" i="14"/>
  <c r="AM56" i="14"/>
  <c r="AM60" i="14"/>
  <c r="AM64" i="14"/>
  <c r="AM68" i="14"/>
  <c r="AM72" i="14"/>
  <c r="AM76" i="14"/>
  <c r="AM80" i="14"/>
  <c r="AM84" i="14"/>
  <c r="AM89" i="14"/>
  <c r="AM93" i="14"/>
  <c r="AM97" i="14"/>
  <c r="AM101" i="14"/>
  <c r="AM142" i="14"/>
  <c r="AM146" i="14"/>
  <c r="AL5" i="10"/>
  <c r="AL7" i="10"/>
  <c r="AL6" i="10"/>
  <c r="AL8" i="10"/>
  <c r="AL11" i="10"/>
  <c r="AL10" i="10"/>
  <c r="AL12" i="10"/>
  <c r="AL13" i="10"/>
  <c r="AL173" i="11" l="1"/>
  <c r="AJ173" i="11"/>
  <c r="AD173" i="11"/>
  <c r="X173" i="11"/>
  <c r="R173" i="11"/>
  <c r="P173" i="11"/>
  <c r="G173" i="11"/>
  <c r="L173" i="11" s="1"/>
  <c r="AL172" i="11"/>
  <c r="AJ172" i="11"/>
  <c r="AD172" i="11"/>
  <c r="X172" i="11"/>
  <c r="R172" i="11"/>
  <c r="P172" i="11"/>
  <c r="G172" i="11"/>
  <c r="L172" i="11" s="1"/>
  <c r="AN172" i="11" s="1"/>
  <c r="AL171" i="11"/>
  <c r="AJ171" i="11"/>
  <c r="AD171" i="11"/>
  <c r="X171" i="11"/>
  <c r="R171" i="11"/>
  <c r="P171" i="11"/>
  <c r="G171" i="11"/>
  <c r="L171" i="11" s="1"/>
  <c r="AL170" i="11"/>
  <c r="AJ170" i="11"/>
  <c r="AD170" i="11"/>
  <c r="X170" i="11"/>
  <c r="P170" i="11"/>
  <c r="R170" i="11" s="1"/>
  <c r="G170" i="11"/>
  <c r="L170" i="11" s="1"/>
  <c r="AL169" i="11"/>
  <c r="AJ169" i="11"/>
  <c r="AD169" i="11"/>
  <c r="X169" i="11"/>
  <c r="R169" i="11"/>
  <c r="P169" i="11"/>
  <c r="G169" i="11"/>
  <c r="L169" i="11" s="1"/>
  <c r="AM169" i="11" s="1"/>
  <c r="AL168" i="11"/>
  <c r="AJ168" i="11"/>
  <c r="AD168" i="11"/>
  <c r="X168" i="11"/>
  <c r="R168" i="11"/>
  <c r="P168" i="11"/>
  <c r="G168" i="11"/>
  <c r="L168" i="11" s="1"/>
  <c r="AL167" i="11"/>
  <c r="AJ167" i="11"/>
  <c r="AD167" i="11"/>
  <c r="X167" i="11"/>
  <c r="P167" i="11"/>
  <c r="R167" i="11" s="1"/>
  <c r="G167" i="11"/>
  <c r="L167" i="11" s="1"/>
  <c r="AL166" i="11"/>
  <c r="AJ166" i="11"/>
  <c r="AD166" i="11"/>
  <c r="X166" i="11"/>
  <c r="R166" i="11"/>
  <c r="AM166" i="11" s="1"/>
  <c r="P166" i="11"/>
  <c r="G166" i="11"/>
  <c r="L166" i="11" s="1"/>
  <c r="AL165" i="11"/>
  <c r="AJ165" i="11"/>
  <c r="AD165" i="11"/>
  <c r="X165" i="11"/>
  <c r="R165" i="11"/>
  <c r="P165" i="11"/>
  <c r="G165" i="11"/>
  <c r="L165" i="11" s="1"/>
  <c r="AL164" i="11"/>
  <c r="AJ164" i="11"/>
  <c r="AD164" i="11"/>
  <c r="X164" i="11"/>
  <c r="AM164" i="11" s="1"/>
  <c r="R164" i="11"/>
  <c r="P164" i="11"/>
  <c r="G164" i="11"/>
  <c r="L164" i="11" s="1"/>
  <c r="AL163" i="11"/>
  <c r="AJ163" i="11"/>
  <c r="AD163" i="11"/>
  <c r="X163" i="11"/>
  <c r="R163" i="11"/>
  <c r="P163" i="11"/>
  <c r="G163" i="11"/>
  <c r="L163" i="11" s="1"/>
  <c r="AL162" i="11"/>
  <c r="AJ162" i="11"/>
  <c r="AD162" i="11"/>
  <c r="X162" i="11"/>
  <c r="R162" i="11"/>
  <c r="P162" i="11"/>
  <c r="G162" i="11"/>
  <c r="L162" i="11" s="1"/>
  <c r="AL161" i="11"/>
  <c r="AJ161" i="11"/>
  <c r="AD161" i="11"/>
  <c r="X161" i="11"/>
  <c r="R161" i="11"/>
  <c r="P161" i="11"/>
  <c r="G161" i="11"/>
  <c r="L161" i="11" s="1"/>
  <c r="AM161" i="11" s="1"/>
  <c r="AL160" i="11"/>
  <c r="AJ160" i="11"/>
  <c r="AD160" i="11"/>
  <c r="X160" i="11"/>
  <c r="R160" i="11"/>
  <c r="P160" i="11"/>
  <c r="G160" i="11"/>
  <c r="L160" i="11" s="1"/>
  <c r="AL159" i="11"/>
  <c r="AJ159" i="11"/>
  <c r="AD159" i="11"/>
  <c r="X159" i="11"/>
  <c r="R159" i="11"/>
  <c r="P159" i="11"/>
  <c r="G159" i="11"/>
  <c r="L159" i="11" s="1"/>
  <c r="AM159" i="11" s="1"/>
  <c r="AL152" i="11"/>
  <c r="AJ152" i="11"/>
  <c r="AD152" i="11"/>
  <c r="X152" i="11"/>
  <c r="R152" i="11"/>
  <c r="AM152" i="11" s="1"/>
  <c r="P152" i="11"/>
  <c r="G152" i="11"/>
  <c r="L152" i="11" s="1"/>
  <c r="AL151" i="11"/>
  <c r="AJ151" i="11"/>
  <c r="AD151" i="11"/>
  <c r="X151" i="11"/>
  <c r="R151" i="11"/>
  <c r="P151" i="11"/>
  <c r="G151" i="11"/>
  <c r="L151" i="11" s="1"/>
  <c r="AL150" i="11"/>
  <c r="AJ150" i="11"/>
  <c r="AD150" i="11"/>
  <c r="X150" i="11"/>
  <c r="AM150" i="11" s="1"/>
  <c r="R150" i="11"/>
  <c r="P150" i="11"/>
  <c r="G150" i="11"/>
  <c r="L150" i="11" s="1"/>
  <c r="AL149" i="11"/>
  <c r="AJ149" i="11"/>
  <c r="AD149" i="11"/>
  <c r="X149" i="11"/>
  <c r="R149" i="11"/>
  <c r="P149" i="11"/>
  <c r="G149" i="11"/>
  <c r="L149" i="11" s="1"/>
  <c r="AL148" i="11"/>
  <c r="AJ148" i="11"/>
  <c r="AD148" i="11"/>
  <c r="X148" i="11"/>
  <c r="R148" i="11"/>
  <c r="P148" i="11"/>
  <c r="G148" i="11"/>
  <c r="L148" i="11" s="1"/>
  <c r="AL147" i="11"/>
  <c r="AJ147" i="11"/>
  <c r="AD147" i="11"/>
  <c r="X147" i="11"/>
  <c r="R147" i="11"/>
  <c r="P147" i="11"/>
  <c r="G147" i="11"/>
  <c r="L147" i="11" s="1"/>
  <c r="AM147" i="11" s="1"/>
  <c r="AL146" i="11"/>
  <c r="AJ146" i="11"/>
  <c r="AD146" i="11"/>
  <c r="X146" i="11"/>
  <c r="AM146" i="11" s="1"/>
  <c r="R146" i="11"/>
  <c r="P146" i="11"/>
  <c r="G146" i="11"/>
  <c r="L146" i="11" s="1"/>
  <c r="AL145" i="11"/>
  <c r="AJ145" i="11"/>
  <c r="AD145" i="11"/>
  <c r="X145" i="11"/>
  <c r="R145" i="11"/>
  <c r="P145" i="11"/>
  <c r="G145" i="11"/>
  <c r="L145" i="11" s="1"/>
  <c r="AJ144" i="11"/>
  <c r="AD144" i="11"/>
  <c r="X144" i="11"/>
  <c r="R144" i="11"/>
  <c r="P144" i="11"/>
  <c r="G144" i="11"/>
  <c r="L144" i="11" s="1"/>
  <c r="AM144" i="11" s="1"/>
  <c r="G136" i="11"/>
  <c r="F136" i="11"/>
  <c r="G134" i="11"/>
  <c r="F134" i="11"/>
  <c r="E134" i="11"/>
  <c r="G133" i="11"/>
  <c r="F133" i="11"/>
  <c r="E133" i="11"/>
  <c r="E136" i="11" s="1"/>
  <c r="D133" i="11"/>
  <c r="I133" i="11" s="1"/>
  <c r="C133" i="11"/>
  <c r="G132" i="11"/>
  <c r="F132" i="11"/>
  <c r="E132" i="11"/>
  <c r="D132" i="11"/>
  <c r="I132" i="11" s="1"/>
  <c r="C132" i="11"/>
  <c r="G131" i="11"/>
  <c r="F131" i="11"/>
  <c r="E131" i="11"/>
  <c r="D131" i="11"/>
  <c r="I131" i="11" s="1"/>
  <c r="C131" i="11"/>
  <c r="M126" i="11"/>
  <c r="J125" i="11"/>
  <c r="I125" i="11"/>
  <c r="H125" i="11"/>
  <c r="L124" i="11"/>
  <c r="J124" i="11"/>
  <c r="I124" i="11"/>
  <c r="I126" i="11" s="1"/>
  <c r="H124" i="11"/>
  <c r="J123" i="11"/>
  <c r="I123" i="11"/>
  <c r="H123" i="11"/>
  <c r="AR84" i="11"/>
  <c r="AL84" i="11"/>
  <c r="AJ84" i="11"/>
  <c r="AD84" i="11"/>
  <c r="X84" i="11"/>
  <c r="R84" i="11"/>
  <c r="P84" i="11"/>
  <c r="G84" i="11"/>
  <c r="L84" i="11" s="1"/>
  <c r="AR83" i="11"/>
  <c r="AL83" i="11"/>
  <c r="AJ83" i="11"/>
  <c r="AD83" i="11"/>
  <c r="X83" i="11"/>
  <c r="R83" i="11"/>
  <c r="P83" i="11"/>
  <c r="G83" i="11"/>
  <c r="L83" i="11" s="1"/>
  <c r="AR82" i="11"/>
  <c r="AL82" i="11"/>
  <c r="AJ82" i="11"/>
  <c r="AD82" i="11"/>
  <c r="X82" i="11"/>
  <c r="R82" i="11"/>
  <c r="P82" i="11"/>
  <c r="G82" i="11"/>
  <c r="L82" i="11" s="1"/>
  <c r="AR81" i="11"/>
  <c r="AL81" i="11"/>
  <c r="AJ81" i="11"/>
  <c r="AD81" i="11"/>
  <c r="X81" i="11"/>
  <c r="R81" i="11"/>
  <c r="P81" i="11"/>
  <c r="G81" i="11"/>
  <c r="L81" i="11" s="1"/>
  <c r="AM81" i="11" s="1"/>
  <c r="AR80" i="11"/>
  <c r="AL80" i="11"/>
  <c r="AJ80" i="11"/>
  <c r="AD80" i="11"/>
  <c r="X80" i="11"/>
  <c r="P80" i="11"/>
  <c r="R80" i="11" s="1"/>
  <c r="G80" i="11"/>
  <c r="L80" i="11" s="1"/>
  <c r="AM80" i="11" s="1"/>
  <c r="AR79" i="11"/>
  <c r="AL79" i="11"/>
  <c r="AJ79" i="11"/>
  <c r="AD79" i="11"/>
  <c r="X79" i="11"/>
  <c r="P79" i="11"/>
  <c r="R79" i="11" s="1"/>
  <c r="AM79" i="11" s="1"/>
  <c r="G79" i="11"/>
  <c r="L79" i="11" s="1"/>
  <c r="AR78" i="11"/>
  <c r="AL78" i="11"/>
  <c r="AJ78" i="11"/>
  <c r="AD78" i="11"/>
  <c r="X78" i="11"/>
  <c r="P78" i="11"/>
  <c r="R78" i="11" s="1"/>
  <c r="G78" i="11"/>
  <c r="L78" i="11" s="1"/>
  <c r="AR77" i="11"/>
  <c r="AL77" i="11"/>
  <c r="AJ77" i="11"/>
  <c r="AD77" i="11"/>
  <c r="X77" i="11"/>
  <c r="R77" i="11"/>
  <c r="P77" i="11"/>
  <c r="G77" i="11"/>
  <c r="L77" i="11" s="1"/>
  <c r="AR76" i="11"/>
  <c r="AL76" i="11"/>
  <c r="AJ76" i="11"/>
  <c r="AD76" i="11"/>
  <c r="X76" i="11"/>
  <c r="P76" i="11"/>
  <c r="R76" i="11" s="1"/>
  <c r="G76" i="11"/>
  <c r="L76" i="11" s="1"/>
  <c r="AR75" i="11"/>
  <c r="AL75" i="11"/>
  <c r="AJ75" i="11"/>
  <c r="AD75" i="11"/>
  <c r="X75" i="11"/>
  <c r="P75" i="11"/>
  <c r="R75" i="11" s="1"/>
  <c r="G75" i="11"/>
  <c r="L75" i="11" s="1"/>
  <c r="AR74" i="11"/>
  <c r="AL74" i="11"/>
  <c r="AJ74" i="11"/>
  <c r="AD74" i="11"/>
  <c r="X74" i="11"/>
  <c r="P74" i="11"/>
  <c r="R74" i="11" s="1"/>
  <c r="G74" i="11"/>
  <c r="L74" i="11" s="1"/>
  <c r="AR73" i="11"/>
  <c r="AL73" i="11"/>
  <c r="AJ73" i="11"/>
  <c r="AD73" i="11"/>
  <c r="X73" i="11"/>
  <c r="P73" i="11"/>
  <c r="R73" i="11" s="1"/>
  <c r="G73" i="11"/>
  <c r="L73" i="11" s="1"/>
  <c r="AM73" i="11" s="1"/>
  <c r="AR72" i="11"/>
  <c r="AL72" i="11"/>
  <c r="AJ72" i="11"/>
  <c r="AD72" i="11"/>
  <c r="X72" i="11"/>
  <c r="P72" i="11"/>
  <c r="R72" i="11" s="1"/>
  <c r="L72" i="11"/>
  <c r="G72" i="11"/>
  <c r="AR71" i="11"/>
  <c r="AL71" i="11"/>
  <c r="AJ71" i="11"/>
  <c r="AD71" i="11"/>
  <c r="X71" i="11"/>
  <c r="R71" i="11"/>
  <c r="AM71" i="11" s="1"/>
  <c r="P71" i="11"/>
  <c r="G71" i="11"/>
  <c r="L71" i="11" s="1"/>
  <c r="AR70" i="11"/>
  <c r="AL70" i="11"/>
  <c r="AJ70" i="11"/>
  <c r="AD70" i="11"/>
  <c r="X70" i="11"/>
  <c r="R70" i="11"/>
  <c r="P70" i="11"/>
  <c r="G70" i="11"/>
  <c r="L70" i="11" s="1"/>
  <c r="AR69" i="11"/>
  <c r="AL69" i="11"/>
  <c r="AJ69" i="11"/>
  <c r="AD69" i="11"/>
  <c r="X69" i="11"/>
  <c r="P69" i="11"/>
  <c r="R69" i="11" s="1"/>
  <c r="G69" i="11"/>
  <c r="L69" i="11" s="1"/>
  <c r="AR68" i="11"/>
  <c r="AL68" i="11"/>
  <c r="AJ68" i="11"/>
  <c r="AD68" i="11"/>
  <c r="X68" i="11"/>
  <c r="P68" i="11"/>
  <c r="R68" i="11" s="1"/>
  <c r="G68" i="11"/>
  <c r="L68" i="11" s="1"/>
  <c r="AR67" i="11"/>
  <c r="AL67" i="11"/>
  <c r="AJ67" i="11"/>
  <c r="AD67" i="11"/>
  <c r="X67" i="11"/>
  <c r="P67" i="11"/>
  <c r="R67" i="11" s="1"/>
  <c r="G67" i="11"/>
  <c r="L67" i="11" s="1"/>
  <c r="AR66" i="11"/>
  <c r="AL66" i="11"/>
  <c r="AJ66" i="11"/>
  <c r="AD66" i="11"/>
  <c r="X66" i="11"/>
  <c r="P66" i="11"/>
  <c r="R66" i="11" s="1"/>
  <c r="G66" i="11"/>
  <c r="L66" i="11" s="1"/>
  <c r="AR65" i="11"/>
  <c r="AL65" i="11"/>
  <c r="AJ65" i="11"/>
  <c r="AD65" i="11"/>
  <c r="X65" i="11"/>
  <c r="P65" i="11"/>
  <c r="R65" i="11" s="1"/>
  <c r="G65" i="11"/>
  <c r="L65" i="11" s="1"/>
  <c r="AR64" i="11"/>
  <c r="AL64" i="11"/>
  <c r="AJ64" i="11"/>
  <c r="AD64" i="11"/>
  <c r="X64" i="11"/>
  <c r="R64" i="11"/>
  <c r="P64" i="11"/>
  <c r="G64" i="11"/>
  <c r="L64" i="11" s="1"/>
  <c r="AM64" i="11" s="1"/>
  <c r="AR63" i="11"/>
  <c r="AL63" i="11"/>
  <c r="AJ63" i="11"/>
  <c r="AD63" i="11"/>
  <c r="X63" i="11"/>
  <c r="P63" i="11"/>
  <c r="R63" i="11" s="1"/>
  <c r="G63" i="11"/>
  <c r="L63" i="11" s="1"/>
  <c r="AM63" i="11" s="1"/>
  <c r="AR62" i="11"/>
  <c r="AL62" i="11"/>
  <c r="AJ62" i="11"/>
  <c r="AD62" i="11"/>
  <c r="X62" i="11"/>
  <c r="R62" i="11"/>
  <c r="P62" i="11"/>
  <c r="G62" i="11"/>
  <c r="L62" i="11" s="1"/>
  <c r="AR61" i="11"/>
  <c r="AL61" i="11"/>
  <c r="AJ61" i="11"/>
  <c r="AD61" i="11"/>
  <c r="X61" i="11"/>
  <c r="R61" i="11"/>
  <c r="P61" i="11"/>
  <c r="G61" i="11"/>
  <c r="L61" i="11" s="1"/>
  <c r="AR60" i="11"/>
  <c r="AL60" i="11"/>
  <c r="AJ60" i="11"/>
  <c r="AD60" i="11"/>
  <c r="X60" i="11"/>
  <c r="R60" i="11"/>
  <c r="P60" i="11"/>
  <c r="G60" i="11"/>
  <c r="L60" i="11" s="1"/>
  <c r="AR59" i="11"/>
  <c r="AL59" i="11"/>
  <c r="AJ59" i="11"/>
  <c r="AD59" i="11"/>
  <c r="X59" i="11"/>
  <c r="R59" i="11"/>
  <c r="P59" i="11"/>
  <c r="G59" i="11"/>
  <c r="L59" i="11" s="1"/>
  <c r="AR58" i="11"/>
  <c r="AL58" i="11"/>
  <c r="AJ58" i="11"/>
  <c r="AD58" i="11"/>
  <c r="X58" i="11"/>
  <c r="R58" i="11"/>
  <c r="P58" i="11"/>
  <c r="G58" i="11"/>
  <c r="L58" i="11" s="1"/>
  <c r="AR57" i="11"/>
  <c r="AL57" i="11"/>
  <c r="AJ57" i="11"/>
  <c r="AD57" i="11"/>
  <c r="X57" i="11"/>
  <c r="P57" i="11"/>
  <c r="R57" i="11" s="1"/>
  <c r="G57" i="11"/>
  <c r="L57" i="11" s="1"/>
  <c r="AR56" i="11"/>
  <c r="AL56" i="11"/>
  <c r="AJ56" i="11"/>
  <c r="AD56" i="11"/>
  <c r="X56" i="11"/>
  <c r="R56" i="11"/>
  <c r="P56" i="11"/>
  <c r="L56" i="11"/>
  <c r="AM56" i="11" s="1"/>
  <c r="G56" i="11"/>
  <c r="AR55" i="11"/>
  <c r="AL55" i="11"/>
  <c r="AJ55" i="11"/>
  <c r="AD55" i="11"/>
  <c r="X55" i="11"/>
  <c r="R55" i="11"/>
  <c r="AM55" i="11" s="1"/>
  <c r="P55" i="11"/>
  <c r="G55" i="11"/>
  <c r="L55" i="11" s="1"/>
  <c r="AR54" i="11"/>
  <c r="AL54" i="11"/>
  <c r="AJ54" i="11"/>
  <c r="AD54" i="11"/>
  <c r="X54" i="11"/>
  <c r="R54" i="11"/>
  <c r="P54" i="11"/>
  <c r="G54" i="11"/>
  <c r="L54" i="11" s="1"/>
  <c r="AR53" i="11"/>
  <c r="AL53" i="11"/>
  <c r="AJ53" i="11"/>
  <c r="AD53" i="11"/>
  <c r="X53" i="11"/>
  <c r="R53" i="11"/>
  <c r="P53" i="11"/>
  <c r="G53" i="11"/>
  <c r="L53" i="11" s="1"/>
  <c r="AR52" i="11"/>
  <c r="AL52" i="11"/>
  <c r="AJ52" i="11"/>
  <c r="AD52" i="11"/>
  <c r="X52" i="11"/>
  <c r="R52" i="11"/>
  <c r="P52" i="11"/>
  <c r="G52" i="11"/>
  <c r="L52" i="11" s="1"/>
  <c r="AR51" i="11"/>
  <c r="AL51" i="11"/>
  <c r="AJ51" i="11"/>
  <c r="AD51" i="11"/>
  <c r="X51" i="11"/>
  <c r="R51" i="11"/>
  <c r="P51" i="11"/>
  <c r="G51" i="11"/>
  <c r="L51" i="11" s="1"/>
  <c r="AN51" i="11" s="1"/>
  <c r="AR50" i="11"/>
  <c r="AL50" i="11"/>
  <c r="AJ50" i="11"/>
  <c r="AD50" i="11"/>
  <c r="X50" i="11"/>
  <c r="R50" i="11"/>
  <c r="P50" i="11"/>
  <c r="G50" i="11"/>
  <c r="L50" i="11" s="1"/>
  <c r="AR49" i="11"/>
  <c r="AJ49" i="11"/>
  <c r="AD49" i="11"/>
  <c r="X49" i="11"/>
  <c r="R49" i="11"/>
  <c r="P49" i="11"/>
  <c r="G49" i="11"/>
  <c r="L49" i="11" s="1"/>
  <c r="AM49" i="11" s="1"/>
  <c r="AR48" i="11"/>
  <c r="AL48" i="11"/>
  <c r="AJ48" i="11"/>
  <c r="AD48" i="11"/>
  <c r="X48" i="11"/>
  <c r="P48" i="11"/>
  <c r="R48" i="11" s="1"/>
  <c r="AM48" i="11" s="1"/>
  <c r="G48" i="11"/>
  <c r="L48" i="11" s="1"/>
  <c r="AR47" i="11"/>
  <c r="AL47" i="11"/>
  <c r="AJ47" i="11"/>
  <c r="AD47" i="11"/>
  <c r="X47" i="11"/>
  <c r="R47" i="11"/>
  <c r="P47" i="11"/>
  <c r="G47" i="11"/>
  <c r="L47" i="11" s="1"/>
  <c r="AR46" i="11"/>
  <c r="AL46" i="11"/>
  <c r="AJ46" i="11"/>
  <c r="AD46" i="11"/>
  <c r="X46" i="11"/>
  <c r="R46" i="11"/>
  <c r="P46" i="11"/>
  <c r="G46" i="11"/>
  <c r="L46" i="11" s="1"/>
  <c r="AR45" i="11"/>
  <c r="AL45" i="11"/>
  <c r="AJ45" i="11"/>
  <c r="AD45" i="11"/>
  <c r="X45" i="11"/>
  <c r="P45" i="11"/>
  <c r="R45" i="11" s="1"/>
  <c r="G45" i="11"/>
  <c r="L45" i="11" s="1"/>
  <c r="AR44" i="11"/>
  <c r="AL44" i="11"/>
  <c r="AJ44" i="11"/>
  <c r="AD44" i="11"/>
  <c r="X44" i="11"/>
  <c r="P44" i="11"/>
  <c r="R44" i="11" s="1"/>
  <c r="G44" i="11"/>
  <c r="L44" i="11" s="1"/>
  <c r="AR43" i="11"/>
  <c r="AL43" i="11"/>
  <c r="AJ43" i="11"/>
  <c r="AD43" i="11"/>
  <c r="X43" i="11"/>
  <c r="P43" i="11"/>
  <c r="R43" i="11" s="1"/>
  <c r="G43" i="11"/>
  <c r="L43" i="11" s="1"/>
  <c r="AR42" i="11"/>
  <c r="AL42" i="11"/>
  <c r="AJ42" i="11"/>
  <c r="AD42" i="11"/>
  <c r="X42" i="11"/>
  <c r="P42" i="11"/>
  <c r="R42" i="11" s="1"/>
  <c r="G42" i="11"/>
  <c r="L42" i="11" s="1"/>
  <c r="AM42" i="11" s="1"/>
  <c r="AR41" i="11"/>
  <c r="AL41" i="11"/>
  <c r="AJ41" i="11"/>
  <c r="AD41" i="11"/>
  <c r="X41" i="11"/>
  <c r="P41" i="11"/>
  <c r="R41" i="11" s="1"/>
  <c r="L41" i="11"/>
  <c r="G41" i="11"/>
  <c r="AR40" i="11"/>
  <c r="AJ40" i="11"/>
  <c r="AD40" i="11"/>
  <c r="X40" i="11"/>
  <c r="P40" i="11"/>
  <c r="R40" i="11" s="1"/>
  <c r="AM40" i="11" s="1"/>
  <c r="G40" i="11"/>
  <c r="L40" i="11" s="1"/>
  <c r="AR39" i="11"/>
  <c r="AL39" i="11"/>
  <c r="AJ39" i="11"/>
  <c r="AD39" i="11"/>
  <c r="X39" i="11"/>
  <c r="R39" i="11"/>
  <c r="P39" i="11"/>
  <c r="G39" i="11"/>
  <c r="L39" i="11" s="1"/>
  <c r="AR38" i="11"/>
  <c r="AL38" i="11"/>
  <c r="AJ38" i="11"/>
  <c r="AD38" i="11"/>
  <c r="X38" i="11"/>
  <c r="R38" i="11"/>
  <c r="AM38" i="11" s="1"/>
  <c r="P38" i="11"/>
  <c r="L38" i="11"/>
  <c r="AN38" i="11" s="1"/>
  <c r="AR37" i="11"/>
  <c r="AL37" i="11"/>
  <c r="AJ37" i="11"/>
  <c r="AD37" i="11"/>
  <c r="X37" i="11"/>
  <c r="P37" i="11"/>
  <c r="R37" i="11" s="1"/>
  <c r="G37" i="11"/>
  <c r="L37" i="11" s="1"/>
  <c r="AR36" i="11"/>
  <c r="AL36" i="11"/>
  <c r="AJ36" i="11"/>
  <c r="AD36" i="11"/>
  <c r="X36" i="11"/>
  <c r="R36" i="11"/>
  <c r="P36" i="11"/>
  <c r="G36" i="11"/>
  <c r="L36" i="11" s="1"/>
  <c r="AR35" i="11"/>
  <c r="AL35" i="11"/>
  <c r="AJ35" i="11"/>
  <c r="AD35" i="11"/>
  <c r="X35" i="11"/>
  <c r="R35" i="11"/>
  <c r="P35" i="11"/>
  <c r="G35" i="11"/>
  <c r="L35" i="11" s="1"/>
  <c r="AN35" i="11" s="1"/>
  <c r="AR34" i="11"/>
  <c r="AL34" i="11"/>
  <c r="AJ34" i="11"/>
  <c r="AD34" i="11"/>
  <c r="X34" i="11"/>
  <c r="P34" i="11"/>
  <c r="R34" i="11" s="1"/>
  <c r="AM34" i="11" s="1"/>
  <c r="G34" i="11"/>
  <c r="L34" i="11" s="1"/>
  <c r="AR33" i="11"/>
  <c r="AL33" i="11"/>
  <c r="AJ33" i="11"/>
  <c r="AD33" i="11"/>
  <c r="X33" i="11"/>
  <c r="P33" i="11"/>
  <c r="R33" i="11" s="1"/>
  <c r="G33" i="11"/>
  <c r="L33" i="11" s="1"/>
  <c r="AR32" i="11"/>
  <c r="AL32" i="11"/>
  <c r="AJ32" i="11"/>
  <c r="AD32" i="11"/>
  <c r="X32" i="11"/>
  <c r="P32" i="11"/>
  <c r="R32" i="11" s="1"/>
  <c r="G32" i="11"/>
  <c r="L32" i="11" s="1"/>
  <c r="AM32" i="11" s="1"/>
  <c r="AR31" i="11"/>
  <c r="AL31" i="11"/>
  <c r="AJ31" i="11"/>
  <c r="AD31" i="11"/>
  <c r="X31" i="11"/>
  <c r="R31" i="11"/>
  <c r="P31" i="11"/>
  <c r="G31" i="11"/>
  <c r="L31" i="11" s="1"/>
  <c r="AR30" i="11"/>
  <c r="AL30" i="11"/>
  <c r="AJ30" i="11"/>
  <c r="AD30" i="11"/>
  <c r="X30" i="11"/>
  <c r="R30" i="11"/>
  <c r="P30" i="11"/>
  <c r="G30" i="11"/>
  <c r="L30" i="11" s="1"/>
  <c r="AR29" i="11"/>
  <c r="AL29" i="11"/>
  <c r="AJ29" i="11"/>
  <c r="AD29" i="11"/>
  <c r="X29" i="11"/>
  <c r="R29" i="11"/>
  <c r="P29" i="11"/>
  <c r="G29" i="11"/>
  <c r="L29" i="11" s="1"/>
  <c r="AR28" i="11"/>
  <c r="AL28" i="11"/>
  <c r="AJ28" i="11"/>
  <c r="AD28" i="11"/>
  <c r="X28" i="11"/>
  <c r="R28" i="11"/>
  <c r="P28" i="11"/>
  <c r="G28" i="11"/>
  <c r="L28" i="11" s="1"/>
  <c r="AR27" i="11"/>
  <c r="AL27" i="11"/>
  <c r="AJ27" i="11"/>
  <c r="AD27" i="11"/>
  <c r="X27" i="11"/>
  <c r="R27" i="11"/>
  <c r="P27" i="11"/>
  <c r="L27" i="11"/>
  <c r="AN27" i="11" s="1"/>
  <c r="G27" i="11"/>
  <c r="AR26" i="11"/>
  <c r="AL26" i="11"/>
  <c r="AJ26" i="11"/>
  <c r="AD26" i="11"/>
  <c r="X26" i="11"/>
  <c r="R26" i="11"/>
  <c r="AM26" i="11" s="1"/>
  <c r="P26" i="11"/>
  <c r="G26" i="11"/>
  <c r="L26" i="11" s="1"/>
  <c r="AR25" i="11"/>
  <c r="AL25" i="11"/>
  <c r="AJ25" i="11"/>
  <c r="AD25" i="11"/>
  <c r="X25" i="11"/>
  <c r="R25" i="11"/>
  <c r="P25" i="11"/>
  <c r="G25" i="11"/>
  <c r="L25" i="11" s="1"/>
  <c r="AR24" i="11"/>
  <c r="AL24" i="11"/>
  <c r="AJ24" i="11"/>
  <c r="AD24" i="11"/>
  <c r="X24" i="11"/>
  <c r="R24" i="11"/>
  <c r="P24" i="11"/>
  <c r="G24" i="11"/>
  <c r="L24" i="11" s="1"/>
  <c r="AM24" i="11" s="1"/>
  <c r="AR23" i="11"/>
  <c r="AL23" i="11"/>
  <c r="AJ23" i="11"/>
  <c r="AD23" i="11"/>
  <c r="X23" i="11"/>
  <c r="P23" i="11"/>
  <c r="R23" i="11" s="1"/>
  <c r="G23" i="11"/>
  <c r="L23" i="11" s="1"/>
  <c r="AR22" i="11"/>
  <c r="AL22" i="11"/>
  <c r="AJ22" i="11"/>
  <c r="AD22" i="11"/>
  <c r="X22" i="11"/>
  <c r="R22" i="11"/>
  <c r="P22" i="11"/>
  <c r="G22" i="11"/>
  <c r="L22" i="11" s="1"/>
  <c r="AR21" i="11"/>
  <c r="AL21" i="11"/>
  <c r="AJ21" i="11"/>
  <c r="AD21" i="11"/>
  <c r="X21" i="11"/>
  <c r="P21" i="11"/>
  <c r="R21" i="11" s="1"/>
  <c r="G21" i="11"/>
  <c r="L21" i="11" s="1"/>
  <c r="AR20" i="11"/>
  <c r="AL20" i="11"/>
  <c r="AJ20" i="11"/>
  <c r="AD20" i="11"/>
  <c r="X20" i="11"/>
  <c r="P20" i="11"/>
  <c r="R20" i="11" s="1"/>
  <c r="G20" i="11"/>
  <c r="L20" i="11" s="1"/>
  <c r="AM20" i="11" s="1"/>
  <c r="AR19" i="11"/>
  <c r="AL19" i="11"/>
  <c r="AJ19" i="11"/>
  <c r="AD19" i="11"/>
  <c r="X19" i="11"/>
  <c r="P19" i="11"/>
  <c r="R19" i="11" s="1"/>
  <c r="L19" i="11"/>
  <c r="G19" i="11"/>
  <c r="AR18" i="11"/>
  <c r="AL18" i="11"/>
  <c r="AJ18" i="11"/>
  <c r="AD18" i="11"/>
  <c r="X18" i="11"/>
  <c r="P18" i="11"/>
  <c r="R18" i="11" s="1"/>
  <c r="G18" i="11"/>
  <c r="L18" i="11" s="1"/>
  <c r="AR17" i="11"/>
  <c r="AL17" i="11"/>
  <c r="AJ17" i="11"/>
  <c r="AD17" i="11"/>
  <c r="X17" i="11"/>
  <c r="P17" i="11"/>
  <c r="R17" i="11" s="1"/>
  <c r="G17" i="11"/>
  <c r="L17" i="11" s="1"/>
  <c r="AR16" i="11"/>
  <c r="AL16" i="11"/>
  <c r="AJ16" i="11"/>
  <c r="AD16" i="11"/>
  <c r="X16" i="11"/>
  <c r="R16" i="11"/>
  <c r="P16" i="11"/>
  <c r="G16" i="11"/>
  <c r="L16" i="11" s="1"/>
  <c r="AR15" i="11"/>
  <c r="AL15" i="11"/>
  <c r="AJ15" i="11"/>
  <c r="AD15" i="11"/>
  <c r="X15" i="11"/>
  <c r="P15" i="11"/>
  <c r="R15" i="11" s="1"/>
  <c r="G15" i="11"/>
  <c r="L15" i="11" s="1"/>
  <c r="AR14" i="11"/>
  <c r="AL14" i="11"/>
  <c r="AJ14" i="11"/>
  <c r="AD14" i="11"/>
  <c r="X14" i="11"/>
  <c r="P14" i="11"/>
  <c r="R14" i="11" s="1"/>
  <c r="L14" i="11"/>
  <c r="G14" i="11"/>
  <c r="AR13" i="11"/>
  <c r="AL13" i="11"/>
  <c r="AJ13" i="11"/>
  <c r="AD13" i="11"/>
  <c r="X13" i="11"/>
  <c r="R13" i="11"/>
  <c r="AM13" i="11" s="1"/>
  <c r="P13" i="11"/>
  <c r="G13" i="11"/>
  <c r="L13" i="11" s="1"/>
  <c r="AR12" i="11"/>
  <c r="AL12" i="11"/>
  <c r="AJ12" i="11"/>
  <c r="AD12" i="11"/>
  <c r="X12" i="11"/>
  <c r="R12" i="11"/>
  <c r="P12" i="11"/>
  <c r="G12" i="11"/>
  <c r="L12" i="11" s="1"/>
  <c r="AR11" i="11"/>
  <c r="AL11" i="11"/>
  <c r="AJ11" i="11"/>
  <c r="AD11" i="11"/>
  <c r="X11" i="11"/>
  <c r="P11" i="11"/>
  <c r="R11" i="11" s="1"/>
  <c r="G11" i="11"/>
  <c r="L11" i="11" s="1"/>
  <c r="AR10" i="11"/>
  <c r="AL10" i="11"/>
  <c r="AJ10" i="11"/>
  <c r="AD10" i="11"/>
  <c r="X10" i="11"/>
  <c r="P10" i="11"/>
  <c r="R10" i="11" s="1"/>
  <c r="L10" i="11"/>
  <c r="G10" i="11"/>
  <c r="AR9" i="11"/>
  <c r="AL9" i="11"/>
  <c r="AJ9" i="11"/>
  <c r="AD9" i="11"/>
  <c r="X9" i="11"/>
  <c r="R9" i="11"/>
  <c r="AM9" i="11" s="1"/>
  <c r="P9" i="11"/>
  <c r="G9" i="11"/>
  <c r="L9" i="11" s="1"/>
  <c r="AR8" i="11"/>
  <c r="AJ8" i="11"/>
  <c r="AD8" i="11"/>
  <c r="X8" i="11"/>
  <c r="P8" i="11"/>
  <c r="R8" i="11" s="1"/>
  <c r="G8" i="11"/>
  <c r="L8" i="11" s="1"/>
  <c r="AR7" i="11"/>
  <c r="AL7" i="11"/>
  <c r="AJ7" i="11"/>
  <c r="AD7" i="11"/>
  <c r="X7" i="11"/>
  <c r="P7" i="11"/>
  <c r="R7" i="11" s="1"/>
  <c r="G7" i="11"/>
  <c r="L7" i="11" s="1"/>
  <c r="AR6" i="11"/>
  <c r="AL6" i="11"/>
  <c r="AJ6" i="11"/>
  <c r="AD6" i="11"/>
  <c r="X6" i="11"/>
  <c r="P6" i="11"/>
  <c r="R6" i="11" s="1"/>
  <c r="G6" i="11"/>
  <c r="L6" i="11" s="1"/>
  <c r="AR5" i="11"/>
  <c r="AL5" i="11"/>
  <c r="AJ5" i="11"/>
  <c r="AD5" i="11"/>
  <c r="X5" i="11"/>
  <c r="P5" i="11"/>
  <c r="R5" i="11" s="1"/>
  <c r="G5" i="11"/>
  <c r="L5" i="11" s="1"/>
  <c r="AR4" i="11"/>
  <c r="AL4" i="11"/>
  <c r="AJ4" i="11"/>
  <c r="AD4" i="11"/>
  <c r="X4" i="11"/>
  <c r="R4" i="11"/>
  <c r="P4" i="11"/>
  <c r="G4" i="11"/>
  <c r="L4" i="11" s="1"/>
  <c r="AM4" i="11" s="1"/>
  <c r="AJ8" i="10"/>
  <c r="AD8" i="10"/>
  <c r="X8" i="10"/>
  <c r="R8" i="10"/>
  <c r="L8" i="10"/>
  <c r="AJ11" i="10"/>
  <c r="AD11" i="10"/>
  <c r="X11" i="10"/>
  <c r="R11" i="10"/>
  <c r="L11" i="10"/>
  <c r="AJ7" i="10"/>
  <c r="AD7" i="10"/>
  <c r="X7" i="10"/>
  <c r="R7" i="10"/>
  <c r="L7" i="10"/>
  <c r="AJ4" i="10"/>
  <c r="AD4" i="10"/>
  <c r="X4" i="10"/>
  <c r="R4" i="10"/>
  <c r="L4" i="10"/>
  <c r="AJ5" i="10"/>
  <c r="AD5" i="10"/>
  <c r="X5" i="10"/>
  <c r="R5" i="10"/>
  <c r="L5" i="10"/>
  <c r="AJ12" i="10"/>
  <c r="AD12" i="10"/>
  <c r="X12" i="10"/>
  <c r="R12" i="10"/>
  <c r="L12" i="10"/>
  <c r="AJ13" i="10"/>
  <c r="AD13" i="10"/>
  <c r="X13" i="10"/>
  <c r="R13" i="10"/>
  <c r="L13" i="10"/>
  <c r="AJ10" i="10"/>
  <c r="AD10" i="10"/>
  <c r="X10" i="10"/>
  <c r="R10" i="10"/>
  <c r="L10" i="10"/>
  <c r="AJ6" i="10"/>
  <c r="AD6" i="10"/>
  <c r="X6" i="10"/>
  <c r="R6" i="10"/>
  <c r="L6" i="10"/>
  <c r="AJ9" i="10"/>
  <c r="AD9" i="10"/>
  <c r="X9" i="10"/>
  <c r="R9" i="10"/>
  <c r="L9" i="10"/>
  <c r="AM5" i="11" l="1"/>
  <c r="AM65" i="11"/>
  <c r="AN65" i="11"/>
  <c r="AM69" i="11"/>
  <c r="AN69" i="11"/>
  <c r="AM16" i="11"/>
  <c r="AN16" i="11"/>
  <c r="AM28" i="11"/>
  <c r="AN28" i="11"/>
  <c r="AM39" i="11"/>
  <c r="AN39" i="11"/>
  <c r="AM53" i="11"/>
  <c r="AN53" i="11"/>
  <c r="AM61" i="11"/>
  <c r="AN61" i="11"/>
  <c r="AM145" i="11"/>
  <c r="AN145" i="11"/>
  <c r="AM149" i="11"/>
  <c r="AN149" i="11"/>
  <c r="AM163" i="11"/>
  <c r="AN163" i="11"/>
  <c r="AM167" i="11"/>
  <c r="AM173" i="11"/>
  <c r="AN173" i="11"/>
  <c r="AM12" i="11"/>
  <c r="AN12" i="11"/>
  <c r="AN15" i="11"/>
  <c r="AM36" i="11"/>
  <c r="AN36" i="11"/>
  <c r="AM57" i="11"/>
  <c r="AN57" i="11"/>
  <c r="AM46" i="11"/>
  <c r="AN46" i="11"/>
  <c r="AM77" i="11"/>
  <c r="AN77" i="11"/>
  <c r="AM151" i="11"/>
  <c r="AN151" i="11"/>
  <c r="AM165" i="11"/>
  <c r="AN165" i="11"/>
  <c r="AM171" i="11"/>
  <c r="AN171" i="11"/>
  <c r="AM14" i="11"/>
  <c r="AN9" i="11"/>
  <c r="AN13" i="11"/>
  <c r="AN26" i="11"/>
  <c r="AN30" i="11"/>
  <c r="AN55" i="11"/>
  <c r="AN59" i="11"/>
  <c r="AN71" i="11"/>
  <c r="AN83" i="11"/>
  <c r="L123" i="11"/>
  <c r="L126" i="11" s="1"/>
  <c r="L125" i="11"/>
  <c r="K125" i="11" s="1"/>
  <c r="N125" i="11" s="1"/>
  <c r="J126" i="11"/>
  <c r="J131" i="11"/>
  <c r="J132" i="11"/>
  <c r="J133" i="11"/>
  <c r="D136" i="11"/>
  <c r="J136" i="11" s="1"/>
  <c r="AN152" i="11"/>
  <c r="AN160" i="11"/>
  <c r="AN166" i="11"/>
  <c r="AN168" i="11"/>
  <c r="AM19" i="11"/>
  <c r="AN6" i="11"/>
  <c r="AN17" i="11"/>
  <c r="AN34" i="11"/>
  <c r="AN40" i="11"/>
  <c r="AN48" i="11"/>
  <c r="AN79" i="11"/>
  <c r="K124" i="11"/>
  <c r="N124" i="11" s="1"/>
  <c r="D134" i="11"/>
  <c r="H134" i="11" s="1"/>
  <c r="AM41" i="11"/>
  <c r="AN67" i="11"/>
  <c r="AM72" i="11"/>
  <c r="H126" i="11"/>
  <c r="H131" i="11"/>
  <c r="H132" i="11"/>
  <c r="H133" i="11"/>
  <c r="AM172" i="11"/>
  <c r="AN10" i="11"/>
  <c r="AN63" i="11"/>
  <c r="AN21" i="11"/>
  <c r="AN44" i="11"/>
  <c r="AN75" i="11"/>
  <c r="AN144" i="11"/>
  <c r="AN146" i="11"/>
  <c r="AN148" i="11"/>
  <c r="AN150" i="11"/>
  <c r="AN162" i="11"/>
  <c r="AN164" i="11"/>
  <c r="AN170" i="11"/>
  <c r="AN52" i="11"/>
  <c r="AM52" i="11"/>
  <c r="AN68" i="11"/>
  <c r="AM68" i="11"/>
  <c r="AM23" i="11"/>
  <c r="AN23" i="11"/>
  <c r="AN31" i="11"/>
  <c r="AM31" i="11"/>
  <c r="AM60" i="11"/>
  <c r="AN60" i="11"/>
  <c r="AM84" i="11"/>
  <c r="AN84" i="11"/>
  <c r="AN11" i="11"/>
  <c r="AM11" i="11"/>
  <c r="AN22" i="11"/>
  <c r="AM22" i="11"/>
  <c r="AN45" i="11"/>
  <c r="AM45" i="11"/>
  <c r="AN76" i="11"/>
  <c r="AM76" i="11"/>
  <c r="AN7" i="11"/>
  <c r="AM7" i="11"/>
  <c r="AM8" i="11"/>
  <c r="AN8" i="11"/>
  <c r="AM18" i="11"/>
  <c r="AN18" i="11"/>
  <c r="AN4" i="11"/>
  <c r="AN14" i="11"/>
  <c r="AN41" i="11"/>
  <c r="AM43" i="11"/>
  <c r="AN43" i="11"/>
  <c r="AM50" i="11"/>
  <c r="AN50" i="11"/>
  <c r="AN64" i="11"/>
  <c r="AM66" i="11"/>
  <c r="AN66" i="11"/>
  <c r="AN72" i="11"/>
  <c r="AM74" i="11"/>
  <c r="AN74" i="11"/>
  <c r="AN25" i="11"/>
  <c r="AM25" i="11"/>
  <c r="AN5" i="11"/>
  <c r="AM10" i="11"/>
  <c r="AM15" i="11"/>
  <c r="AM17" i="11"/>
  <c r="AN20" i="11"/>
  <c r="AM27" i="11"/>
  <c r="AM30" i="11"/>
  <c r="AM35" i="11"/>
  <c r="AN42" i="11"/>
  <c r="AN47" i="11"/>
  <c r="AM47" i="11"/>
  <c r="AN49" i="11"/>
  <c r="AM54" i="11"/>
  <c r="AN54" i="11"/>
  <c r="AM62" i="11"/>
  <c r="AN62" i="11"/>
  <c r="AM70" i="11"/>
  <c r="AN70" i="11"/>
  <c r="AN73" i="11"/>
  <c r="AM78" i="11"/>
  <c r="AN78" i="11"/>
  <c r="AN81" i="11"/>
  <c r="AN159" i="11"/>
  <c r="AM160" i="11"/>
  <c r="AN167" i="11"/>
  <c r="AM168" i="11"/>
  <c r="AN19" i="11"/>
  <c r="AN56" i="11"/>
  <c r="AM58" i="11"/>
  <c r="AN58" i="11"/>
  <c r="AN80" i="11"/>
  <c r="AM82" i="11"/>
  <c r="AN82" i="11"/>
  <c r="AN33" i="11"/>
  <c r="AM33" i="11"/>
  <c r="AM6" i="11"/>
  <c r="AM21" i="11"/>
  <c r="AN24" i="11"/>
  <c r="AM29" i="11"/>
  <c r="AN29" i="11"/>
  <c r="AN32" i="11"/>
  <c r="AM37" i="11"/>
  <c r="AN37" i="11"/>
  <c r="AM44" i="11"/>
  <c r="AM51" i="11"/>
  <c r="AM59" i="11"/>
  <c r="AM67" i="11"/>
  <c r="AM75" i="11"/>
  <c r="AM83" i="11"/>
  <c r="AN147" i="11"/>
  <c r="AM148" i="11"/>
  <c r="AN161" i="11"/>
  <c r="AM162" i="11"/>
  <c r="AN169" i="11"/>
  <c r="AM170" i="11"/>
  <c r="AM9" i="10"/>
  <c r="AM12" i="10"/>
  <c r="AM6" i="10"/>
  <c r="AM10" i="10"/>
  <c r="AM13" i="10"/>
  <c r="AM5" i="10"/>
  <c r="AM4" i="10"/>
  <c r="AM7" i="10"/>
  <c r="AM11" i="10"/>
  <c r="AM8" i="10"/>
  <c r="H136" i="11" l="1"/>
  <c r="K123" i="11"/>
  <c r="J134" i="11"/>
  <c r="I134" i="11"/>
  <c r="I136" i="11"/>
  <c r="K126" i="11" l="1"/>
  <c r="N126" i="11" s="1"/>
  <c r="N123" i="11"/>
</calcChain>
</file>

<file path=xl/sharedStrings.xml><?xml version="1.0" encoding="utf-8"?>
<sst xmlns="http://schemas.openxmlformats.org/spreadsheetml/2006/main" count="1736" uniqueCount="521">
  <si>
    <t>总计</t>
  </si>
  <si>
    <t>硬件设计部</t>
  </si>
  <si>
    <t>软件设计部</t>
  </si>
  <si>
    <t>技术质量部</t>
  </si>
  <si>
    <t>C</t>
    <phoneticPr fontId="1" type="noConversion"/>
  </si>
  <si>
    <t>B</t>
    <phoneticPr fontId="1" type="noConversion"/>
  </si>
  <si>
    <t>A</t>
    <phoneticPr fontId="1" type="noConversion"/>
  </si>
  <si>
    <t>部门</t>
    <phoneticPr fontId="1" type="noConversion"/>
  </si>
  <si>
    <t>高级硬件工程师</t>
  </si>
  <si>
    <t>2015-11-16</t>
  </si>
  <si>
    <t>高级软件工程师</t>
  </si>
  <si>
    <t>宋振新</t>
  </si>
  <si>
    <t>181084</t>
  </si>
  <si>
    <t>2019-05-22</t>
  </si>
  <si>
    <t>尚文轩</t>
  </si>
  <si>
    <t>184062</t>
  </si>
  <si>
    <t>2019-03-04</t>
  </si>
  <si>
    <t>2015-08-10</t>
  </si>
  <si>
    <t>软件工程师</t>
  </si>
  <si>
    <t>储佩</t>
  </si>
  <si>
    <t>180872</t>
  </si>
  <si>
    <t>高级软件测试工程师</t>
  </si>
  <si>
    <t>2019-04-01</t>
  </si>
  <si>
    <t>2018-05-02</t>
  </si>
  <si>
    <t>张译之</t>
  </si>
  <si>
    <t>182374</t>
  </si>
  <si>
    <t>2011-07-01</t>
  </si>
  <si>
    <t>结构工程师</t>
  </si>
  <si>
    <t>李尧</t>
  </si>
  <si>
    <t>108571</t>
  </si>
  <si>
    <t>2019-07-22</t>
  </si>
  <si>
    <t>侯荣会</t>
  </si>
  <si>
    <t>184333</t>
  </si>
  <si>
    <t>魏华</t>
  </si>
  <si>
    <t>183865</t>
  </si>
  <si>
    <t>软件测试工程师</t>
  </si>
  <si>
    <t>2017-11-06</t>
  </si>
  <si>
    <t>硬件工程师</t>
  </si>
  <si>
    <t>张舵</t>
  </si>
  <si>
    <t>182355</t>
  </si>
  <si>
    <t>2015-04-07</t>
  </si>
  <si>
    <t>马闵</t>
  </si>
  <si>
    <t>180501</t>
  </si>
  <si>
    <t>2017-03-08</t>
  </si>
  <si>
    <t>硬件测试工程师</t>
  </si>
  <si>
    <t>倪希承</t>
  </si>
  <si>
    <t>181778</t>
  </si>
  <si>
    <t>2016-06-27</t>
  </si>
  <si>
    <t>何鹏</t>
  </si>
  <si>
    <t>181440</t>
  </si>
  <si>
    <t>2018-05-07</t>
  </si>
  <si>
    <t>赵洋</t>
  </si>
  <si>
    <t>182361</t>
  </si>
  <si>
    <t>李毅</t>
  </si>
  <si>
    <t>182359</t>
  </si>
  <si>
    <t>2019-08-21</t>
  </si>
  <si>
    <t>贾琼</t>
  </si>
  <si>
    <t>184440</t>
  </si>
  <si>
    <t>2013-09-16</t>
  </si>
  <si>
    <t>杨玉焕</t>
  </si>
  <si>
    <t>171112</t>
  </si>
  <si>
    <t>2014-07-21</t>
  </si>
  <si>
    <t>2012-04-23</t>
  </si>
  <si>
    <t>吕王栋</t>
  </si>
  <si>
    <t>171178</t>
  </si>
  <si>
    <t>2017-07-10</t>
  </si>
  <si>
    <t>肖倩</t>
  </si>
  <si>
    <t>182065</t>
  </si>
  <si>
    <t>2017-03-13</t>
  </si>
  <si>
    <t>李小明</t>
  </si>
  <si>
    <t>181790</t>
  </si>
  <si>
    <t>王轩</t>
  </si>
  <si>
    <t>182063</t>
  </si>
  <si>
    <t>2017-11-27</t>
  </si>
  <si>
    <t>白成林</t>
  </si>
  <si>
    <t>182386</t>
  </si>
  <si>
    <t>陈爱昌</t>
  </si>
  <si>
    <t>184061</t>
  </si>
  <si>
    <t>2017-08-28</t>
  </si>
  <si>
    <t>王磊</t>
  </si>
  <si>
    <t>182199</t>
  </si>
  <si>
    <t>2010-12-09</t>
  </si>
  <si>
    <t>权纪锋</t>
  </si>
  <si>
    <t>107574</t>
  </si>
  <si>
    <t>2019-05-13</t>
  </si>
  <si>
    <t>刘洲</t>
  </si>
  <si>
    <t>182362</t>
  </si>
  <si>
    <t>2013-06-17</t>
  </si>
  <si>
    <t>张涛</t>
  </si>
  <si>
    <t>142005</t>
  </si>
  <si>
    <t>2018-07-09</t>
  </si>
  <si>
    <t>助理软件工程师</t>
  </si>
  <si>
    <t>李玉凤</t>
  </si>
  <si>
    <t>183040</t>
  </si>
  <si>
    <t>2015-05-18</t>
  </si>
  <si>
    <t>张博</t>
  </si>
  <si>
    <t>182354</t>
  </si>
  <si>
    <t>2013-10-08</t>
  </si>
  <si>
    <t>尚爱玲</t>
  </si>
  <si>
    <t>145120</t>
  </si>
  <si>
    <t>2013-07-08</t>
  </si>
  <si>
    <t>王永年</t>
  </si>
  <si>
    <t>155416</t>
  </si>
  <si>
    <t>关博熠</t>
  </si>
  <si>
    <t>182358</t>
  </si>
  <si>
    <t>2011-07-04</t>
  </si>
  <si>
    <t>宁静</t>
  </si>
  <si>
    <t>141990</t>
  </si>
  <si>
    <t>杨银霞</t>
  </si>
  <si>
    <t>143011</t>
  </si>
  <si>
    <t>陈琳</t>
  </si>
  <si>
    <t>183866</t>
  </si>
  <si>
    <t>2017-06-19</t>
  </si>
  <si>
    <t>朱鹏</t>
  </si>
  <si>
    <t>182002</t>
  </si>
  <si>
    <t>2014-03-31</t>
  </si>
  <si>
    <t>孙丰妹</t>
  </si>
  <si>
    <t>151220</t>
  </si>
  <si>
    <t>2011-04-25</t>
  </si>
  <si>
    <t>配置管理工程师</t>
  </si>
  <si>
    <t>武美霞</t>
  </si>
  <si>
    <t>135618</t>
  </si>
  <si>
    <t>高级硬件测试工程师</t>
  </si>
  <si>
    <t>张晓红</t>
  </si>
  <si>
    <t>182350</t>
  </si>
  <si>
    <t>陈飞</t>
  </si>
  <si>
    <t>183763</t>
  </si>
  <si>
    <t>2019-05-06</t>
  </si>
  <si>
    <t>贺小路</t>
  </si>
  <si>
    <t>183992</t>
  </si>
  <si>
    <t>高英</t>
  </si>
  <si>
    <t>173330</t>
  </si>
  <si>
    <t>UI设计工程师</t>
  </si>
  <si>
    <t>2014-04-16</t>
  </si>
  <si>
    <t>李昂娜</t>
  </si>
  <si>
    <t>169468</t>
  </si>
  <si>
    <t>2018-06-04</t>
  </si>
  <si>
    <t>麻亚刚</t>
  </si>
  <si>
    <t>182880</t>
  </si>
  <si>
    <t>支如意</t>
  </si>
  <si>
    <t>184063</t>
  </si>
  <si>
    <t>2017-06-07</t>
  </si>
  <si>
    <t>陈波</t>
  </si>
  <si>
    <t>181976</t>
  </si>
  <si>
    <t>宫聪伟</t>
  </si>
  <si>
    <t>107978</t>
  </si>
  <si>
    <t>赵露</t>
  </si>
  <si>
    <t>184331</t>
  </si>
  <si>
    <t>2015-07-01</t>
  </si>
  <si>
    <t>陈胜军</t>
  </si>
  <si>
    <t>180744</t>
  </si>
  <si>
    <t>2012-07-04</t>
  </si>
  <si>
    <t>高志强</t>
  </si>
  <si>
    <t>110245</t>
  </si>
  <si>
    <t>2014-09-01</t>
  </si>
  <si>
    <t>巨康怡</t>
  </si>
  <si>
    <t>180091</t>
  </si>
  <si>
    <t>2019-08-05</t>
  </si>
  <si>
    <t>宋维</t>
  </si>
  <si>
    <t>184382</t>
  </si>
  <si>
    <t>2015-09-07</t>
  </si>
  <si>
    <t>石俊斌</t>
  </si>
  <si>
    <t>180932</t>
  </si>
  <si>
    <t>2018-11-05</t>
  </si>
  <si>
    <t>杨博</t>
  </si>
  <si>
    <t>183407</t>
  </si>
  <si>
    <t>2016-08-15</t>
  </si>
  <si>
    <t>冯勤</t>
  </si>
  <si>
    <t>181542</t>
  </si>
  <si>
    <t>2012-06-04</t>
  </si>
  <si>
    <t>高级结构工程师</t>
  </si>
  <si>
    <t>李旎</t>
  </si>
  <si>
    <t>110531</t>
  </si>
  <si>
    <t>2019-05-15</t>
  </si>
  <si>
    <t>王斌</t>
  </si>
  <si>
    <t>184035</t>
  </si>
  <si>
    <t>2014-04-02</t>
  </si>
  <si>
    <t>肖凯洋</t>
  </si>
  <si>
    <t>144437</t>
  </si>
  <si>
    <t>2019-06-03</t>
  </si>
  <si>
    <t>张文博</t>
  </si>
  <si>
    <t>184084</t>
  </si>
  <si>
    <t>张哲</t>
  </si>
  <si>
    <t>173334</t>
  </si>
  <si>
    <t>2017-06-08</t>
  </si>
  <si>
    <t>荣华峰</t>
  </si>
  <si>
    <t>181981</t>
  </si>
  <si>
    <t>2017-04-17</t>
  </si>
  <si>
    <t>焦斌</t>
  </si>
  <si>
    <t>181874</t>
  </si>
  <si>
    <t>范礼娟</t>
  </si>
  <si>
    <t>131529</t>
  </si>
  <si>
    <t>王峰霞</t>
  </si>
  <si>
    <t>163327</t>
  </si>
  <si>
    <t>2013-07-17</t>
  </si>
  <si>
    <t>宋强</t>
  </si>
  <si>
    <t>137705</t>
  </si>
  <si>
    <t>2016-09-21</t>
  </si>
  <si>
    <t>吴建波</t>
  </si>
  <si>
    <t>181594</t>
  </si>
  <si>
    <t>郭晓</t>
  </si>
  <si>
    <t>135709</t>
  </si>
  <si>
    <t>房美君</t>
  </si>
  <si>
    <t>143473</t>
  </si>
  <si>
    <t>2011-05-30</t>
  </si>
  <si>
    <t>回立士</t>
  </si>
  <si>
    <t>172778</t>
  </si>
  <si>
    <t>2017-09-04</t>
  </si>
  <si>
    <t>梅起银</t>
  </si>
  <si>
    <t>182206</t>
  </si>
  <si>
    <t>张媛</t>
  </si>
  <si>
    <t>131400</t>
  </si>
  <si>
    <t>官亚娟</t>
  </si>
  <si>
    <t>179381</t>
  </si>
  <si>
    <t>边涛</t>
  </si>
  <si>
    <t>180623</t>
  </si>
  <si>
    <t>2012-04-11</t>
  </si>
  <si>
    <t>牛淑艳</t>
  </si>
  <si>
    <t>130430</t>
  </si>
  <si>
    <t>许德辉</t>
  </si>
  <si>
    <t>106445</t>
  </si>
  <si>
    <t>2012-04-13</t>
  </si>
  <si>
    <t>田璟哲</t>
  </si>
  <si>
    <t>177001</t>
  </si>
  <si>
    <t>2014-08-06</t>
  </si>
  <si>
    <t>李鑫</t>
  </si>
  <si>
    <t>180035</t>
  </si>
  <si>
    <t>2012-07-21</t>
  </si>
  <si>
    <t>李保霖</t>
  </si>
  <si>
    <t>159760</t>
  </si>
  <si>
    <t>达成度</t>
    <phoneticPr fontId="1" type="noConversion"/>
  </si>
  <si>
    <t>实际值</t>
    <phoneticPr fontId="1" type="noConversion"/>
  </si>
  <si>
    <t>权重</t>
    <phoneticPr fontId="1" type="noConversion"/>
  </si>
  <si>
    <t>挑战值</t>
    <phoneticPr fontId="1" type="noConversion"/>
  </si>
  <si>
    <t>部门评价</t>
    <phoneticPr fontId="1" type="noConversion"/>
  </si>
  <si>
    <t>项目经理评价</t>
    <phoneticPr fontId="1" type="noConversion"/>
  </si>
  <si>
    <t>工作质量达成</t>
    <phoneticPr fontId="1" type="noConversion"/>
  </si>
  <si>
    <t>部门工作产出</t>
    <phoneticPr fontId="1" type="noConversion"/>
  </si>
  <si>
    <t>项目工时产出</t>
    <phoneticPr fontId="1" type="noConversion"/>
  </si>
  <si>
    <t>入职时间</t>
    <phoneticPr fontId="1" type="noConversion"/>
  </si>
  <si>
    <t>岗位</t>
    <phoneticPr fontId="1" type="noConversion"/>
  </si>
  <si>
    <t>姓名</t>
    <phoneticPr fontId="1" type="noConversion"/>
  </si>
  <si>
    <t>工号</t>
    <phoneticPr fontId="1" type="noConversion"/>
  </si>
  <si>
    <t>部门</t>
    <phoneticPr fontId="1" type="noConversion"/>
  </si>
  <si>
    <t>序号</t>
    <phoneticPr fontId="1" type="noConversion"/>
  </si>
  <si>
    <t>C-</t>
    <phoneticPr fontId="1" type="noConversion"/>
  </si>
  <si>
    <t>C+</t>
    <phoneticPr fontId="1" type="noConversion"/>
  </si>
  <si>
    <t>绩效排名</t>
    <phoneticPr fontId="1" type="noConversion"/>
  </si>
  <si>
    <t>103249</t>
  </si>
  <si>
    <t>杨红艳</t>
  </si>
  <si>
    <t>184119</t>
  </si>
  <si>
    <t>何凡</t>
  </si>
  <si>
    <t>184178</t>
  </si>
  <si>
    <t>李盼侬</t>
  </si>
  <si>
    <t>184179</t>
  </si>
  <si>
    <t>汪玲</t>
  </si>
  <si>
    <t>184180</t>
  </si>
  <si>
    <t>穆璀</t>
  </si>
  <si>
    <t>184182</t>
  </si>
  <si>
    <t>崔研</t>
  </si>
  <si>
    <t>184183</t>
  </si>
  <si>
    <t>郭静文</t>
  </si>
  <si>
    <t>184184</t>
  </si>
  <si>
    <t>张钰星</t>
  </si>
  <si>
    <t>184185</t>
  </si>
  <si>
    <t>杨妮</t>
  </si>
  <si>
    <t>184186</t>
  </si>
  <si>
    <t>张倩</t>
  </si>
  <si>
    <t>184187</t>
  </si>
  <si>
    <t>侯灿</t>
  </si>
  <si>
    <t>184236</t>
  </si>
  <si>
    <t>曹雅楠</t>
  </si>
  <si>
    <t>184568</t>
  </si>
  <si>
    <t>赵振宇</t>
  </si>
  <si>
    <t>184634</t>
  </si>
  <si>
    <t>周鼎</t>
  </si>
  <si>
    <t>184717</t>
  </si>
  <si>
    <t>沈文昌</t>
  </si>
  <si>
    <t>184752</t>
  </si>
  <si>
    <t>陈重阳</t>
  </si>
  <si>
    <t>184795</t>
  </si>
  <si>
    <t>胡路政</t>
  </si>
  <si>
    <t>184816</t>
  </si>
  <si>
    <t>张磊</t>
  </si>
  <si>
    <t>184824</t>
  </si>
  <si>
    <t>袁国锋</t>
  </si>
  <si>
    <t>184833</t>
  </si>
  <si>
    <t>刘景瑞</t>
  </si>
  <si>
    <t>产品支持工程师</t>
  </si>
  <si>
    <t>高级RAMS工程师</t>
  </si>
  <si>
    <t>助理硬件工程师</t>
  </si>
  <si>
    <t>高级配置管理工程师</t>
  </si>
  <si>
    <t>助理硬件测试工程师</t>
  </si>
  <si>
    <t>实习硬件工程师</t>
  </si>
  <si>
    <t>实习软件工程师</t>
  </si>
  <si>
    <t>实习硬件测试工程师</t>
  </si>
  <si>
    <t>实习软件测试工程师</t>
  </si>
  <si>
    <t>2007-07-23</t>
  </si>
  <si>
    <t>2019-06-10</t>
  </si>
  <si>
    <t>2019-07-01</t>
  </si>
  <si>
    <t>2019-10-08</t>
  </si>
  <si>
    <t>2019-10-28</t>
  </si>
  <si>
    <t>2019-12-09</t>
  </si>
  <si>
    <t>2020-01-02</t>
  </si>
  <si>
    <t>2020-03-04</t>
  </si>
  <si>
    <t>2020-03-16</t>
  </si>
  <si>
    <t>2020-03-23</t>
  </si>
  <si>
    <t>行标签</t>
  </si>
  <si>
    <t>月度激励原始分</t>
    <phoneticPr fontId="1" type="noConversion"/>
  </si>
  <si>
    <t>月度激励评分（±5分）</t>
    <phoneticPr fontId="1" type="noConversion"/>
  </si>
  <si>
    <t>加权后总得分
（含月度激励加减分）</t>
    <phoneticPr fontId="1" type="noConversion"/>
  </si>
  <si>
    <t>项目工时产出实际值</t>
    <phoneticPr fontId="1" type="noConversion"/>
  </si>
  <si>
    <t>部门工作产出
实际值</t>
    <phoneticPr fontId="1" type="noConversion"/>
  </si>
  <si>
    <t>工作质量达成实际值</t>
    <phoneticPr fontId="1" type="noConversion"/>
  </si>
  <si>
    <t>求和项:项目工时产出实际值</t>
  </si>
  <si>
    <t>求和项:部门工作产出
实际值</t>
  </si>
  <si>
    <t>求和项:工作质量达成实际值</t>
  </si>
  <si>
    <t>人数</t>
    <phoneticPr fontId="1" type="noConversion"/>
  </si>
  <si>
    <t>加权后总得分（不含月度激励加减分）</t>
    <phoneticPr fontId="1" type="noConversion"/>
  </si>
  <si>
    <t>求和项:人数</t>
  </si>
  <si>
    <t>备注</t>
    <phoneticPr fontId="1" type="noConversion"/>
  </si>
  <si>
    <t>项目工时产出合计</t>
    <phoneticPr fontId="1" type="noConversion"/>
  </si>
  <si>
    <t>部门工作产出
合计</t>
    <phoneticPr fontId="1" type="noConversion"/>
  </si>
  <si>
    <t>工作质量达成合计</t>
    <phoneticPr fontId="1" type="noConversion"/>
  </si>
  <si>
    <t>项目工时产出人均</t>
    <phoneticPr fontId="1" type="noConversion"/>
  </si>
  <si>
    <t>部门工作产出
人均</t>
    <phoneticPr fontId="1" type="noConversion"/>
  </si>
  <si>
    <t>工作质量达成人均</t>
    <phoneticPr fontId="1" type="noConversion"/>
  </si>
  <si>
    <t>合计</t>
    <phoneticPr fontId="1" type="noConversion"/>
  </si>
  <si>
    <t>汇总分析：</t>
    <phoneticPr fontId="1" type="noConversion"/>
  </si>
  <si>
    <t>权重</t>
  </si>
  <si>
    <t>零点值</t>
  </si>
  <si>
    <t>目标值</t>
  </si>
  <si>
    <t>挑战值</t>
  </si>
  <si>
    <t>贺小路</t>
    <phoneticPr fontId="1" type="noConversion"/>
  </si>
  <si>
    <t>184884</t>
  </si>
  <si>
    <t>康信刚</t>
  </si>
  <si>
    <t>184886</t>
  </si>
  <si>
    <t>崔扬扬</t>
  </si>
  <si>
    <t>184909</t>
  </si>
  <si>
    <t>沈艺</t>
  </si>
  <si>
    <t>184910</t>
  </si>
  <si>
    <t>倪策</t>
  </si>
  <si>
    <t>184940</t>
  </si>
  <si>
    <t>马晓伟</t>
  </si>
  <si>
    <t>184908</t>
  </si>
  <si>
    <t>师磊</t>
  </si>
  <si>
    <t>184979</t>
  </si>
  <si>
    <t>冯兆亮</t>
  </si>
  <si>
    <t>185027</t>
  </si>
  <si>
    <t>刘军涛</t>
  </si>
  <si>
    <t>185053</t>
  </si>
  <si>
    <t>彭蕾</t>
  </si>
  <si>
    <t>185091</t>
  </si>
  <si>
    <t>吴林林</t>
  </si>
  <si>
    <t>185102</t>
  </si>
  <si>
    <t>曹立言</t>
  </si>
  <si>
    <t>2020-04-08</t>
  </si>
  <si>
    <t>2020-04-13</t>
  </si>
  <si>
    <t>2020-04-22</t>
  </si>
  <si>
    <t>2020-05-06</t>
  </si>
  <si>
    <t>2020-05-18</t>
  </si>
  <si>
    <t>2020-05-25</t>
  </si>
  <si>
    <t>2020-06-08</t>
  </si>
  <si>
    <t>2020-06-15</t>
  </si>
  <si>
    <t>资深软件工程师</t>
  </si>
  <si>
    <t>有效人数</t>
    <phoneticPr fontId="1" type="noConversion"/>
  </si>
  <si>
    <t>A</t>
  </si>
  <si>
    <t>B</t>
  </si>
  <si>
    <t>B</t>
    <phoneticPr fontId="1" type="noConversion"/>
  </si>
  <si>
    <t>C</t>
  </si>
  <si>
    <t>D/E</t>
    <phoneticPr fontId="1" type="noConversion"/>
  </si>
  <si>
    <t>硬件设计部
（不含产假人员）</t>
    <phoneticPr fontId="1" type="noConversion"/>
  </si>
  <si>
    <t>B</t>
    <phoneticPr fontId="1" type="noConversion"/>
  </si>
  <si>
    <t>计数项:绩效排名</t>
  </si>
  <si>
    <t>列标签</t>
  </si>
  <si>
    <t>A</t>
    <phoneticPr fontId="1" type="noConversion"/>
  </si>
  <si>
    <t>A</t>
    <phoneticPr fontId="1" type="noConversion"/>
  </si>
  <si>
    <t>C</t>
    <phoneticPr fontId="1" type="noConversion"/>
  </si>
  <si>
    <t>A</t>
    <phoneticPr fontId="1" type="noConversion"/>
  </si>
  <si>
    <t>B</t>
    <phoneticPr fontId="1" type="noConversion"/>
  </si>
  <si>
    <t>B</t>
    <phoneticPr fontId="1" type="noConversion"/>
  </si>
  <si>
    <t>C</t>
    <phoneticPr fontId="1" type="noConversion"/>
  </si>
  <si>
    <t>差异分数</t>
    <phoneticPr fontId="1" type="noConversion"/>
  </si>
  <si>
    <t>部门与项目评价</t>
    <phoneticPr fontId="1" type="noConversion"/>
  </si>
  <si>
    <t>投入度：11分，进取心：7分 。杨银霞上半年承接仿真、SIS工装工作，5月份开始转国产DCS RTS开发工作，同时复用支持SIS工装及VDPU调试，为不影响国产DCS项目，连续牺牲周末时间承接SIS项目工作
在沟通承接国产DCS RTS开发后，积极配合调整工作内容，进行个人技术拓展
杨银霞业务熟悉，是多面手，目前在部门可以承担多种工作，特别缓解部门人员协调压力。项目方打14分原因是上半年有一次出问题影响版本转测。</t>
  </si>
  <si>
    <t>投入度：9分，进取心：6分。态度良好，服从工作安排，在国产化项目愿意付出加班加点；同时承接部门资产管理工作，日常事务较为琐碎，上半年也较好的完成部门历史资产清理和盘点。目前受制于个人技术能力，还不能高效承接复杂工作。
张译之的评分部门和项目有偏差，不过没有跨档。</t>
  </si>
  <si>
    <t>投入度：5分，进取心：5分。项目认为人员技术能力不足、工作中纰漏较多；部门也认为此人员存在问题，所以评价分也比较低。另，考虑上半年周鼎负责的AI AO两个硬件产品开发，AI经调试和单元测试后目前未出现问题，AO出现一个问题，已完成原因分析和修改，基本达成了工作预期目标</t>
  </si>
  <si>
    <t>投入度：9 ；进取心：4
能按时完成项目工作，进度质量达标。进取心方面能按部门安排去逐步开始SIS自动化测试相关工作，但是整体工作暂未完成。整体工作主动性需要提升。</t>
  </si>
  <si>
    <t>投入度：10；进取心：4
工作投入度较高，能按时完成项目工作，进度质量达标。进取心方面能按部门要求去逐步开始承担专项工作、培训等，应用效果需要在下半年工作中评价。</t>
  </si>
  <si>
    <t>投入度：9；进取心：4
能按时完成项目工作，进度质量达标。进取心方面能按部门要求去逐步开展SimuRTS项目的自动化测试相关工作，但是整体工作主动性不够，暂无实质性输出结果。</t>
  </si>
  <si>
    <t>投入度：8；进取心：4
能按时完成项目工作，进度质量达标。进取心方面能按部门部门规划去实施配置专项工作，但是，工作的实际效果需要后期应用后再评估。</t>
  </si>
  <si>
    <t>投入度：8；进取心：4
能按时完成项目工作，进度质量达标。进取心方面能按部门要求去逐步开始做AMS自动化测试相关工作，但是整体工作未看到实质性产出。</t>
  </si>
  <si>
    <t>投入度：8；进取心：4
能按时完成项目工作，进度质量达标。进取心方面能按部门要求去逐步开始做自动化测试相关工作，但是整体工作目前才开始，需要到下半年看实际完成情况及效果。</t>
  </si>
  <si>
    <t>投入度：7；进取心：5
能按时完成项目工作，项目方无明显负面评价，从文档抽查等方面看，需要关注工作细节，工作质量需要提升。进取心在20年上半年较19年提升不少，能按照部门规划开展部分专项工作。</t>
  </si>
  <si>
    <t>投入度：8；进取心：4
能按时完成项目工作，进度质量达标。针对刘洲未来的发展方向是SIS测试经理，在上半年也逐步安排参与做一些测试管理工作，但是个人对待工作的主动性还需要提升。部分专项工作目前有投入做，但是还没有看到实际应用结果。</t>
  </si>
  <si>
    <t>投入度：7；进取心：3
上半年能完成本职工作，项目方无明显投诉。进取心方面工作按部就班，个人发展动力不足，面对部门针对性制定的个人提升计划中涉及的测试新技术探索研究有很强的“畏难”心理，不愿尝试。</t>
  </si>
  <si>
    <t>李旎</t>
    <phoneticPr fontId="1" type="noConversion"/>
  </si>
  <si>
    <t>C+</t>
  </si>
  <si>
    <t>C-</t>
  </si>
  <si>
    <t>C+</t>
    <phoneticPr fontId="1" type="noConversion"/>
  </si>
  <si>
    <t>C-</t>
    <phoneticPr fontId="1" type="noConversion"/>
  </si>
  <si>
    <t>C+</t>
    <phoneticPr fontId="1" type="noConversion"/>
  </si>
  <si>
    <t>C-</t>
    <phoneticPr fontId="1" type="noConversion"/>
  </si>
  <si>
    <t>上半年产假3个月</t>
    <phoneticPr fontId="1" type="noConversion"/>
  </si>
  <si>
    <t>上半年产假6个月</t>
    <phoneticPr fontId="1" type="noConversion"/>
  </si>
  <si>
    <t>上半年产假5个月</t>
    <phoneticPr fontId="1" type="noConversion"/>
  </si>
  <si>
    <t>投入度：11分，进取心：6分。1.主要在项目中投入，部门工作方面主动性一般。
2.在接受挑战性工作方面没有特别积极主动。</t>
    <phoneticPr fontId="1" type="noConversion"/>
  </si>
  <si>
    <t>投入度：9分，进取心：5分。1.对于部门工作没有特别积极主动，能够完成安排的工作。
2.整体情况比较按部就班</t>
    <phoneticPr fontId="1" type="noConversion"/>
  </si>
  <si>
    <t>投入度：10分，进取心：5分。1.进取心一般，按部就班完成工作，没有主动拓展的意愿，也没有用于承担挑战性工作的意愿。</t>
    <phoneticPr fontId="1" type="noConversion"/>
  </si>
  <si>
    <t>投入度：8分，进取心：5分。1.投入度：能够完成分配的工作，进度和质量都达到要求，无负面评价。
2.进取心：没有主动提出承接挑战性工作的意愿，没有体现出高效，主动性也一般。</t>
    <phoneticPr fontId="1" type="noConversion"/>
  </si>
  <si>
    <t>投入度：9分，进取心：5分。1.投入度：能够完成分配的工作，进度和质量都达到要求，无负面评价。
2.进取心：没有承担挑战性工作的意愿，对待安排的工作能够完成要求，没有体现出主动学习的方面</t>
    <phoneticPr fontId="1" type="noConversion"/>
  </si>
  <si>
    <t>投入度：9分，进取心：5分。1.投入度：能够完成分配的工作，进度和质量都达到要求，无负面评价。
2.进取心：有承担挑战性工作的意愿，对待安排的工作能够完成要求，没有体现出主动学习的方面</t>
    <phoneticPr fontId="1" type="noConversion"/>
  </si>
  <si>
    <t>投入度：7分，进取心：3分。1.投入度：能够完成分配的工作，进度和质量能否符合项目要求，项目方无负面评价
2.进取心：按部就班完成工作，个人学习动力不足。</t>
    <phoneticPr fontId="1" type="noConversion"/>
  </si>
  <si>
    <t>投入度：8分，进取心：4分。1.投入度：能够完成分配的工作，进度上稍有些延迟，质量基本符合项目要求。
2.进取心：能够在工作驱动下学习，能够完成安排的工作。</t>
    <phoneticPr fontId="1" type="noConversion"/>
  </si>
  <si>
    <t>投入度：8分，进取心：4分。1.投入度：能够完成分配的工作，进度和质量能否符合项目要求。
2.进取心：在工作中驱动下学习，没有主动承担挑战性工作的意愿，没有主动学习的意愿</t>
    <phoneticPr fontId="1" type="noConversion"/>
  </si>
  <si>
    <t>投入度：9分，进取心：6分.  1.投入度：能够完成分配的工作，进度和质量基本满足项目要求，无负面评价。
2.进取心：没有主动承担挑战性工作的意愿，主动学习方面也没有特别的表现。</t>
    <phoneticPr fontId="1" type="noConversion"/>
  </si>
  <si>
    <t>差异说明（差异3分及以上）</t>
    <phoneticPr fontId="1" type="noConversion"/>
  </si>
  <si>
    <t>技术研究部</t>
  </si>
  <si>
    <t>系统设计部</t>
  </si>
  <si>
    <t>项目管理部</t>
  </si>
  <si>
    <t>100586</t>
  </si>
  <si>
    <t>郝莉</t>
  </si>
  <si>
    <t>180608</t>
  </si>
  <si>
    <t>许利飞</t>
  </si>
  <si>
    <t>184204</t>
  </si>
  <si>
    <t>马景辉</t>
  </si>
  <si>
    <t>104178</t>
  </si>
  <si>
    <t>刘建中</t>
  </si>
  <si>
    <t>130336</t>
  </si>
  <si>
    <t>贾炜</t>
  </si>
  <si>
    <t>130999</t>
  </si>
  <si>
    <t>李宾</t>
  </si>
  <si>
    <t>140753</t>
  </si>
  <si>
    <t>李跃</t>
  </si>
  <si>
    <t>118811</t>
  </si>
  <si>
    <t>余瑞</t>
  </si>
  <si>
    <t>145972</t>
  </si>
  <si>
    <t>孟凯旋</t>
  </si>
  <si>
    <t>180189</t>
  </si>
  <si>
    <t>赵利平</t>
  </si>
  <si>
    <t>182050</t>
  </si>
  <si>
    <t>张昆</t>
  </si>
  <si>
    <t>180420</t>
  </si>
  <si>
    <t>陶占锋</t>
  </si>
  <si>
    <t>107975</t>
  </si>
  <si>
    <t>王力</t>
  </si>
  <si>
    <t>115132</t>
  </si>
  <si>
    <t>解朝杰</t>
  </si>
  <si>
    <t>119919</t>
  </si>
  <si>
    <t>刘奋民</t>
  </si>
  <si>
    <t>151954</t>
  </si>
  <si>
    <t>夏爱玲</t>
  </si>
  <si>
    <t>146988</t>
  </si>
  <si>
    <t>蔡晓强</t>
  </si>
  <si>
    <t>182166</t>
  </si>
  <si>
    <t>王宾</t>
  </si>
  <si>
    <t>高级研究员</t>
  </si>
  <si>
    <t>资深硬件工程师</t>
  </si>
  <si>
    <t>系统设计师</t>
  </si>
  <si>
    <t>高级研发工艺工程师</t>
  </si>
  <si>
    <t>研发项目经理</t>
  </si>
  <si>
    <t>资源组长</t>
  </si>
  <si>
    <t>2000-03-20</t>
  </si>
  <si>
    <t>2015-05-13</t>
  </si>
  <si>
    <t>2008-07-14</t>
  </si>
  <si>
    <t>2011-07-12</t>
  </si>
  <si>
    <t>2011-07-07</t>
  </si>
  <si>
    <t>2011-07-11</t>
  </si>
  <si>
    <t>2014-10-15</t>
  </si>
  <si>
    <t>2017-07-05</t>
  </si>
  <si>
    <t>2015-03-16</t>
  </si>
  <si>
    <t>2014-04-21</t>
  </si>
  <si>
    <t>2012-01-31</t>
  </si>
  <si>
    <t>2013-11-18</t>
  </si>
  <si>
    <t>2017-08-09</t>
  </si>
  <si>
    <t>关键岗位</t>
    <phoneticPr fontId="1" type="noConversion"/>
  </si>
  <si>
    <t>技术研究部</t>
    <phoneticPr fontId="1" type="noConversion"/>
  </si>
  <si>
    <t>部门投入度打分偏高，调整为5分，调整后：投入度5分，进取心5.5分，总分10.5分</t>
    <phoneticPr fontId="1" type="noConversion"/>
  </si>
  <si>
    <t>C</t>
    <phoneticPr fontId="1" type="noConversion"/>
  </si>
  <si>
    <t>C</t>
    <phoneticPr fontId="1" type="noConversion"/>
  </si>
  <si>
    <t>185449</t>
  </si>
  <si>
    <t>何少鹏</t>
  </si>
  <si>
    <t>185476</t>
  </si>
  <si>
    <t>简幼锋</t>
  </si>
  <si>
    <t>185183</t>
  </si>
  <si>
    <t>王琦</t>
  </si>
  <si>
    <t>185269</t>
  </si>
  <si>
    <t>李宽欣</t>
  </si>
  <si>
    <t>185301</t>
  </si>
  <si>
    <t>贾保印</t>
  </si>
  <si>
    <t>185324</t>
  </si>
  <si>
    <t>肖雄</t>
  </si>
  <si>
    <t>116599</t>
  </si>
  <si>
    <t>纪仲</t>
  </si>
  <si>
    <t>185356</t>
  </si>
  <si>
    <t>徐兴平</t>
  </si>
  <si>
    <t>185357</t>
  </si>
  <si>
    <t>黄涛</t>
  </si>
  <si>
    <t>2020-07-06</t>
  </si>
  <si>
    <t>2020-07-13</t>
  </si>
  <si>
    <t>2020-07-22</t>
  </si>
  <si>
    <t>2020-08-03</t>
  </si>
  <si>
    <t>2020-08-05</t>
  </si>
  <si>
    <t>2020-08-10</t>
  </si>
  <si>
    <t>2020-09-14</t>
  </si>
  <si>
    <t>2020-09-23</t>
  </si>
  <si>
    <t>项目经理评价</t>
    <phoneticPr fontId="1" type="noConversion"/>
  </si>
  <si>
    <t>部门评价</t>
    <phoneticPr fontId="1" type="noConversion"/>
  </si>
  <si>
    <t>资源组长：部门产出及部门评价不考核，其他数据需要考核</t>
    <phoneticPr fontId="1" type="noConversion"/>
  </si>
  <si>
    <t>最大值项:项目工时产出实际值2</t>
  </si>
  <si>
    <t>平均值项:项目工时产出实际值</t>
  </si>
  <si>
    <t>最小值项:项目工时产出实际值3</t>
  </si>
  <si>
    <t>平均值项:部门工作产出</t>
  </si>
  <si>
    <t>最大值项:部门工作产出</t>
  </si>
  <si>
    <t>最小值项:部门工作产出</t>
  </si>
  <si>
    <t>平均值项:加权后总得分（不含月度激励加减分）</t>
  </si>
  <si>
    <t>最大值项:加权后总得分（不含月度激励加减分）3</t>
  </si>
  <si>
    <t>最小值项:加权后总得分（不含月度激励加减分）2</t>
  </si>
  <si>
    <t>总分汇总</t>
    <phoneticPr fontId="1" type="noConversion"/>
  </si>
  <si>
    <t>项目工时产出率</t>
    <phoneticPr fontId="1" type="noConversion"/>
  </si>
  <si>
    <t>定稿</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</si>
</sst>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_);[Red]\(0\)"/>
    <numFmt numFmtId="177" formatCode="0.00_);[Red]\(0.00\)"/>
    <numFmt numFmtId="178" formatCode="0.0_ "/>
    <numFmt numFmtId="179" formatCode="0_ "/>
    <numFmt numFmtId="180" formatCode="0.00_ "/>
    <numFmt numFmtId="181" formatCode="0.0_);[Red]\(0.0\)"/>
  </numFmts>
  <fonts count="16" x14ac:knownFonts="1">
    <font>
      <sz val="10"/>
      <color rgb="FF000000"/>
      <name val="Arial"/>
      <family val="2"/>
    </font>
    <font>
      <sz val="9"/>
      <name val="宋体"/>
      <family val="3"/>
      <charset val="134"/>
    </font>
    <font>
      <sz val="9"/>
      <name val="微软雅黑"/>
      <family val="2"/>
      <charset val="134"/>
    </font>
    <font>
      <b/>
      <sz val="9"/>
      <color rgb="FFFF0000"/>
      <name val="微软雅黑"/>
      <family val="2"/>
      <charset val="134"/>
    </font>
    <font>
      <b/>
      <sz val="9"/>
      <name val="微软雅黑"/>
      <family val="2"/>
      <charset val="134"/>
    </font>
    <font>
      <sz val="9"/>
      <color rgb="FF000000"/>
      <name val="微软雅黑"/>
      <family val="2"/>
      <charset val="134"/>
    </font>
    <font>
      <b/>
      <sz val="9"/>
      <color rgb="FF000000"/>
      <name val="微软雅黑"/>
      <family val="2"/>
      <charset val="134"/>
    </font>
    <font>
      <b/>
      <i/>
      <sz val="9"/>
      <color rgb="FFFF0000"/>
      <name val="微软雅黑"/>
      <family val="2"/>
      <charset val="134"/>
    </font>
    <font>
      <sz val="9"/>
      <color rgb="FFFF0000"/>
      <name val="微软雅黑"/>
      <family val="2"/>
      <charset val="134"/>
    </font>
    <font>
      <sz val="6"/>
      <name val="微软雅黑"/>
      <family val="2"/>
      <charset val="134"/>
    </font>
    <font>
      <b/>
      <sz val="6"/>
      <name val="微软雅黑"/>
      <family val="2"/>
      <charset val="134"/>
    </font>
    <font>
      <sz val="9"/>
      <color rgb="FF000000"/>
      <name val="Arial"/>
      <family val="2"/>
    </font>
    <font>
      <b/>
      <sz val="10"/>
      <color rgb="FFFF0000"/>
      <name val="宋体"/>
      <family val="3"/>
      <charset val="134"/>
    </font>
    <font>
      <b/>
      <i/>
      <sz val="9"/>
      <name val="微软雅黑"/>
      <family val="2"/>
      <charset val="134"/>
    </font>
    <font>
      <b/>
      <i/>
      <sz val="9"/>
      <color rgb="FF000000"/>
      <name val="微软雅黑"/>
      <family val="2"/>
      <charset val="134"/>
    </font>
    <font>
      <b/>
      <i/>
      <sz val="6"/>
      <name val="微软雅黑"/>
      <family val="2"/>
      <charset val="134"/>
    </font>
  </fonts>
  <fills count="8">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143">
    <xf numFmtId="0" fontId="0" fillId="0" borderId="0" xfId="0">
      <alignment vertical="center"/>
    </xf>
    <xf numFmtId="0" fontId="2"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9" fontId="2" fillId="0" borderId="0" xfId="0" applyNumberFormat="1" applyFont="1" applyFill="1" applyBorder="1" applyAlignment="1">
      <alignment horizontal="center" vertical="center" wrapText="1"/>
    </xf>
    <xf numFmtId="176" fontId="4" fillId="4" borderId="0" xfId="0" applyNumberFormat="1" applyFont="1" applyFill="1" applyBorder="1" applyAlignment="1">
      <alignment horizontal="center" vertical="center" wrapText="1"/>
    </xf>
    <xf numFmtId="9" fontId="4" fillId="4" borderId="0" xfId="0" applyNumberFormat="1" applyFont="1" applyFill="1" applyBorder="1" applyAlignment="1">
      <alignment horizontal="center" vertical="center" wrapText="1"/>
    </xf>
    <xf numFmtId="177" fontId="4" fillId="2" borderId="0" xfId="0" applyNumberFormat="1" applyFont="1" applyFill="1" applyBorder="1" applyAlignment="1">
      <alignment horizontal="center" vertical="center" wrapText="1"/>
    </xf>
    <xf numFmtId="9" fontId="4" fillId="2" borderId="0" xfId="0" applyNumberFormat="1" applyFont="1" applyFill="1" applyBorder="1" applyAlignment="1">
      <alignment horizontal="center" vertical="center" wrapText="1"/>
    </xf>
    <xf numFmtId="176" fontId="3" fillId="3" borderId="0" xfId="0" applyNumberFormat="1" applyFont="1" applyFill="1" applyBorder="1" applyAlignment="1">
      <alignment horizontal="center" vertical="center" wrapText="1"/>
    </xf>
    <xf numFmtId="9" fontId="4" fillId="3" borderId="0" xfId="0" applyNumberFormat="1" applyFont="1" applyFill="1" applyBorder="1" applyAlignment="1">
      <alignment horizontal="center" vertical="center" wrapText="1"/>
    </xf>
    <xf numFmtId="176" fontId="3" fillId="2" borderId="0" xfId="0" applyNumberFormat="1" applyFont="1" applyFill="1" applyBorder="1" applyAlignment="1">
      <alignment horizontal="center" vertical="center" wrapText="1"/>
    </xf>
    <xf numFmtId="176" fontId="3" fillId="4" borderId="0" xfId="0" applyNumberFormat="1" applyFont="1" applyFill="1" applyBorder="1" applyAlignment="1">
      <alignment horizontal="center" vertical="center" wrapText="1"/>
    </xf>
    <xf numFmtId="176" fontId="4" fillId="2" borderId="0" xfId="0" applyNumberFormat="1" applyFont="1" applyFill="1" applyBorder="1" applyAlignment="1">
      <alignment horizontal="center" vertical="center" wrapText="1"/>
    </xf>
    <xf numFmtId="9" fontId="3" fillId="2" borderId="0" xfId="0" applyNumberFormat="1" applyFont="1" applyFill="1" applyBorder="1" applyAlignment="1">
      <alignment horizontal="center" vertical="center" wrapText="1"/>
    </xf>
    <xf numFmtId="180" fontId="3" fillId="0" borderId="0" xfId="0" applyNumberFormat="1" applyFont="1" applyFill="1" applyBorder="1" applyAlignment="1">
      <alignment horizontal="center" vertical="center" wrapText="1"/>
    </xf>
    <xf numFmtId="179" fontId="2" fillId="0" borderId="0" xfId="0" applyNumberFormat="1" applyFont="1" applyFill="1" applyBorder="1" applyAlignment="1">
      <alignment horizontal="center" vertical="center" wrapText="1"/>
    </xf>
    <xf numFmtId="9" fontId="2" fillId="0" borderId="0" xfId="0" applyNumberFormat="1" applyFont="1" applyFill="1" applyAlignment="1">
      <alignment horizontal="center" vertical="center" wrapText="1"/>
    </xf>
    <xf numFmtId="177" fontId="3" fillId="0" borderId="0" xfId="0" applyNumberFormat="1" applyFont="1" applyFill="1" applyBorder="1" applyAlignment="1">
      <alignment horizontal="center" vertical="center" wrapText="1"/>
    </xf>
    <xf numFmtId="176" fontId="3" fillId="0" borderId="0" xfId="0" applyNumberFormat="1" applyFont="1" applyFill="1" applyBorder="1" applyAlignment="1">
      <alignment horizontal="center" vertical="center" wrapText="1"/>
    </xf>
    <xf numFmtId="178" fontId="2" fillId="0" borderId="0" xfId="0" applyNumberFormat="1" applyFont="1" applyFill="1" applyBorder="1" applyAlignment="1">
      <alignment horizontal="center" vertical="center" wrapText="1"/>
    </xf>
    <xf numFmtId="176" fontId="2" fillId="0" borderId="0" xfId="0" applyNumberFormat="1" applyFont="1" applyFill="1" applyBorder="1" applyAlignment="1">
      <alignment horizontal="center" vertical="center" wrapText="1"/>
    </xf>
    <xf numFmtId="178" fontId="3" fillId="0" borderId="0" xfId="0" applyNumberFormat="1" applyFont="1" applyFill="1" applyBorder="1" applyAlignment="1">
      <alignment horizontal="center" vertical="center" wrapText="1"/>
    </xf>
    <xf numFmtId="9" fontId="3" fillId="0" borderId="0" xfId="0" applyNumberFormat="1" applyFont="1" applyFill="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NumberFormat="1" applyFont="1" applyAlignment="1">
      <alignment horizontal="center" vertical="center" wrapText="1"/>
    </xf>
    <xf numFmtId="0" fontId="6" fillId="0" borderId="0" xfId="0" applyFont="1" applyAlignment="1">
      <alignment horizontal="center" vertical="center" wrapText="1"/>
    </xf>
    <xf numFmtId="181" fontId="7" fillId="0" borderId="1" xfId="0" applyNumberFormat="1" applyFont="1" applyFill="1" applyBorder="1" applyAlignment="1">
      <alignment horizontal="center" vertical="center" wrapText="1"/>
    </xf>
    <xf numFmtId="181" fontId="5" fillId="0" borderId="0" xfId="0" applyNumberFormat="1" applyFont="1" applyAlignment="1">
      <alignment horizontal="center" vertical="center" wrapText="1"/>
    </xf>
    <xf numFmtId="181" fontId="2" fillId="0" borderId="0" xfId="0" applyNumberFormat="1" applyFont="1" applyFill="1" applyBorder="1" applyAlignment="1">
      <alignment horizontal="center" vertical="center" wrapText="1"/>
    </xf>
    <xf numFmtId="181" fontId="3" fillId="0" borderId="0" xfId="0" applyNumberFormat="1" applyFont="1" applyFill="1" applyBorder="1" applyAlignment="1">
      <alignment horizontal="center" vertical="center" wrapText="1"/>
    </xf>
    <xf numFmtId="9" fontId="4" fillId="0" borderId="0" xfId="0" applyNumberFormat="1" applyFont="1" applyFill="1" applyBorder="1" applyAlignment="1">
      <alignment horizontal="center" vertical="center" wrapText="1"/>
    </xf>
    <xf numFmtId="179" fontId="4" fillId="0" borderId="0" xfId="0" applyNumberFormat="1" applyFont="1" applyFill="1" applyBorder="1" applyAlignment="1">
      <alignment horizontal="center" vertical="center" wrapText="1"/>
    </xf>
    <xf numFmtId="9" fontId="4" fillId="0" borderId="0" xfId="0" applyNumberFormat="1" applyFont="1" applyFill="1" applyAlignment="1">
      <alignment horizontal="center" vertical="center" wrapText="1"/>
    </xf>
    <xf numFmtId="178" fontId="4" fillId="0" borderId="0" xfId="0" applyNumberFormat="1" applyFont="1" applyFill="1" applyBorder="1" applyAlignment="1">
      <alignment horizontal="center" vertical="center" wrapText="1"/>
    </xf>
    <xf numFmtId="176" fontId="4" fillId="0" borderId="0"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176" fontId="4" fillId="2" borderId="1" xfId="0" applyNumberFormat="1" applyFont="1" applyFill="1" applyBorder="1" applyAlignment="1">
      <alignment horizontal="center" vertical="center" wrapText="1"/>
    </xf>
    <xf numFmtId="176" fontId="4" fillId="4" borderId="1"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181" fontId="4" fillId="0" borderId="1" xfId="0" applyNumberFormat="1" applyFont="1" applyBorder="1" applyAlignment="1">
      <alignment horizontal="center" vertical="center" wrapText="1"/>
    </xf>
    <xf numFmtId="181" fontId="4" fillId="0" borderId="1" xfId="0" applyNumberFormat="1" applyFont="1" applyFill="1" applyBorder="1" applyAlignment="1">
      <alignment horizontal="center" vertical="center" wrapText="1"/>
    </xf>
    <xf numFmtId="0" fontId="2" fillId="0" borderId="0" xfId="0" applyFont="1" applyFill="1" applyBorder="1" applyAlignment="1">
      <alignment horizontal="center" vertical="center"/>
    </xf>
    <xf numFmtId="180" fontId="2" fillId="0" borderId="0" xfId="0" applyNumberFormat="1" applyFont="1" applyFill="1" applyBorder="1" applyAlignment="1">
      <alignment horizontal="center" vertical="center"/>
    </xf>
    <xf numFmtId="0" fontId="6" fillId="0" borderId="0" xfId="0" applyFont="1" applyAlignment="1">
      <alignment vertical="center"/>
    </xf>
    <xf numFmtId="0" fontId="6" fillId="0" borderId="0" xfId="0" applyFont="1" applyAlignment="1">
      <alignment vertical="center" wrapText="1"/>
    </xf>
    <xf numFmtId="179" fontId="3" fillId="0" borderId="0" xfId="0" applyNumberFormat="1" applyFont="1" applyFill="1" applyBorder="1" applyAlignment="1">
      <alignment horizontal="center" vertical="center" wrapText="1"/>
    </xf>
    <xf numFmtId="0" fontId="2" fillId="3" borderId="0" xfId="0" applyFont="1" applyFill="1" applyBorder="1" applyAlignment="1">
      <alignment horizontal="center" vertical="center" wrapText="1"/>
    </xf>
    <xf numFmtId="181" fontId="4" fillId="3" borderId="1" xfId="0" applyNumberFormat="1" applyFont="1" applyFill="1" applyBorder="1" applyAlignment="1">
      <alignment horizontal="center" vertical="center" wrapText="1"/>
    </xf>
    <xf numFmtId="179" fontId="3" fillId="3" borderId="0" xfId="0" applyNumberFormat="1" applyFont="1" applyFill="1" applyBorder="1" applyAlignment="1">
      <alignment horizontal="center" vertical="center" wrapText="1"/>
    </xf>
    <xf numFmtId="9" fontId="4" fillId="5" borderId="0" xfId="0" applyNumberFormat="1" applyFont="1" applyFill="1" applyBorder="1" applyAlignment="1">
      <alignment horizontal="center" vertical="center" wrapText="1"/>
    </xf>
    <xf numFmtId="179" fontId="4" fillId="5" borderId="0" xfId="0" applyNumberFormat="1" applyFont="1" applyFill="1" applyBorder="1" applyAlignment="1">
      <alignment horizontal="center" vertical="center" wrapText="1"/>
    </xf>
    <xf numFmtId="0" fontId="6" fillId="0" borderId="0" xfId="0" applyNumberFormat="1" applyFont="1" applyAlignment="1">
      <alignment horizontal="center" vertical="center" wrapText="1"/>
    </xf>
    <xf numFmtId="0" fontId="6" fillId="0" borderId="0" xfId="0" applyFont="1" applyAlignment="1">
      <alignment horizontal="center" vertical="center"/>
    </xf>
    <xf numFmtId="181" fontId="6" fillId="0" borderId="0" xfId="0" applyNumberFormat="1" applyFont="1" applyAlignment="1">
      <alignment horizontal="center" vertical="center"/>
    </xf>
    <xf numFmtId="179" fontId="6" fillId="0" borderId="0" xfId="0" applyNumberFormat="1" applyFont="1" applyAlignment="1">
      <alignment horizontal="center" vertical="center"/>
    </xf>
    <xf numFmtId="179" fontId="6" fillId="3" borderId="0" xfId="0" applyNumberFormat="1" applyFont="1" applyFill="1" applyAlignment="1">
      <alignment horizontal="center" vertical="center"/>
    </xf>
    <xf numFmtId="9" fontId="2" fillId="3" borderId="0" xfId="0" applyNumberFormat="1" applyFont="1" applyFill="1" applyBorder="1" applyAlignment="1">
      <alignment horizontal="center" vertical="center" wrapText="1"/>
    </xf>
    <xf numFmtId="179" fontId="2" fillId="3" borderId="0" xfId="0" applyNumberFormat="1" applyFont="1" applyFill="1" applyBorder="1" applyAlignment="1">
      <alignment horizontal="center" vertical="center" wrapText="1"/>
    </xf>
    <xf numFmtId="9" fontId="2" fillId="3" borderId="0" xfId="0" applyNumberFormat="1" applyFont="1" applyFill="1" applyAlignment="1">
      <alignment horizontal="center" vertical="center" wrapText="1"/>
    </xf>
    <xf numFmtId="177" fontId="3" fillId="3" borderId="0" xfId="0" applyNumberFormat="1" applyFont="1" applyFill="1" applyBorder="1" applyAlignment="1">
      <alignment horizontal="center" vertical="center" wrapText="1"/>
    </xf>
    <xf numFmtId="178" fontId="2" fillId="3" borderId="0" xfId="0" applyNumberFormat="1" applyFont="1" applyFill="1" applyBorder="1" applyAlignment="1">
      <alignment horizontal="center" vertical="center" wrapText="1"/>
    </xf>
    <xf numFmtId="176" fontId="2" fillId="3" borderId="0" xfId="0" applyNumberFormat="1" applyFont="1" applyFill="1" applyBorder="1" applyAlignment="1">
      <alignment horizontal="center" vertical="center" wrapText="1"/>
    </xf>
    <xf numFmtId="178" fontId="3" fillId="3" borderId="0" xfId="0" applyNumberFormat="1" applyFont="1" applyFill="1" applyBorder="1" applyAlignment="1">
      <alignment horizontal="center" vertical="center" wrapText="1"/>
    </xf>
    <xf numFmtId="0" fontId="5" fillId="3" borderId="0" xfId="0" applyFont="1" applyFill="1" applyAlignment="1">
      <alignment horizontal="center" vertical="center"/>
    </xf>
    <xf numFmtId="0" fontId="5" fillId="0" borderId="0" xfId="0" applyFont="1" applyFill="1" applyAlignment="1">
      <alignment horizontal="center" vertical="center"/>
    </xf>
    <xf numFmtId="0" fontId="8" fillId="0" borderId="0"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179" fontId="3" fillId="6" borderId="0" xfId="0" applyNumberFormat="1" applyFont="1" applyFill="1" applyBorder="1" applyAlignment="1">
      <alignment horizontal="center" vertical="center" wrapText="1"/>
    </xf>
    <xf numFmtId="9" fontId="2" fillId="6" borderId="0" xfId="0" applyNumberFormat="1" applyFont="1" applyFill="1" applyBorder="1" applyAlignment="1">
      <alignment horizontal="center" vertical="center" wrapText="1"/>
    </xf>
    <xf numFmtId="179" fontId="2" fillId="6" borderId="0" xfId="0" applyNumberFormat="1" applyFont="1" applyFill="1" applyBorder="1" applyAlignment="1">
      <alignment horizontal="center" vertical="center" wrapText="1"/>
    </xf>
    <xf numFmtId="9" fontId="2" fillId="6" borderId="0" xfId="0" applyNumberFormat="1" applyFont="1" applyFill="1" applyAlignment="1">
      <alignment horizontal="center" vertical="center" wrapText="1"/>
    </xf>
    <xf numFmtId="177" fontId="3" fillId="6" borderId="0" xfId="0" applyNumberFormat="1" applyFont="1" applyFill="1" applyBorder="1" applyAlignment="1">
      <alignment horizontal="center" vertical="center" wrapText="1"/>
    </xf>
    <xf numFmtId="176" fontId="3" fillId="6" borderId="0" xfId="0" applyNumberFormat="1" applyFont="1" applyFill="1" applyBorder="1" applyAlignment="1">
      <alignment horizontal="center" vertical="center" wrapText="1"/>
    </xf>
    <xf numFmtId="178" fontId="2" fillId="6" borderId="0" xfId="0" applyNumberFormat="1" applyFont="1" applyFill="1" applyBorder="1" applyAlignment="1">
      <alignment horizontal="center" vertical="center" wrapText="1"/>
    </xf>
    <xf numFmtId="176" fontId="2" fillId="6" borderId="0" xfId="0" applyNumberFormat="1" applyFont="1" applyFill="1" applyBorder="1" applyAlignment="1">
      <alignment horizontal="center" vertical="center" wrapText="1"/>
    </xf>
    <xf numFmtId="178" fontId="3" fillId="6" borderId="0" xfId="0" applyNumberFormat="1" applyFont="1" applyFill="1" applyBorder="1" applyAlignment="1">
      <alignment horizontal="center" vertical="center" wrapText="1"/>
    </xf>
    <xf numFmtId="0" fontId="8" fillId="6" borderId="0" xfId="0" applyFont="1" applyFill="1" applyBorder="1" applyAlignment="1">
      <alignment horizontal="center" vertical="center" wrapText="1"/>
    </xf>
    <xf numFmtId="0" fontId="5" fillId="6" borderId="0" xfId="0" applyFont="1" applyFill="1" applyAlignment="1">
      <alignment horizontal="center" vertical="center"/>
    </xf>
    <xf numFmtId="0" fontId="4" fillId="6" borderId="0" xfId="0" applyFont="1" applyFill="1" applyBorder="1" applyAlignment="1">
      <alignment horizontal="center" vertical="center" wrapText="1"/>
    </xf>
    <xf numFmtId="177" fontId="9" fillId="0" borderId="0" xfId="0" applyNumberFormat="1" applyFont="1" applyFill="1" applyBorder="1" applyAlignment="1">
      <alignment horizontal="left" vertical="center" wrapText="1"/>
    </xf>
    <xf numFmtId="177" fontId="10" fillId="2" borderId="0" xfId="0" applyNumberFormat="1" applyFont="1" applyFill="1" applyBorder="1" applyAlignment="1">
      <alignment horizontal="left" vertical="center" wrapText="1"/>
    </xf>
    <xf numFmtId="177" fontId="10" fillId="2" borderId="0" xfId="0" applyNumberFormat="1" applyFont="1" applyFill="1" applyBorder="1" applyAlignment="1">
      <alignment horizontal="center" vertical="center" wrapText="1"/>
    </xf>
    <xf numFmtId="177" fontId="9" fillId="3" borderId="0" xfId="0" applyNumberFormat="1" applyFont="1" applyFill="1" applyBorder="1" applyAlignment="1">
      <alignment horizontal="left" vertical="center" wrapText="1"/>
    </xf>
    <xf numFmtId="177" fontId="9" fillId="6" borderId="0" xfId="0" applyNumberFormat="1" applyFont="1" applyFill="1" applyBorder="1" applyAlignment="1">
      <alignment horizontal="left" vertical="center" wrapText="1"/>
    </xf>
    <xf numFmtId="177" fontId="10" fillId="0" borderId="0" xfId="0" applyNumberFormat="1" applyFont="1" applyFill="1" applyBorder="1" applyAlignment="1">
      <alignment horizontal="left" vertical="center" wrapText="1"/>
    </xf>
    <xf numFmtId="0" fontId="11" fillId="0" borderId="0" xfId="0" applyFont="1" applyAlignment="1">
      <alignment horizontal="center" vertical="center"/>
    </xf>
    <xf numFmtId="0" fontId="11" fillId="0" borderId="0" xfId="0" applyNumberFormat="1" applyFont="1" applyAlignment="1">
      <alignment horizontal="center" vertical="center"/>
    </xf>
    <xf numFmtId="0" fontId="11" fillId="0" borderId="0" xfId="0" applyFont="1" applyAlignment="1">
      <alignment vertical="center"/>
    </xf>
    <xf numFmtId="0" fontId="4" fillId="4"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2" borderId="0" xfId="0" applyFont="1" applyFill="1" applyBorder="1" applyAlignment="1">
      <alignment horizontal="center" vertical="center" wrapText="1"/>
    </xf>
    <xf numFmtId="177" fontId="3" fillId="2" borderId="0" xfId="0" applyNumberFormat="1" applyFont="1" applyFill="1" applyBorder="1" applyAlignment="1">
      <alignment horizontal="center" vertical="center" wrapText="1"/>
    </xf>
    <xf numFmtId="0" fontId="2" fillId="0" borderId="0" xfId="0" applyFont="1" applyFill="1" applyBorder="1" applyAlignment="1">
      <alignment vertical="center" wrapText="1"/>
    </xf>
    <xf numFmtId="0" fontId="0" fillId="0" borderId="0" xfId="0" applyAlignment="1">
      <alignment horizontal="left" vertical="center"/>
    </xf>
    <xf numFmtId="179" fontId="0" fillId="0" borderId="0" xfId="0" applyNumberFormat="1">
      <alignment vertical="center"/>
    </xf>
    <xf numFmtId="0" fontId="12" fillId="0" borderId="0" xfId="0" applyFont="1">
      <alignment vertical="center"/>
    </xf>
    <xf numFmtId="0" fontId="4" fillId="4" borderId="0"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179" fontId="7" fillId="0" borderId="0" xfId="0" applyNumberFormat="1" applyFont="1" applyFill="1" applyBorder="1" applyAlignment="1">
      <alignment horizontal="center" vertical="center" wrapText="1"/>
    </xf>
    <xf numFmtId="9" fontId="13" fillId="0" borderId="0" xfId="0" applyNumberFormat="1" applyFont="1" applyFill="1" applyBorder="1" applyAlignment="1">
      <alignment horizontal="center" vertical="center" wrapText="1"/>
    </xf>
    <xf numFmtId="179" fontId="13" fillId="0" borderId="0" xfId="0" applyNumberFormat="1" applyFont="1" applyFill="1" applyBorder="1" applyAlignment="1">
      <alignment horizontal="center" vertical="center" wrapText="1"/>
    </xf>
    <xf numFmtId="9" fontId="13" fillId="0" borderId="0" xfId="0" applyNumberFormat="1" applyFont="1" applyFill="1" applyAlignment="1">
      <alignment horizontal="center" vertical="center" wrapText="1"/>
    </xf>
    <xf numFmtId="177" fontId="7" fillId="0" borderId="0" xfId="0" applyNumberFormat="1" applyFont="1" applyFill="1" applyBorder="1" applyAlignment="1">
      <alignment horizontal="center" vertical="center" wrapText="1"/>
    </xf>
    <xf numFmtId="176" fontId="7" fillId="0" borderId="0" xfId="0" applyNumberFormat="1" applyFont="1" applyFill="1" applyBorder="1" applyAlignment="1">
      <alignment horizontal="center" vertical="center" wrapText="1"/>
    </xf>
    <xf numFmtId="178" fontId="13" fillId="0" borderId="0" xfId="0" applyNumberFormat="1" applyFont="1" applyFill="1" applyBorder="1" applyAlignment="1">
      <alignment horizontal="center" vertical="center" wrapText="1"/>
    </xf>
    <xf numFmtId="176" fontId="13" fillId="0" borderId="0" xfId="0" applyNumberFormat="1" applyFont="1" applyFill="1" applyBorder="1" applyAlignment="1">
      <alignment horizontal="center" vertical="center" wrapText="1"/>
    </xf>
    <xf numFmtId="178" fontId="7" fillId="0" borderId="0" xfId="0" applyNumberFormat="1" applyFont="1" applyFill="1" applyBorder="1" applyAlignment="1">
      <alignment horizontal="center" vertical="center" wrapText="1"/>
    </xf>
    <xf numFmtId="0" fontId="7" fillId="0" borderId="0" xfId="0" applyFont="1" applyFill="1" applyBorder="1" applyAlignment="1">
      <alignment horizontal="center" vertical="center" wrapText="1"/>
    </xf>
    <xf numFmtId="0" fontId="14" fillId="0" borderId="0" xfId="0" applyFont="1" applyFill="1" applyAlignment="1">
      <alignment horizontal="center" vertical="center"/>
    </xf>
    <xf numFmtId="177" fontId="15" fillId="0" borderId="0" xfId="0" applyNumberFormat="1" applyFont="1" applyFill="1" applyBorder="1" applyAlignment="1">
      <alignment horizontal="left" vertical="center" wrapText="1"/>
    </xf>
    <xf numFmtId="178" fontId="13" fillId="3" borderId="0" xfId="0" applyNumberFormat="1" applyFont="1" applyFill="1" applyBorder="1" applyAlignment="1">
      <alignment horizontal="center" vertical="center" wrapText="1"/>
    </xf>
    <xf numFmtId="178" fontId="8" fillId="0" borderId="0" xfId="0" applyNumberFormat="1" applyFont="1" applyFill="1" applyBorder="1" applyAlignment="1">
      <alignment horizontal="center" vertical="center" wrapText="1"/>
    </xf>
    <xf numFmtId="0" fontId="4" fillId="4" borderId="0"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4" fillId="7" borderId="0" xfId="0" applyFont="1" applyFill="1" applyBorder="1" applyAlignment="1">
      <alignment horizontal="center" vertical="center" wrapText="1"/>
    </xf>
    <xf numFmtId="0" fontId="3" fillId="7" borderId="0" xfId="0" applyFont="1" applyFill="1" applyBorder="1" applyAlignment="1">
      <alignment horizontal="center" vertical="center" wrapText="1"/>
    </xf>
    <xf numFmtId="176" fontId="4" fillId="7" borderId="0" xfId="0" applyNumberFormat="1" applyFont="1" applyFill="1" applyBorder="1" applyAlignment="1">
      <alignment horizontal="center" vertical="center" wrapText="1"/>
    </xf>
    <xf numFmtId="9" fontId="3" fillId="7" borderId="0" xfId="0" applyNumberFormat="1"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176" fontId="3" fillId="7" borderId="5" xfId="0" applyNumberFormat="1" applyFont="1" applyFill="1" applyBorder="1" applyAlignment="1">
      <alignment horizontal="center" vertical="center" wrapText="1"/>
    </xf>
    <xf numFmtId="9" fontId="4" fillId="7" borderId="6" xfId="0" applyNumberFormat="1" applyFont="1" applyFill="1" applyBorder="1" applyAlignment="1">
      <alignment horizontal="center" vertical="center" wrapText="1"/>
    </xf>
    <xf numFmtId="179" fontId="8" fillId="0" borderId="5" xfId="0" applyNumberFormat="1" applyFont="1" applyFill="1" applyBorder="1" applyAlignment="1">
      <alignment horizontal="center" vertical="center" wrapText="1"/>
    </xf>
    <xf numFmtId="9" fontId="2" fillId="2" borderId="6" xfId="0" applyNumberFormat="1" applyFont="1" applyFill="1" applyBorder="1" applyAlignment="1">
      <alignment horizontal="center" vertical="center" wrapText="1"/>
    </xf>
    <xf numFmtId="179" fontId="8" fillId="0" borderId="7" xfId="0" applyNumberFormat="1" applyFont="1" applyFill="1" applyBorder="1" applyAlignment="1">
      <alignment horizontal="center" vertical="center" wrapText="1"/>
    </xf>
    <xf numFmtId="9" fontId="2" fillId="3" borderId="8" xfId="0" applyNumberFormat="1" applyFont="1" applyFill="1" applyBorder="1" applyAlignment="1">
      <alignment horizontal="center" vertical="center" wrapText="1"/>
    </xf>
    <xf numFmtId="179" fontId="2" fillId="0" borderId="8" xfId="0" applyNumberFormat="1" applyFont="1" applyFill="1" applyBorder="1" applyAlignment="1">
      <alignment horizontal="center" vertical="center" wrapText="1"/>
    </xf>
    <xf numFmtId="9" fontId="2" fillId="2" borderId="9" xfId="0" applyNumberFormat="1" applyFont="1" applyFill="1" applyBorder="1" applyAlignment="1">
      <alignment horizontal="center" vertical="center" wrapText="1"/>
    </xf>
    <xf numFmtId="177" fontId="3" fillId="7" borderId="5" xfId="0" applyNumberFormat="1" applyFont="1" applyFill="1" applyBorder="1" applyAlignment="1">
      <alignment horizontal="center" vertical="center" wrapText="1"/>
    </xf>
    <xf numFmtId="177" fontId="8" fillId="0" borderId="5" xfId="0" applyNumberFormat="1" applyFont="1" applyFill="1" applyBorder="1" applyAlignment="1">
      <alignment horizontal="center" vertical="center" wrapText="1"/>
    </xf>
    <xf numFmtId="177" fontId="8" fillId="0" borderId="7" xfId="0" applyNumberFormat="1" applyFont="1" applyFill="1" applyBorder="1" applyAlignment="1">
      <alignment horizontal="center" vertical="center" wrapText="1"/>
    </xf>
    <xf numFmtId="176" fontId="8" fillId="0" borderId="5" xfId="0" applyNumberFormat="1" applyFont="1" applyFill="1" applyBorder="1" applyAlignment="1">
      <alignment horizontal="center" vertical="center" wrapText="1"/>
    </xf>
    <xf numFmtId="176" fontId="8" fillId="0" borderId="7" xfId="0" applyNumberFormat="1" applyFont="1" applyFill="1" applyBorder="1" applyAlignment="1">
      <alignment horizontal="center" vertical="center" wrapText="1"/>
    </xf>
  </cellXfs>
  <cellStyles count="1">
    <cellStyle name="常规" xfId="0" builtinId="0"/>
  </cellStyles>
  <dxfs count="51">
    <dxf>
      <font>
        <sz val="9"/>
      </font>
    </dxf>
    <dxf>
      <font>
        <sz val="9"/>
      </font>
    </dxf>
    <dxf>
      <font>
        <sz val="9"/>
      </font>
    </dxf>
    <dxf>
      <font>
        <sz val="9"/>
      </font>
    </dxf>
    <dxf>
      <font>
        <sz val="9"/>
      </font>
    </dxf>
    <dxf>
      <font>
        <sz val="9"/>
      </font>
    </dxf>
    <dxf>
      <alignment wrapText="1" readingOrder="0"/>
    </dxf>
    <dxf>
      <alignment wrapText="1" readingOrder="0"/>
    </dxf>
    <dxf>
      <font>
        <b/>
      </font>
    </dxf>
    <dxf>
      <font>
        <b/>
      </font>
    </dxf>
    <dxf>
      <font>
        <b/>
      </font>
    </dxf>
    <dxf>
      <font>
        <b/>
      </font>
    </dxf>
    <dxf>
      <font>
        <sz val="9"/>
      </font>
    </dxf>
    <dxf>
      <font>
        <sz val="9"/>
      </font>
    </dxf>
    <dxf>
      <font>
        <sz val="9"/>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sz val="9"/>
      </font>
    </dxf>
    <dxf>
      <font>
        <sz val="9"/>
      </font>
    </dxf>
    <dxf>
      <font>
        <sz val="9"/>
      </font>
    </dxf>
    <dxf>
      <font>
        <sz val="9"/>
      </font>
    </dxf>
    <dxf>
      <font>
        <sz val="9"/>
      </font>
    </dxf>
    <dxf>
      <font>
        <sz val="9"/>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79" formatCode="0_ "/>
    </dxf>
    <dxf>
      <numFmt numFmtId="179" formatCode="0_ "/>
    </dxf>
    <dxf>
      <numFmt numFmtId="179" formatCode="0_ "/>
    </dxf>
    <dxf>
      <numFmt numFmtId="179" formatCode="0_ "/>
    </dxf>
    <dxf>
      <numFmt numFmtId="179" formatCode="0_ "/>
    </dxf>
    <dxf>
      <numFmt numFmtId="179" formatCode="0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1644;&#21033;&#26102;\&#26446;&#33673;\1&#12289;&#24037;&#36164;\2020&#24180;&#24037;&#36164;\2020&#24180;7&#26376;&#24037;&#36164;\&#38468;&#34920;7&#26376;\2020&#24180;&#20013;&#30740;&#21457;&#22870;&#37329;\2020&#24180;&#19978;&#21322;&#24180;&#30740;&#21457;&#32489;&#25928;&#32771;&#26680;\&#19968;&#20108;&#23395;&#24230;&#30740;&#21457;&#20135;&#20986;&#29575;&#27719;&#2463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数据范围"/>
      <sheetName val="1-核算结果"/>
      <sheetName val="2-工包明细"/>
      <sheetName val="3-投入数据"/>
      <sheetName val="产出率"/>
      <sheetName val="Sheet3"/>
    </sheetNames>
    <sheetDataSet>
      <sheetData sheetId="0"/>
      <sheetData sheetId="1"/>
      <sheetData sheetId="2"/>
      <sheetData sheetId="3"/>
      <sheetData sheetId="4">
        <row r="3">
          <cell r="A3" t="str">
            <v>宁静</v>
          </cell>
          <cell r="B3" t="str">
            <v>硬件设计部</v>
          </cell>
          <cell r="C3" t="str">
            <v>2011-07-04</v>
          </cell>
          <cell r="D3">
            <v>1.72</v>
          </cell>
          <cell r="E3">
            <v>45.820000000000007</v>
          </cell>
          <cell r="F3">
            <v>3.7538192928852021E-2</v>
          </cell>
          <cell r="G3">
            <v>42.188749999999999</v>
          </cell>
          <cell r="H3">
            <v>48.19</v>
          </cell>
          <cell r="I3">
            <v>0.87546690184685616</v>
          </cell>
          <cell r="J3">
            <v>0.45650254738785412</v>
          </cell>
        </row>
        <row r="4">
          <cell r="A4" t="str">
            <v>程军</v>
          </cell>
          <cell r="B4" t="str">
            <v>软件设计部</v>
          </cell>
          <cell r="C4" t="str">
            <v>2020-03-23</v>
          </cell>
          <cell r="D4">
            <v>3.71</v>
          </cell>
          <cell r="E4">
            <v>7.9099999999999993</v>
          </cell>
          <cell r="F4">
            <v>0.46902654867256643</v>
          </cell>
          <cell r="G4">
            <v>35.869999999999997</v>
          </cell>
          <cell r="H4">
            <v>44.069999999999993</v>
          </cell>
          <cell r="I4">
            <v>0.81393238030406179</v>
          </cell>
          <cell r="J4">
            <v>0.64147946448831417</v>
          </cell>
        </row>
        <row r="5">
          <cell r="A5" t="str">
            <v>张文博</v>
          </cell>
          <cell r="B5" t="str">
            <v>软件设计部</v>
          </cell>
          <cell r="C5" t="str">
            <v>2019-06-03</v>
          </cell>
          <cell r="D5">
            <v>38.36</v>
          </cell>
          <cell r="E5">
            <v>55.1</v>
          </cell>
          <cell r="F5">
            <v>0.69618874773139738</v>
          </cell>
          <cell r="G5">
            <v>66.860499999999988</v>
          </cell>
          <cell r="H5">
            <v>57.95</v>
          </cell>
          <cell r="I5">
            <v>1.1537618636755822</v>
          </cell>
          <cell r="J5">
            <v>0.92497530570348974</v>
          </cell>
        </row>
        <row r="6">
          <cell r="A6" t="str">
            <v>高凯刚</v>
          </cell>
          <cell r="B6" t="str">
            <v>硬件设计部</v>
          </cell>
          <cell r="C6" t="str">
            <v>2013-08-28</v>
          </cell>
          <cell r="D6">
            <v>49.069999999999993</v>
          </cell>
          <cell r="E6">
            <v>45.820000000000007</v>
          </cell>
          <cell r="F6">
            <v>1.070929725010912</v>
          </cell>
          <cell r="G6">
            <v>46.039999999999992</v>
          </cell>
          <cell r="H6">
            <v>48.19</v>
          </cell>
          <cell r="I6">
            <v>0.9553849346337413</v>
          </cell>
          <cell r="J6">
            <v>1.0131573298223266</v>
          </cell>
        </row>
        <row r="7">
          <cell r="A7" t="str">
            <v>回立士</v>
          </cell>
          <cell r="B7" t="str">
            <v>技术质量部</v>
          </cell>
          <cell r="C7" t="str">
            <v>2011-05-30</v>
          </cell>
          <cell r="D7">
            <v>52.39</v>
          </cell>
          <cell r="E7">
            <v>67.86</v>
          </cell>
          <cell r="F7">
            <v>0.77203065134099613</v>
          </cell>
          <cell r="G7">
            <v>65.851236999999998</v>
          </cell>
          <cell r="H7">
            <v>71.37</v>
          </cell>
          <cell r="I7">
            <v>0.92267391060669735</v>
          </cell>
          <cell r="J7">
            <v>0.84735228097384674</v>
          </cell>
        </row>
        <row r="8">
          <cell r="A8" t="str">
            <v>汪玲</v>
          </cell>
          <cell r="B8" t="str">
            <v>软件设计部</v>
          </cell>
          <cell r="C8" t="str">
            <v>2019-07-01</v>
          </cell>
          <cell r="D8">
            <v>33.43</v>
          </cell>
          <cell r="E8">
            <v>39.440000000000005</v>
          </cell>
          <cell r="F8">
            <v>0.84761663286004041</v>
          </cell>
          <cell r="G8">
            <v>36.78</v>
          </cell>
          <cell r="H8">
            <v>41.480000000000004</v>
          </cell>
          <cell r="I8">
            <v>0.88669238187078103</v>
          </cell>
          <cell r="J8">
            <v>0.86715450736541078</v>
          </cell>
        </row>
        <row r="9">
          <cell r="A9" t="str">
            <v>何鹏</v>
          </cell>
          <cell r="B9" t="str">
            <v>硬件设计部</v>
          </cell>
          <cell r="C9" t="str">
            <v>2016-06-27</v>
          </cell>
          <cell r="D9">
            <v>46.959999999999994</v>
          </cell>
          <cell r="E9">
            <v>63.22</v>
          </cell>
          <cell r="F9">
            <v>0.7428029104713697</v>
          </cell>
          <cell r="G9">
            <v>67.749643000000006</v>
          </cell>
          <cell r="H9">
            <v>66.489999999999995</v>
          </cell>
          <cell r="I9">
            <v>1.0189448488494512</v>
          </cell>
          <cell r="J9">
            <v>0.88087387966041053</v>
          </cell>
        </row>
        <row r="10">
          <cell r="A10" t="str">
            <v>郭静文</v>
          </cell>
          <cell r="B10" t="str">
            <v>硬件设计部</v>
          </cell>
          <cell r="C10" t="str">
            <v>2019-07-01</v>
          </cell>
          <cell r="D10">
            <v>30.7</v>
          </cell>
          <cell r="E10">
            <v>41.76</v>
          </cell>
          <cell r="F10">
            <v>0.73515325670498088</v>
          </cell>
          <cell r="G10">
            <v>46.62</v>
          </cell>
          <cell r="H10">
            <v>43.92</v>
          </cell>
          <cell r="I10">
            <v>1.0614754098360655</v>
          </cell>
          <cell r="J10">
            <v>0.89831433327052324</v>
          </cell>
        </row>
        <row r="11">
          <cell r="A11" t="str">
            <v>刘洲</v>
          </cell>
          <cell r="B11" t="str">
            <v>技术质量部</v>
          </cell>
          <cell r="C11" t="str">
            <v>2017-11-06</v>
          </cell>
          <cell r="D11">
            <v>24.84</v>
          </cell>
          <cell r="E11">
            <v>38.28</v>
          </cell>
          <cell r="F11">
            <v>0.64890282131661436</v>
          </cell>
          <cell r="G11">
            <v>46.44</v>
          </cell>
          <cell r="H11">
            <v>40.260000000000005</v>
          </cell>
          <cell r="I11">
            <v>1.1535022354694484</v>
          </cell>
          <cell r="J11">
            <v>0.90120252839303139</v>
          </cell>
        </row>
        <row r="12">
          <cell r="A12" t="str">
            <v>侯荣会</v>
          </cell>
          <cell r="B12" t="str">
            <v>技术质量部</v>
          </cell>
          <cell r="C12" t="str">
            <v>2019-07-22</v>
          </cell>
          <cell r="D12">
            <v>39.489999999999995</v>
          </cell>
          <cell r="E12">
            <v>56.84</v>
          </cell>
          <cell r="F12">
            <v>0.69475721323011952</v>
          </cell>
          <cell r="G12">
            <v>66.700000000000017</v>
          </cell>
          <cell r="H12">
            <v>59.78</v>
          </cell>
          <cell r="I12">
            <v>1.1157577785212449</v>
          </cell>
          <cell r="J12">
            <v>0.90525749587568227</v>
          </cell>
        </row>
        <row r="13">
          <cell r="A13" t="str">
            <v>张译之</v>
          </cell>
          <cell r="B13" t="str">
            <v>硬件设计部</v>
          </cell>
          <cell r="C13" t="str">
            <v>2018-05-02</v>
          </cell>
          <cell r="D13">
            <v>36.590000000000003</v>
          </cell>
          <cell r="E13">
            <v>44.08</v>
          </cell>
          <cell r="F13">
            <v>0.83008166969147013</v>
          </cell>
          <cell r="G13">
            <v>46.999999999999986</v>
          </cell>
          <cell r="H13">
            <v>46.36</v>
          </cell>
          <cell r="I13">
            <v>1.0138050043140636</v>
          </cell>
          <cell r="J13">
            <v>0.92194333700276687</v>
          </cell>
        </row>
        <row r="14">
          <cell r="A14" t="str">
            <v>刘乐乐</v>
          </cell>
          <cell r="B14" t="str">
            <v>硬件设计部</v>
          </cell>
          <cell r="C14" t="str">
            <v>2017-09-19</v>
          </cell>
          <cell r="D14">
            <v>47.819999999999993</v>
          </cell>
          <cell r="E14">
            <v>50.46</v>
          </cell>
          <cell r="F14">
            <v>0.94768133174791902</v>
          </cell>
          <cell r="G14">
            <v>47.833142000000002</v>
          </cell>
          <cell r="H14">
            <v>53.07</v>
          </cell>
          <cell r="I14">
            <v>0.90132168833615978</v>
          </cell>
          <cell r="J14">
            <v>0.9245015100420394</v>
          </cell>
        </row>
        <row r="15">
          <cell r="A15" t="str">
            <v>石俊斌</v>
          </cell>
          <cell r="B15" t="str">
            <v>硬件设计部</v>
          </cell>
          <cell r="C15" t="str">
            <v>2015-09-07</v>
          </cell>
          <cell r="D15">
            <v>48.59</v>
          </cell>
          <cell r="E15">
            <v>64.38000000000001</v>
          </cell>
          <cell r="F15">
            <v>0.75473749611680641</v>
          </cell>
          <cell r="G15">
            <v>75.28</v>
          </cell>
          <cell r="H15">
            <v>67.710000000000008</v>
          </cell>
          <cell r="I15">
            <v>1.111800324915079</v>
          </cell>
          <cell r="J15">
            <v>0.93326891051594263</v>
          </cell>
        </row>
        <row r="16">
          <cell r="A16" t="str">
            <v>周鼎</v>
          </cell>
          <cell r="B16" t="str">
            <v>硬件设计部</v>
          </cell>
          <cell r="C16" t="str">
            <v>2019-10-28</v>
          </cell>
          <cell r="D16">
            <v>54.67</v>
          </cell>
          <cell r="E16">
            <v>64.38000000000001</v>
          </cell>
          <cell r="F16">
            <v>0.84917676296986633</v>
          </cell>
          <cell r="G16">
            <v>69.2</v>
          </cell>
          <cell r="H16">
            <v>67.710000000000008</v>
          </cell>
          <cell r="I16">
            <v>1.0220056121695464</v>
          </cell>
          <cell r="J16">
            <v>0.93559118756970638</v>
          </cell>
        </row>
        <row r="17">
          <cell r="A17" t="str">
            <v>李小明</v>
          </cell>
          <cell r="B17" t="str">
            <v>软件设计部</v>
          </cell>
          <cell r="C17" t="str">
            <v>2017-03-13</v>
          </cell>
          <cell r="D17">
            <v>52.319999999999993</v>
          </cell>
          <cell r="E17">
            <v>63.22</v>
          </cell>
          <cell r="F17">
            <v>0.8275862068965516</v>
          </cell>
          <cell r="G17">
            <v>68.160000000000011</v>
          </cell>
          <cell r="H17">
            <v>63.69</v>
          </cell>
          <cell r="I17">
            <v>1.0701837023080549</v>
          </cell>
          <cell r="J17">
            <v>0.94888495460230327</v>
          </cell>
        </row>
        <row r="18">
          <cell r="A18" t="str">
            <v>张钰星</v>
          </cell>
          <cell r="B18" t="str">
            <v>技术质量部</v>
          </cell>
          <cell r="C18" t="str">
            <v>2019-07-01</v>
          </cell>
          <cell r="D18">
            <v>30.689999999999998</v>
          </cell>
          <cell r="E18">
            <v>37.119999999999997</v>
          </cell>
          <cell r="F18">
            <v>0.82677801724137934</v>
          </cell>
          <cell r="G18">
            <v>42.889791000000002</v>
          </cell>
          <cell r="H18">
            <v>39.040000000000006</v>
          </cell>
          <cell r="I18">
            <v>1.0986114497950819</v>
          </cell>
          <cell r="J18">
            <v>0.96269473351823054</v>
          </cell>
        </row>
        <row r="19">
          <cell r="A19" t="str">
            <v>杨红艳</v>
          </cell>
          <cell r="B19" t="str">
            <v>硬件设计部</v>
          </cell>
          <cell r="C19" t="str">
            <v>2007-07-23</v>
          </cell>
          <cell r="D19">
            <v>46.48</v>
          </cell>
          <cell r="E19">
            <v>45.820000000000007</v>
          </cell>
          <cell r="F19">
            <v>1.0144041903099081</v>
          </cell>
          <cell r="G19">
            <v>44.138085999999994</v>
          </cell>
          <cell r="H19">
            <v>48.19</v>
          </cell>
          <cell r="I19">
            <v>0.91591794978211238</v>
          </cell>
          <cell r="J19">
            <v>0.96516107004601026</v>
          </cell>
        </row>
        <row r="20">
          <cell r="A20" t="str">
            <v>尚爱玲</v>
          </cell>
          <cell r="B20" t="str">
            <v>硬件设计部</v>
          </cell>
          <cell r="C20" t="str">
            <v>2013-10-08</v>
          </cell>
          <cell r="D20">
            <v>53.440000000000005</v>
          </cell>
          <cell r="E20">
            <v>64.38000000000001</v>
          </cell>
          <cell r="F20">
            <v>0.83007145076110589</v>
          </cell>
          <cell r="G20">
            <v>74.69</v>
          </cell>
          <cell r="H20">
            <v>67.710000000000008</v>
          </cell>
          <cell r="I20">
            <v>1.1030866932506276</v>
          </cell>
          <cell r="J20">
            <v>0.96657907200586668</v>
          </cell>
        </row>
        <row r="21">
          <cell r="A21" t="str">
            <v>贺小路</v>
          </cell>
          <cell r="B21" t="str">
            <v>软件设计部</v>
          </cell>
          <cell r="C21" t="str">
            <v>2019-05-06</v>
          </cell>
          <cell r="D21">
            <v>51.94</v>
          </cell>
          <cell r="E21">
            <v>65.539999999999992</v>
          </cell>
          <cell r="F21">
            <v>0.79249313396399157</v>
          </cell>
          <cell r="G21">
            <v>79.16</v>
          </cell>
          <cell r="H21">
            <v>68.929999999999993</v>
          </cell>
          <cell r="I21">
            <v>1.1484114318874221</v>
          </cell>
          <cell r="J21">
            <v>0.97045228292570684</v>
          </cell>
        </row>
        <row r="22">
          <cell r="A22" t="str">
            <v>李尧</v>
          </cell>
          <cell r="B22" t="str">
            <v>硬件设计部</v>
          </cell>
          <cell r="C22" t="str">
            <v>2011-07-01</v>
          </cell>
          <cell r="D22">
            <v>35.680000000000007</v>
          </cell>
          <cell r="E22">
            <v>37.700000000000003</v>
          </cell>
          <cell r="F22">
            <v>0.94641909814323621</v>
          </cell>
          <cell r="G22">
            <v>39.573191999999999</v>
          </cell>
          <cell r="H22">
            <v>39.65</v>
          </cell>
          <cell r="I22">
            <v>0.99806284993694827</v>
          </cell>
          <cell r="J22">
            <v>0.97224097404009224</v>
          </cell>
        </row>
        <row r="23">
          <cell r="A23" t="str">
            <v>李旎</v>
          </cell>
          <cell r="B23" t="str">
            <v>硬件设计部</v>
          </cell>
          <cell r="C23" t="str">
            <v>2012-06-04</v>
          </cell>
          <cell r="D23">
            <v>66.819999999999993</v>
          </cell>
          <cell r="E23">
            <v>71.34</v>
          </cell>
          <cell r="F23">
            <v>0.93664143537987088</v>
          </cell>
          <cell r="G23">
            <v>76.27000000000001</v>
          </cell>
          <cell r="H23">
            <v>75.03</v>
          </cell>
          <cell r="I23">
            <v>1.0165267226442758</v>
          </cell>
          <cell r="J23">
            <v>0.97658407901207334</v>
          </cell>
        </row>
        <row r="24">
          <cell r="A24" t="str">
            <v>肖凯洋</v>
          </cell>
          <cell r="B24" t="str">
            <v>硬件设计部</v>
          </cell>
          <cell r="C24" t="str">
            <v>2014-04-02</v>
          </cell>
          <cell r="D24">
            <v>68.035243000000008</v>
          </cell>
          <cell r="E24">
            <v>64.38000000000001</v>
          </cell>
          <cell r="F24">
            <v>1.0567760639950294</v>
          </cell>
          <cell r="G24">
            <v>62.542424000000004</v>
          </cell>
          <cell r="H24">
            <v>67.710000000000008</v>
          </cell>
          <cell r="I24">
            <v>0.92368075616600198</v>
          </cell>
          <cell r="J24">
            <v>0.99022841008051565</v>
          </cell>
        </row>
        <row r="25">
          <cell r="A25" t="str">
            <v>武美霞</v>
          </cell>
          <cell r="B25" t="str">
            <v>技术质量部</v>
          </cell>
          <cell r="C25" t="str">
            <v>2011-04-25</v>
          </cell>
          <cell r="D25">
            <v>49.08</v>
          </cell>
          <cell r="E25">
            <v>41.76</v>
          </cell>
          <cell r="F25">
            <v>1.1752873563218391</v>
          </cell>
          <cell r="G25">
            <v>47.079762999999993</v>
          </cell>
          <cell r="H25">
            <v>43.92</v>
          </cell>
          <cell r="I25">
            <v>1.0719436020036428</v>
          </cell>
          <cell r="J25">
            <v>1.1236154791627411</v>
          </cell>
        </row>
        <row r="26">
          <cell r="A26" t="str">
            <v>张博</v>
          </cell>
          <cell r="B26" t="str">
            <v>硬件设计部</v>
          </cell>
          <cell r="C26" t="str">
            <v>2017-11-06</v>
          </cell>
          <cell r="D26">
            <v>37.22</v>
          </cell>
          <cell r="E26">
            <v>42.92</v>
          </cell>
          <cell r="F26">
            <v>0.86719478098788438</v>
          </cell>
          <cell r="G26">
            <v>50.960000000000008</v>
          </cell>
          <cell r="H26">
            <v>45.14</v>
          </cell>
          <cell r="I26">
            <v>1.1289322108994242</v>
          </cell>
          <cell r="J26">
            <v>0.99806349594365429</v>
          </cell>
        </row>
        <row r="27">
          <cell r="A27" t="str">
            <v>沈文昌</v>
          </cell>
          <cell r="B27" t="str">
            <v>软件设计部</v>
          </cell>
          <cell r="C27" t="str">
            <v>2019-12-09</v>
          </cell>
          <cell r="D27">
            <v>52.879999999999995</v>
          </cell>
          <cell r="E27">
            <v>55.1</v>
          </cell>
          <cell r="F27">
            <v>0.95970961887477302</v>
          </cell>
          <cell r="G27">
            <v>60.233624999999996</v>
          </cell>
          <cell r="H27">
            <v>57.95</v>
          </cell>
          <cell r="I27">
            <v>1.03940681622088</v>
          </cell>
          <cell r="J27">
            <v>0.99955821754782659</v>
          </cell>
        </row>
        <row r="28">
          <cell r="A28" t="str">
            <v>白成林</v>
          </cell>
          <cell r="B28" t="str">
            <v>硬件设计部</v>
          </cell>
          <cell r="C28" t="str">
            <v>2017-11-27</v>
          </cell>
          <cell r="D28">
            <v>44.239999999999995</v>
          </cell>
          <cell r="E28">
            <v>49.879999999999995</v>
          </cell>
          <cell r="F28">
            <v>0.88692862870890132</v>
          </cell>
          <cell r="G28">
            <v>59.300000000000004</v>
          </cell>
          <cell r="H28">
            <v>52.459999999999994</v>
          </cell>
          <cell r="I28">
            <v>1.1303850552802137</v>
          </cell>
          <cell r="J28">
            <v>1.0086568419945574</v>
          </cell>
        </row>
        <row r="29">
          <cell r="A29" t="str">
            <v>陈飞</v>
          </cell>
          <cell r="B29" t="str">
            <v>技术质量部</v>
          </cell>
          <cell r="C29" t="str">
            <v>2019-03-04</v>
          </cell>
          <cell r="D29">
            <v>47.06</v>
          </cell>
          <cell r="E29">
            <v>44.66</v>
          </cell>
          <cell r="F29">
            <v>1.0537393640841919</v>
          </cell>
          <cell r="G29">
            <v>45.38</v>
          </cell>
          <cell r="H29">
            <v>46.97</v>
          </cell>
          <cell r="I29">
            <v>0.96614860549286785</v>
          </cell>
          <cell r="J29">
            <v>1.0099439847885299</v>
          </cell>
        </row>
        <row r="30">
          <cell r="A30" t="str">
            <v>陈波</v>
          </cell>
          <cell r="B30" t="str">
            <v>软件设计部</v>
          </cell>
          <cell r="C30" t="str">
            <v>2017-06-07</v>
          </cell>
          <cell r="D30">
            <v>59.491510000000005</v>
          </cell>
          <cell r="E30">
            <v>65.539999999999992</v>
          </cell>
          <cell r="F30">
            <v>0.90771299969484298</v>
          </cell>
          <cell r="G30">
            <v>76.67</v>
          </cell>
          <cell r="H30">
            <v>68.929999999999993</v>
          </cell>
          <cell r="I30">
            <v>1.1122878282315394</v>
          </cell>
          <cell r="J30">
            <v>1.0100004139631911</v>
          </cell>
        </row>
        <row r="31">
          <cell r="A31" t="str">
            <v>魏华</v>
          </cell>
          <cell r="B31" t="str">
            <v>硬件设计部</v>
          </cell>
          <cell r="C31" t="str">
            <v>2019-04-01</v>
          </cell>
          <cell r="D31">
            <v>65.58</v>
          </cell>
          <cell r="E31">
            <v>64.38000000000001</v>
          </cell>
          <cell r="F31">
            <v>1.0186393289841564</v>
          </cell>
          <cell r="G31">
            <v>68</v>
          </cell>
          <cell r="H31">
            <v>67.710000000000008</v>
          </cell>
          <cell r="I31">
            <v>1.0042829714960861</v>
          </cell>
          <cell r="J31">
            <v>1.0114611502401214</v>
          </cell>
        </row>
        <row r="32">
          <cell r="A32" t="str">
            <v>张磊</v>
          </cell>
          <cell r="B32" t="str">
            <v>技术质量部</v>
          </cell>
          <cell r="C32" t="str">
            <v>2020-03-16</v>
          </cell>
          <cell r="D32">
            <v>8.4499999999999993</v>
          </cell>
          <cell r="E32">
            <v>9.24</v>
          </cell>
          <cell r="F32">
            <v>0.91450216450216437</v>
          </cell>
          <cell r="G32">
            <v>52.36</v>
          </cell>
          <cell r="H32">
            <v>46.97</v>
          </cell>
          <cell r="I32">
            <v>1.1147540983606556</v>
          </cell>
          <cell r="J32">
            <v>1.0146281314314101</v>
          </cell>
        </row>
        <row r="33">
          <cell r="A33" t="str">
            <v>贾琼</v>
          </cell>
          <cell r="B33" t="str">
            <v>硬件设计部</v>
          </cell>
          <cell r="C33" t="str">
            <v>2019-08-21</v>
          </cell>
          <cell r="D33">
            <v>61.95</v>
          </cell>
          <cell r="E33">
            <v>64.38000000000001</v>
          </cell>
          <cell r="F33">
            <v>0.96225535880708279</v>
          </cell>
          <cell r="G33">
            <v>72.27000000000001</v>
          </cell>
          <cell r="H33">
            <v>67.710000000000008</v>
          </cell>
          <cell r="I33">
            <v>1.0673460345591494</v>
          </cell>
          <cell r="J33">
            <v>1.0148006966831162</v>
          </cell>
        </row>
        <row r="34">
          <cell r="A34" t="str">
            <v>宋振新</v>
          </cell>
          <cell r="B34" t="str">
            <v>硬件设计部</v>
          </cell>
          <cell r="C34" t="str">
            <v>2015-11-16</v>
          </cell>
          <cell r="D34">
            <v>59.449999999999989</v>
          </cell>
          <cell r="E34">
            <v>63.22</v>
          </cell>
          <cell r="F34">
            <v>0.94036697247706402</v>
          </cell>
          <cell r="G34">
            <v>72.559286</v>
          </cell>
          <cell r="H34">
            <v>66.489999999999995</v>
          </cell>
          <cell r="I34">
            <v>1.0912811851406228</v>
          </cell>
          <cell r="J34">
            <v>1.0158240788088433</v>
          </cell>
        </row>
        <row r="35">
          <cell r="A35" t="str">
            <v>胡路政</v>
          </cell>
          <cell r="B35" t="str">
            <v>软件设计部</v>
          </cell>
          <cell r="C35" t="str">
            <v>2020-03-04</v>
          </cell>
          <cell r="D35">
            <v>21.779999999999998</v>
          </cell>
          <cell r="E35">
            <v>19</v>
          </cell>
          <cell r="F35">
            <v>1.1463157894736842</v>
          </cell>
          <cell r="G35">
            <v>51.825845000000001</v>
          </cell>
          <cell r="H35">
            <v>57.95</v>
          </cell>
          <cell r="I35">
            <v>0.89432001725625532</v>
          </cell>
          <cell r="J35">
            <v>1.0203179033649699</v>
          </cell>
        </row>
        <row r="36">
          <cell r="A36" t="str">
            <v>杨博</v>
          </cell>
          <cell r="B36" t="str">
            <v>技术质量部</v>
          </cell>
          <cell r="C36" t="str">
            <v>2018-11-05</v>
          </cell>
          <cell r="D36">
            <v>53.35</v>
          </cell>
          <cell r="E36">
            <v>56.84</v>
          </cell>
          <cell r="F36">
            <v>0.93859957776213931</v>
          </cell>
          <cell r="G36">
            <v>66.180000000000007</v>
          </cell>
          <cell r="H36">
            <v>59.78</v>
          </cell>
          <cell r="I36">
            <v>1.1070592171294749</v>
          </cell>
          <cell r="J36">
            <v>1.0228293974458071</v>
          </cell>
        </row>
        <row r="37">
          <cell r="A37" t="str">
            <v>郭晓</v>
          </cell>
          <cell r="B37" t="str">
            <v>技术质量部</v>
          </cell>
          <cell r="C37" t="str">
            <v>2014-04-02</v>
          </cell>
          <cell r="D37">
            <v>65.75</v>
          </cell>
          <cell r="E37">
            <v>63.22</v>
          </cell>
          <cell r="F37">
            <v>1.0400189813350207</v>
          </cell>
          <cell r="G37">
            <v>67.541639000000004</v>
          </cell>
          <cell r="H37">
            <v>66.489999999999995</v>
          </cell>
          <cell r="I37">
            <v>1.0158164987216125</v>
          </cell>
          <cell r="J37">
            <v>1.0279177400283166</v>
          </cell>
        </row>
        <row r="38">
          <cell r="A38" t="str">
            <v>闫虎虎</v>
          </cell>
          <cell r="B38" t="str">
            <v>技术质量部</v>
          </cell>
          <cell r="C38" t="str">
            <v>2019-07-01</v>
          </cell>
          <cell r="D38">
            <v>40.42</v>
          </cell>
          <cell r="E38">
            <v>37.119999999999997</v>
          </cell>
          <cell r="F38">
            <v>1.0889008620689657</v>
          </cell>
          <cell r="G38">
            <v>28.569582</v>
          </cell>
          <cell r="H38">
            <v>29.44</v>
          </cell>
          <cell r="I38">
            <v>0.97043417119565212</v>
          </cell>
          <cell r="J38">
            <v>1.0296675166323088</v>
          </cell>
        </row>
        <row r="39">
          <cell r="A39" t="str">
            <v>麻亚刚</v>
          </cell>
          <cell r="B39" t="str">
            <v>技术质量部</v>
          </cell>
          <cell r="C39" t="str">
            <v>2018-06-04</v>
          </cell>
          <cell r="D39">
            <v>42.849747999999998</v>
          </cell>
          <cell r="E39">
            <v>44.66</v>
          </cell>
          <cell r="F39">
            <v>0.95946592028660993</v>
          </cell>
          <cell r="G39">
            <v>52.09</v>
          </cell>
          <cell r="H39">
            <v>46.97</v>
          </cell>
          <cell r="I39">
            <v>1.1090057483500106</v>
          </cell>
          <cell r="J39">
            <v>1.0342358343183102</v>
          </cell>
        </row>
        <row r="40">
          <cell r="A40" t="str">
            <v>官亚娟</v>
          </cell>
          <cell r="B40" t="str">
            <v>软件设计部</v>
          </cell>
          <cell r="C40" t="str">
            <v>2011-04-25</v>
          </cell>
          <cell r="D40">
            <v>69.25</v>
          </cell>
          <cell r="E40">
            <v>65.539999999999992</v>
          </cell>
          <cell r="F40">
            <v>1.0566066524259996</v>
          </cell>
          <cell r="G40">
            <v>76.679999999999993</v>
          </cell>
          <cell r="H40">
            <v>68.929999999999993</v>
          </cell>
          <cell r="I40">
            <v>1.1124329029450166</v>
          </cell>
          <cell r="J40">
            <v>1.0845197776855082</v>
          </cell>
        </row>
        <row r="41">
          <cell r="A41" t="str">
            <v>曹雅楠</v>
          </cell>
          <cell r="B41" t="str">
            <v>硬件设计部</v>
          </cell>
          <cell r="C41" t="str">
            <v>2019-07-01</v>
          </cell>
          <cell r="D41">
            <v>38.570000000000007</v>
          </cell>
          <cell r="E41">
            <v>40.019999999999996</v>
          </cell>
          <cell r="F41">
            <v>0.96376811594202927</v>
          </cell>
          <cell r="G41">
            <v>46.910000000000004</v>
          </cell>
          <cell r="H41">
            <v>42.089999999999996</v>
          </cell>
          <cell r="I41">
            <v>1.1145165122356857</v>
          </cell>
          <cell r="J41">
            <v>1.0391423140888576</v>
          </cell>
        </row>
        <row r="42">
          <cell r="A42" t="str">
            <v>马闵</v>
          </cell>
          <cell r="B42" t="str">
            <v>软件设计部</v>
          </cell>
          <cell r="C42" t="str">
            <v>2015-04-07</v>
          </cell>
          <cell r="D42">
            <v>52.62</v>
          </cell>
          <cell r="E42">
            <v>55.1</v>
          </cell>
          <cell r="F42">
            <v>0.95499092558983656</v>
          </cell>
          <cell r="G42">
            <v>65.319999999999993</v>
          </cell>
          <cell r="H42">
            <v>57.95</v>
          </cell>
          <cell r="I42">
            <v>1.127178602243313</v>
          </cell>
          <cell r="J42">
            <v>1.0410847639165748</v>
          </cell>
        </row>
        <row r="43">
          <cell r="A43" t="str">
            <v>王斌</v>
          </cell>
          <cell r="B43" t="str">
            <v>软件设计部</v>
          </cell>
          <cell r="C43" t="str">
            <v>2019-05-15</v>
          </cell>
          <cell r="D43">
            <v>69.27</v>
          </cell>
          <cell r="E43">
            <v>65.539999999999992</v>
          </cell>
          <cell r="F43">
            <v>1.0569118095819348</v>
          </cell>
          <cell r="G43">
            <v>71.109999999999985</v>
          </cell>
          <cell r="H43">
            <v>68.929999999999993</v>
          </cell>
          <cell r="I43">
            <v>1.0316262875380819</v>
          </cell>
          <cell r="J43">
            <v>1.0442690485600084</v>
          </cell>
        </row>
        <row r="44">
          <cell r="A44" t="str">
            <v>储佩</v>
          </cell>
          <cell r="B44" t="str">
            <v>硬件设计部</v>
          </cell>
          <cell r="C44" t="str">
            <v>2015-08-10</v>
          </cell>
          <cell r="D44">
            <v>54.05</v>
          </cell>
          <cell r="E44">
            <v>50.46</v>
          </cell>
          <cell r="F44">
            <v>1.0711454617518825</v>
          </cell>
          <cell r="G44">
            <v>54.04</v>
          </cell>
          <cell r="H44">
            <v>53.07</v>
          </cell>
          <cell r="I44">
            <v>1.0182777463727153</v>
          </cell>
          <cell r="J44">
            <v>1.0447116040622988</v>
          </cell>
        </row>
        <row r="45">
          <cell r="A45" t="str">
            <v>穆璀</v>
          </cell>
          <cell r="B45" t="str">
            <v>软件设计部</v>
          </cell>
          <cell r="C45" t="str">
            <v>2019-07-01</v>
          </cell>
          <cell r="D45">
            <v>38.989128000000001</v>
          </cell>
          <cell r="E45">
            <v>39.440000000000005</v>
          </cell>
          <cell r="F45">
            <v>0.98856815415821486</v>
          </cell>
          <cell r="G45">
            <v>45.690000000000005</v>
          </cell>
          <cell r="H45">
            <v>41.480000000000004</v>
          </cell>
          <cell r="I45">
            <v>1.1014946962391514</v>
          </cell>
          <cell r="J45">
            <v>1.0450314251986832</v>
          </cell>
        </row>
        <row r="46">
          <cell r="A46" t="str">
            <v>王磊</v>
          </cell>
          <cell r="B46" t="str">
            <v>硬件设计部</v>
          </cell>
          <cell r="C46" t="str">
            <v>2017-08-28</v>
          </cell>
          <cell r="D46">
            <v>64.37</v>
          </cell>
          <cell r="E46">
            <v>64.38000000000001</v>
          </cell>
          <cell r="F46">
            <v>0.99984467225846529</v>
          </cell>
          <cell r="G46">
            <v>74.06</v>
          </cell>
          <cell r="H46">
            <v>67.710000000000008</v>
          </cell>
          <cell r="I46">
            <v>1.0937823068970609</v>
          </cell>
          <cell r="J46">
            <v>1.046813489577763</v>
          </cell>
        </row>
        <row r="47">
          <cell r="A47" t="str">
            <v>高志强</v>
          </cell>
          <cell r="B47" t="str">
            <v>硬件设计部</v>
          </cell>
          <cell r="C47" t="str">
            <v>2012-07-04</v>
          </cell>
          <cell r="D47">
            <v>63.160000000000004</v>
          </cell>
          <cell r="E47">
            <v>64.38000000000001</v>
          </cell>
          <cell r="F47">
            <v>0.98105001553277404</v>
          </cell>
          <cell r="G47">
            <v>75.87</v>
          </cell>
          <cell r="H47">
            <v>67.710000000000008</v>
          </cell>
          <cell r="I47">
            <v>1.1205139565795303</v>
          </cell>
          <cell r="J47">
            <v>1.0507819860561523</v>
          </cell>
        </row>
        <row r="48">
          <cell r="A48" t="str">
            <v>尚文轩</v>
          </cell>
          <cell r="B48" t="str">
            <v>硬件设计部</v>
          </cell>
          <cell r="C48" t="str">
            <v>2019-05-22</v>
          </cell>
          <cell r="D48">
            <v>60.622500000000002</v>
          </cell>
          <cell r="E48">
            <v>63.22</v>
          </cell>
          <cell r="F48">
            <v>0.95891331857007278</v>
          </cell>
          <cell r="G48">
            <v>76.089999999999989</v>
          </cell>
          <cell r="H48">
            <v>66.489999999999995</v>
          </cell>
          <cell r="I48">
            <v>1.1443826139269062</v>
          </cell>
          <cell r="J48">
            <v>1.0516479662484894</v>
          </cell>
        </row>
        <row r="49">
          <cell r="A49" t="str">
            <v>陈重阳</v>
          </cell>
          <cell r="B49" t="str">
            <v>软件设计部</v>
          </cell>
          <cell r="C49" t="str">
            <v>2020-01-02</v>
          </cell>
          <cell r="D49">
            <v>52.87</v>
          </cell>
          <cell r="E49">
            <v>55.1</v>
          </cell>
          <cell r="F49">
            <v>0.95952813067150633</v>
          </cell>
          <cell r="G49">
            <v>66.339999999999989</v>
          </cell>
          <cell r="H49">
            <v>57.95</v>
          </cell>
          <cell r="I49">
            <v>1.1447799827437444</v>
          </cell>
          <cell r="J49">
            <v>1.0521540567076253</v>
          </cell>
        </row>
        <row r="50">
          <cell r="A50" t="str">
            <v>倪希承</v>
          </cell>
          <cell r="B50" t="str">
            <v>技术质量部</v>
          </cell>
          <cell r="C50" t="str">
            <v>2017-03-08</v>
          </cell>
          <cell r="D50">
            <v>44.949999999999996</v>
          </cell>
          <cell r="E50">
            <v>44.66</v>
          </cell>
          <cell r="F50">
            <v>1.0064935064935066</v>
          </cell>
          <cell r="G50">
            <v>51.660000000000018</v>
          </cell>
          <cell r="H50">
            <v>46.97</v>
          </cell>
          <cell r="I50">
            <v>1.0998509687034281</v>
          </cell>
          <cell r="J50">
            <v>1.0531722375984673</v>
          </cell>
        </row>
        <row r="51">
          <cell r="A51" t="str">
            <v>王轩</v>
          </cell>
          <cell r="B51" t="str">
            <v>硬件设计部</v>
          </cell>
          <cell r="C51" t="str">
            <v>2017-07-10</v>
          </cell>
          <cell r="D51">
            <v>50.370000000000012</v>
          </cell>
          <cell r="E51">
            <v>49.879999999999995</v>
          </cell>
          <cell r="F51">
            <v>1.0098235765838015</v>
          </cell>
          <cell r="G51">
            <v>57.870000000000012</v>
          </cell>
          <cell r="H51">
            <v>52.459999999999994</v>
          </cell>
          <cell r="I51">
            <v>1.1031261913839119</v>
          </cell>
          <cell r="J51">
            <v>1.0564748839838567</v>
          </cell>
        </row>
        <row r="52">
          <cell r="A52" t="str">
            <v>李盼侬</v>
          </cell>
          <cell r="B52" t="str">
            <v>软件设计部</v>
          </cell>
          <cell r="C52" t="str">
            <v>2019-07-01</v>
          </cell>
          <cell r="D52">
            <v>38.619999999999997</v>
          </cell>
          <cell r="E52">
            <v>39.440000000000005</v>
          </cell>
          <cell r="F52">
            <v>0.97920892494928991</v>
          </cell>
          <cell r="G52">
            <v>47.153999999999996</v>
          </cell>
          <cell r="H52">
            <v>41.480000000000004</v>
          </cell>
          <cell r="I52">
            <v>1.1367888138862101</v>
          </cell>
          <cell r="J52">
            <v>1.05799886941775</v>
          </cell>
        </row>
        <row r="53">
          <cell r="A53" t="str">
            <v>张舵</v>
          </cell>
          <cell r="B53" t="str">
            <v>硬件设计部</v>
          </cell>
          <cell r="C53" t="str">
            <v>2017-11-06</v>
          </cell>
          <cell r="D53">
            <v>37.196000000000005</v>
          </cell>
          <cell r="E53">
            <v>42.92</v>
          </cell>
          <cell r="F53">
            <v>0.8666356011183598</v>
          </cell>
          <cell r="G53">
            <v>39.64</v>
          </cell>
          <cell r="H53">
            <v>45.14</v>
          </cell>
          <cell r="I53">
            <v>0.87815684536996008</v>
          </cell>
          <cell r="J53">
            <v>0.87239622324416</v>
          </cell>
        </row>
        <row r="54">
          <cell r="A54" t="str">
            <v>侯灿</v>
          </cell>
          <cell r="B54" t="str">
            <v>技术质量部</v>
          </cell>
          <cell r="C54" t="str">
            <v>2019-07-01</v>
          </cell>
          <cell r="D54">
            <v>35.239999999999995</v>
          </cell>
          <cell r="E54">
            <v>34.799999999999997</v>
          </cell>
          <cell r="F54">
            <v>1.0126436781609194</v>
          </cell>
          <cell r="G54">
            <v>40.459999999999994</v>
          </cell>
          <cell r="H54">
            <v>36.6</v>
          </cell>
          <cell r="I54">
            <v>1.1054644808743168</v>
          </cell>
          <cell r="J54">
            <v>1.059054079517618</v>
          </cell>
        </row>
        <row r="55">
          <cell r="A55" t="str">
            <v>张涛</v>
          </cell>
          <cell r="B55" t="str">
            <v>硬件设计部</v>
          </cell>
          <cell r="C55" t="str">
            <v>2013-06-17</v>
          </cell>
          <cell r="D55">
            <v>64.37</v>
          </cell>
          <cell r="E55">
            <v>64.38000000000001</v>
          </cell>
          <cell r="F55">
            <v>0.99984467225846529</v>
          </cell>
          <cell r="G55">
            <v>75.89</v>
          </cell>
          <cell r="H55">
            <v>67.710000000000008</v>
          </cell>
          <cell r="I55">
            <v>1.1208093339240879</v>
          </cell>
          <cell r="J55">
            <v>1.0603270030912766</v>
          </cell>
        </row>
        <row r="56">
          <cell r="A56" t="str">
            <v>陈胜军</v>
          </cell>
          <cell r="B56" t="str">
            <v>软件设计部</v>
          </cell>
          <cell r="C56" t="str">
            <v>2015-07-01</v>
          </cell>
          <cell r="D56">
            <v>68.642538000000002</v>
          </cell>
          <cell r="E56">
            <v>65.539999999999992</v>
          </cell>
          <cell r="F56">
            <v>1.0473380836130608</v>
          </cell>
          <cell r="G56">
            <v>74.179999999999993</v>
          </cell>
          <cell r="H56">
            <v>68.929999999999993</v>
          </cell>
          <cell r="I56">
            <v>1.0761642245756564</v>
          </cell>
          <cell r="J56">
            <v>1.0617511540943587</v>
          </cell>
        </row>
        <row r="57">
          <cell r="A57" t="str">
            <v>崔研</v>
          </cell>
          <cell r="B57" t="str">
            <v>硬件设计部</v>
          </cell>
          <cell r="C57" t="str">
            <v>2019-07-01</v>
          </cell>
          <cell r="D57">
            <v>41.24</v>
          </cell>
          <cell r="E57">
            <v>40.019999999999996</v>
          </cell>
          <cell r="F57">
            <v>1.0304847576211895</v>
          </cell>
          <cell r="G57">
            <v>46.16</v>
          </cell>
          <cell r="H57">
            <v>42.089999999999996</v>
          </cell>
          <cell r="I57">
            <v>1.0966975528629128</v>
          </cell>
          <cell r="J57">
            <v>1.0635911552420512</v>
          </cell>
        </row>
        <row r="58">
          <cell r="A58" t="str">
            <v>朱鹏</v>
          </cell>
          <cell r="B58" t="str">
            <v>硬件设计部</v>
          </cell>
          <cell r="C58" t="str">
            <v>2017-06-19</v>
          </cell>
          <cell r="D58">
            <v>68.949999999999989</v>
          </cell>
          <cell r="E58">
            <v>63.22</v>
          </cell>
          <cell r="F58">
            <v>1.0906358747231888</v>
          </cell>
          <cell r="G58">
            <v>68.949999999999989</v>
          </cell>
          <cell r="H58">
            <v>66.489999999999995</v>
          </cell>
          <cell r="I58">
            <v>1.0369980448187697</v>
          </cell>
          <cell r="J58">
            <v>1.0638169597709792</v>
          </cell>
        </row>
        <row r="59">
          <cell r="A59" t="str">
            <v>王永年</v>
          </cell>
          <cell r="B59" t="str">
            <v>硬件设计部</v>
          </cell>
          <cell r="C59" t="str">
            <v>2013-07-08</v>
          </cell>
          <cell r="D59">
            <v>82.080000000000013</v>
          </cell>
          <cell r="E59">
            <v>80.61999999999999</v>
          </cell>
          <cell r="F59">
            <v>1.018109650210866</v>
          </cell>
          <cell r="G59">
            <v>94.240000000000009</v>
          </cell>
          <cell r="H59">
            <v>84.789999999999992</v>
          </cell>
          <cell r="I59">
            <v>1.1114518221488385</v>
          </cell>
          <cell r="J59">
            <v>1.0647807361798522</v>
          </cell>
        </row>
        <row r="60">
          <cell r="A60" t="str">
            <v>张哲</v>
          </cell>
          <cell r="B60" t="str">
            <v>软件设计部</v>
          </cell>
          <cell r="C60" t="str">
            <v>2014-07-21</v>
          </cell>
          <cell r="D60">
            <v>60.129999999999988</v>
          </cell>
          <cell r="E60">
            <v>55.1</v>
          </cell>
          <cell r="F60">
            <v>1.0912885662431939</v>
          </cell>
          <cell r="G60">
            <v>67.91</v>
          </cell>
          <cell r="H60">
            <v>57.95</v>
          </cell>
          <cell r="I60">
            <v>1.1718723037100949</v>
          </cell>
          <cell r="J60">
            <v>1.1315804349766445</v>
          </cell>
        </row>
        <row r="61">
          <cell r="A61" t="str">
            <v>宋维</v>
          </cell>
          <cell r="B61" t="str">
            <v>软件设计部</v>
          </cell>
          <cell r="C61" t="str">
            <v>2019-08-05</v>
          </cell>
          <cell r="D61">
            <v>68.03</v>
          </cell>
          <cell r="E61">
            <v>65.539999999999992</v>
          </cell>
          <cell r="F61">
            <v>1.0379920659139459</v>
          </cell>
          <cell r="G61">
            <v>75.429999999999978</v>
          </cell>
          <cell r="H61">
            <v>68.929999999999993</v>
          </cell>
          <cell r="I61">
            <v>1.0942985637603364</v>
          </cell>
          <cell r="J61">
            <v>1.0661453148371411</v>
          </cell>
        </row>
        <row r="62">
          <cell r="A62" t="str">
            <v>赵露</v>
          </cell>
          <cell r="B62" t="str">
            <v>软件设计部</v>
          </cell>
          <cell r="C62" t="str">
            <v>2019-07-22</v>
          </cell>
          <cell r="D62">
            <v>56.5</v>
          </cell>
          <cell r="E62">
            <v>55.1</v>
          </cell>
          <cell r="F62">
            <v>1.0254083484573502</v>
          </cell>
          <cell r="G62">
            <v>64.27</v>
          </cell>
          <cell r="H62">
            <v>57.95</v>
          </cell>
          <cell r="I62">
            <v>1.1090595340811042</v>
          </cell>
          <cell r="J62">
            <v>1.0672339412692273</v>
          </cell>
        </row>
        <row r="63">
          <cell r="A63" t="str">
            <v>关博熠</v>
          </cell>
          <cell r="B63" t="str">
            <v>软件设计部</v>
          </cell>
          <cell r="C63" t="str">
            <v>2017-11-06</v>
          </cell>
          <cell r="D63">
            <v>43.44</v>
          </cell>
          <cell r="E63">
            <v>41.76</v>
          </cell>
          <cell r="F63">
            <v>1.0402298850574712</v>
          </cell>
          <cell r="G63">
            <v>48.13</v>
          </cell>
          <cell r="H63">
            <v>43.92</v>
          </cell>
          <cell r="I63">
            <v>1.095856102003643</v>
          </cell>
          <cell r="J63">
            <v>1.0680429935305571</v>
          </cell>
        </row>
        <row r="64">
          <cell r="A64" t="str">
            <v>房美君</v>
          </cell>
          <cell r="B64" t="str">
            <v>技术质量部</v>
          </cell>
          <cell r="C64" t="str">
            <v>2011-07-04</v>
          </cell>
          <cell r="D64">
            <v>54.949999999999996</v>
          </cell>
          <cell r="E64">
            <v>56.84</v>
          </cell>
          <cell r="F64">
            <v>0.96674876847290625</v>
          </cell>
          <cell r="G64">
            <v>69.919999999999987</v>
          </cell>
          <cell r="H64">
            <v>59.78</v>
          </cell>
          <cell r="I64">
            <v>1.1696219471395113</v>
          </cell>
          <cell r="J64">
            <v>1.0681853578062088</v>
          </cell>
        </row>
        <row r="65">
          <cell r="A65" t="str">
            <v>李鑫</v>
          </cell>
          <cell r="B65" t="str">
            <v>硬件设计部</v>
          </cell>
          <cell r="C65" t="str">
            <v>2014-08-06</v>
          </cell>
          <cell r="D65">
            <v>69.545711999999995</v>
          </cell>
          <cell r="E65">
            <v>63.22</v>
          </cell>
          <cell r="F65">
            <v>1.1000587155963302</v>
          </cell>
          <cell r="G65">
            <v>68.97999999999999</v>
          </cell>
          <cell r="H65">
            <v>66.489999999999995</v>
          </cell>
          <cell r="I65">
            <v>1.0374492404872913</v>
          </cell>
          <cell r="J65">
            <v>1.0687539780418107</v>
          </cell>
        </row>
        <row r="66">
          <cell r="A66" t="str">
            <v>权纪锋</v>
          </cell>
          <cell r="B66" t="str">
            <v>技术质量部</v>
          </cell>
          <cell r="C66" t="str">
            <v>2010-12-09</v>
          </cell>
          <cell r="D66">
            <v>63.499999999999986</v>
          </cell>
          <cell r="E66">
            <v>56.84</v>
          </cell>
          <cell r="F66">
            <v>1.1171710063335676</v>
          </cell>
          <cell r="G66">
            <v>61.889999999999993</v>
          </cell>
          <cell r="H66">
            <v>59.78</v>
          </cell>
          <cell r="I66">
            <v>1.0352960856473736</v>
          </cell>
          <cell r="J66">
            <v>1.0762335459904706</v>
          </cell>
        </row>
        <row r="67">
          <cell r="A67" t="str">
            <v>何凡</v>
          </cell>
          <cell r="B67" t="str">
            <v>硬件设计部</v>
          </cell>
          <cell r="C67" t="str">
            <v>2019-06-10</v>
          </cell>
          <cell r="D67">
            <v>43.89</v>
          </cell>
          <cell r="E67">
            <v>40.019999999999996</v>
          </cell>
          <cell r="F67">
            <v>1.0967016491754125</v>
          </cell>
          <cell r="G67">
            <v>44.640000000000008</v>
          </cell>
          <cell r="H67">
            <v>42.089999999999996</v>
          </cell>
          <cell r="I67">
            <v>1.0605844618674272</v>
          </cell>
          <cell r="J67">
            <v>1.0786430555214199</v>
          </cell>
        </row>
        <row r="68">
          <cell r="A68" t="str">
            <v>袁国锋</v>
          </cell>
          <cell r="B68" t="str">
            <v>硬件设计部</v>
          </cell>
          <cell r="C68" t="str">
            <v>2020-03-16</v>
          </cell>
          <cell r="D68">
            <v>14.58</v>
          </cell>
          <cell r="E68">
            <v>13.32</v>
          </cell>
          <cell r="F68">
            <v>1.0945945945945945</v>
          </cell>
          <cell r="G68">
            <v>72.260000000000005</v>
          </cell>
          <cell r="H68">
            <v>67.710000000000008</v>
          </cell>
          <cell r="I68">
            <v>1.0671983458868703</v>
          </cell>
          <cell r="J68">
            <v>1.0808964702407324</v>
          </cell>
        </row>
        <row r="69">
          <cell r="A69" t="str">
            <v>张倩</v>
          </cell>
          <cell r="B69" t="str">
            <v>技术质量部</v>
          </cell>
          <cell r="C69" t="str">
            <v>2019-07-01</v>
          </cell>
          <cell r="D69">
            <v>34.909999999999997</v>
          </cell>
          <cell r="E69">
            <v>34.799999999999997</v>
          </cell>
          <cell r="F69">
            <v>1.0031609195402298</v>
          </cell>
          <cell r="G69">
            <v>42.410000000000004</v>
          </cell>
          <cell r="H69">
            <v>36.6</v>
          </cell>
          <cell r="I69">
            <v>1.1587431693989072</v>
          </cell>
          <cell r="J69">
            <v>1.0809520444695684</v>
          </cell>
        </row>
        <row r="70">
          <cell r="A70" t="str">
            <v>焦斌</v>
          </cell>
          <cell r="B70" t="str">
            <v>技术质量部</v>
          </cell>
          <cell r="C70" t="str">
            <v>2017-04-17</v>
          </cell>
          <cell r="D70">
            <v>47.050671999999999</v>
          </cell>
          <cell r="E70">
            <v>44.66</v>
          </cell>
          <cell r="F70">
            <v>1.0535304970891177</v>
          </cell>
          <cell r="G70">
            <v>52.089999999999996</v>
          </cell>
          <cell r="H70">
            <v>46.97</v>
          </cell>
          <cell r="I70">
            <v>1.1090057483500106</v>
          </cell>
          <cell r="J70">
            <v>1.0812681227195642</v>
          </cell>
        </row>
        <row r="71">
          <cell r="A71" t="str">
            <v>许德辉</v>
          </cell>
          <cell r="B71" t="str">
            <v>技术质量部</v>
          </cell>
          <cell r="C71" t="str">
            <v>2019-05-13</v>
          </cell>
          <cell r="D71">
            <v>69.34964100000002</v>
          </cell>
          <cell r="E71">
            <v>63.22</v>
          </cell>
          <cell r="F71">
            <v>1.0969573078139832</v>
          </cell>
          <cell r="G71">
            <v>71.148924000000008</v>
          </cell>
          <cell r="H71">
            <v>66.489999999999995</v>
          </cell>
          <cell r="I71">
            <v>1.0700695442923749</v>
          </cell>
          <cell r="J71">
            <v>1.0835134260531789</v>
          </cell>
        </row>
        <row r="72">
          <cell r="A72" t="str">
            <v>宫聪伟</v>
          </cell>
          <cell r="B72" t="str">
            <v>硬件设计部</v>
          </cell>
          <cell r="C72" t="str">
            <v>2011-07-04</v>
          </cell>
          <cell r="D72">
            <v>68.02</v>
          </cell>
          <cell r="E72">
            <v>64.38000000000001</v>
          </cell>
          <cell r="F72">
            <v>1.0565392979186081</v>
          </cell>
          <cell r="G72">
            <v>75.300000000000011</v>
          </cell>
          <cell r="H72">
            <v>67.710000000000008</v>
          </cell>
          <cell r="I72">
            <v>1.1120957022596367</v>
          </cell>
          <cell r="J72">
            <v>1.0843175000891225</v>
          </cell>
        </row>
        <row r="73">
          <cell r="A73" t="str">
            <v>赵振宇</v>
          </cell>
          <cell r="B73" t="str">
            <v>硬件设计部</v>
          </cell>
          <cell r="C73" t="str">
            <v>2019-10-08</v>
          </cell>
          <cell r="D73">
            <v>68.03</v>
          </cell>
          <cell r="E73">
            <v>64.38000000000001</v>
          </cell>
          <cell r="F73">
            <v>1.0566946256601428</v>
          </cell>
          <cell r="G73">
            <v>75.3</v>
          </cell>
          <cell r="H73">
            <v>67.710000000000008</v>
          </cell>
          <cell r="I73">
            <v>1.1120957022596365</v>
          </cell>
          <cell r="J73">
            <v>1.0843951639598897</v>
          </cell>
        </row>
        <row r="74">
          <cell r="A74" t="str">
            <v>杨妮</v>
          </cell>
          <cell r="B74" t="str">
            <v>技术质量部</v>
          </cell>
          <cell r="C74" t="str">
            <v>2019-07-01</v>
          </cell>
          <cell r="D74">
            <v>37.183143999999999</v>
          </cell>
          <cell r="E74">
            <v>34.799999999999997</v>
          </cell>
          <cell r="F74">
            <v>1.0684811494252875</v>
          </cell>
          <cell r="G74">
            <v>40.46</v>
          </cell>
          <cell r="H74">
            <v>36.6</v>
          </cell>
          <cell r="I74">
            <v>1.1054644808743168</v>
          </cell>
          <cell r="J74">
            <v>1.0869728151498022</v>
          </cell>
        </row>
        <row r="75">
          <cell r="A75" t="str">
            <v>边涛</v>
          </cell>
          <cell r="B75" t="str">
            <v>技术质量部</v>
          </cell>
          <cell r="C75" t="str">
            <v>2015-05-18</v>
          </cell>
          <cell r="D75">
            <v>59.78</v>
          </cell>
          <cell r="E75">
            <v>56.84</v>
          </cell>
          <cell r="F75">
            <v>1.0517241379310345</v>
          </cell>
          <cell r="G75">
            <v>67.239999999999995</v>
          </cell>
          <cell r="H75">
            <v>59.78</v>
          </cell>
          <cell r="I75">
            <v>1.1247908999665439</v>
          </cell>
          <cell r="J75">
            <v>1.0882575189487893</v>
          </cell>
        </row>
        <row r="76">
          <cell r="A76" t="str">
            <v>张媛</v>
          </cell>
          <cell r="B76" t="str">
            <v>技术质量部</v>
          </cell>
          <cell r="C76" t="str">
            <v>2011-07-04</v>
          </cell>
          <cell r="D76">
            <v>58.709999999999994</v>
          </cell>
          <cell r="E76">
            <v>56.84</v>
          </cell>
          <cell r="F76">
            <v>1.0328993666432089</v>
          </cell>
          <cell r="G76">
            <v>68.510000000000005</v>
          </cell>
          <cell r="H76">
            <v>59.78</v>
          </cell>
          <cell r="I76">
            <v>1.1460354633656742</v>
          </cell>
          <cell r="J76">
            <v>1.0894674150044414</v>
          </cell>
        </row>
        <row r="77">
          <cell r="A77" t="str">
            <v>荣华峰</v>
          </cell>
          <cell r="B77" t="str">
            <v>软件设计部</v>
          </cell>
          <cell r="C77" t="str">
            <v>2017-06-08</v>
          </cell>
          <cell r="D77">
            <v>66.78</v>
          </cell>
          <cell r="E77">
            <v>65.539999999999992</v>
          </cell>
          <cell r="F77">
            <v>1.0189197436679891</v>
          </cell>
          <cell r="G77">
            <v>80.389999999999986</v>
          </cell>
          <cell r="H77">
            <v>68.929999999999993</v>
          </cell>
          <cell r="I77">
            <v>1.1662556216451472</v>
          </cell>
          <cell r="J77">
            <v>1.0925876826565681</v>
          </cell>
        </row>
        <row r="78">
          <cell r="A78" t="str">
            <v>肖倩</v>
          </cell>
          <cell r="B78" t="str">
            <v>软件设计部</v>
          </cell>
          <cell r="C78" t="str">
            <v>2017-07-10</v>
          </cell>
          <cell r="D78">
            <v>43.84</v>
          </cell>
          <cell r="E78">
            <v>41.76</v>
          </cell>
          <cell r="F78">
            <v>1.0498084291187741</v>
          </cell>
          <cell r="G78">
            <v>50.093489999999996</v>
          </cell>
          <cell r="H78">
            <v>43.92</v>
          </cell>
          <cell r="I78">
            <v>1.1405621584699452</v>
          </cell>
          <cell r="J78">
            <v>1.0951852937943598</v>
          </cell>
        </row>
        <row r="79">
          <cell r="A79" t="str">
            <v>高英</v>
          </cell>
          <cell r="B79" t="str">
            <v>技术质量部</v>
          </cell>
          <cell r="C79" t="str">
            <v>2012-04-23</v>
          </cell>
          <cell r="D79">
            <v>47.296706</v>
          </cell>
          <cell r="E79">
            <v>44.66</v>
          </cell>
          <cell r="F79">
            <v>1.0590395432154054</v>
          </cell>
          <cell r="G79">
            <v>53.2</v>
          </cell>
          <cell r="H79">
            <v>46.97</v>
          </cell>
          <cell r="I79">
            <v>1.1326378539493294</v>
          </cell>
          <cell r="J79">
            <v>1.0958386985823674</v>
          </cell>
        </row>
        <row r="80">
          <cell r="A80" t="str">
            <v>杨银霞</v>
          </cell>
          <cell r="B80" t="str">
            <v>硬件设计部</v>
          </cell>
          <cell r="C80" t="str">
            <v>2011-07-04</v>
          </cell>
          <cell r="D80">
            <v>67.77</v>
          </cell>
          <cell r="E80">
            <v>63.22</v>
          </cell>
          <cell r="F80">
            <v>1.0719708952863019</v>
          </cell>
          <cell r="G80">
            <v>74.899999999999991</v>
          </cell>
          <cell r="H80">
            <v>66.489999999999995</v>
          </cell>
          <cell r="I80">
            <v>1.1264851857422169</v>
          </cell>
          <cell r="J80">
            <v>1.0992280405142594</v>
          </cell>
        </row>
        <row r="81">
          <cell r="A81" t="str">
            <v>陈爱昌</v>
          </cell>
          <cell r="B81" t="str">
            <v>硬件设计部</v>
          </cell>
          <cell r="C81" t="str">
            <v>2019-05-22</v>
          </cell>
          <cell r="D81">
            <v>70.14</v>
          </cell>
          <cell r="E81">
            <v>63.22</v>
          </cell>
          <cell r="F81">
            <v>1.109459031951914</v>
          </cell>
          <cell r="G81">
            <v>72.509999999999991</v>
          </cell>
          <cell r="H81">
            <v>66.489999999999995</v>
          </cell>
          <cell r="I81">
            <v>1.0905399308166641</v>
          </cell>
          <cell r="J81">
            <v>1.099999481384289</v>
          </cell>
        </row>
        <row r="82">
          <cell r="A82" t="str">
            <v>牛淑艳</v>
          </cell>
          <cell r="B82" t="str">
            <v>软件设计部</v>
          </cell>
          <cell r="C82" t="str">
            <v>2012-04-11</v>
          </cell>
          <cell r="D82">
            <v>70.489999999999995</v>
          </cell>
          <cell r="E82">
            <v>65.539999999999992</v>
          </cell>
          <cell r="F82">
            <v>1.0755263960939885</v>
          </cell>
          <cell r="G82">
            <v>77.91</v>
          </cell>
          <cell r="H82">
            <v>68.929999999999993</v>
          </cell>
          <cell r="I82">
            <v>1.1302770927027419</v>
          </cell>
          <cell r="J82">
            <v>1.1029017443983653</v>
          </cell>
        </row>
        <row r="83">
          <cell r="A83" t="str">
            <v>李保霖</v>
          </cell>
          <cell r="B83" t="str">
            <v>软件设计部</v>
          </cell>
          <cell r="C83" t="str">
            <v>2012-07-21</v>
          </cell>
          <cell r="D83">
            <v>70.5</v>
          </cell>
          <cell r="E83">
            <v>65.539999999999992</v>
          </cell>
          <cell r="F83">
            <v>1.0756789746719562</v>
          </cell>
          <cell r="G83">
            <v>77.92</v>
          </cell>
          <cell r="H83">
            <v>68.929999999999993</v>
          </cell>
          <cell r="I83">
            <v>1.1304221674162196</v>
          </cell>
          <cell r="J83">
            <v>1.1030505710440879</v>
          </cell>
        </row>
        <row r="84">
          <cell r="A84" t="str">
            <v>支如意</v>
          </cell>
          <cell r="B84" t="str">
            <v>软件设计部</v>
          </cell>
          <cell r="C84" t="str">
            <v>2019-05-22</v>
          </cell>
          <cell r="D84">
            <v>71.72999999999999</v>
          </cell>
          <cell r="E84">
            <v>65.539999999999992</v>
          </cell>
          <cell r="F84">
            <v>1.0944461397619774</v>
          </cell>
          <cell r="G84">
            <v>76.680000000000007</v>
          </cell>
          <cell r="H84">
            <v>68.929999999999993</v>
          </cell>
          <cell r="I84">
            <v>1.1124329029450168</v>
          </cell>
          <cell r="J84">
            <v>1.1034395213534971</v>
          </cell>
        </row>
        <row r="85">
          <cell r="A85" t="str">
            <v>赵洋</v>
          </cell>
          <cell r="B85" t="str">
            <v>技术质量部</v>
          </cell>
          <cell r="C85" t="str">
            <v>2018-05-07</v>
          </cell>
          <cell r="D85">
            <v>42.480000000000004</v>
          </cell>
          <cell r="E85">
            <v>38.28</v>
          </cell>
          <cell r="F85">
            <v>1.109717868338558</v>
          </cell>
          <cell r="G85">
            <v>44.64</v>
          </cell>
          <cell r="H85">
            <v>40.260000000000005</v>
          </cell>
          <cell r="I85">
            <v>1.1087928464977643</v>
          </cell>
          <cell r="J85">
            <v>1.1092553574181612</v>
          </cell>
        </row>
        <row r="86">
          <cell r="A86" t="str">
            <v>李玉凤</v>
          </cell>
          <cell r="B86" t="str">
            <v>软件设计部</v>
          </cell>
          <cell r="C86" t="str">
            <v>2018-07-09</v>
          </cell>
          <cell r="D86">
            <v>41.49</v>
          </cell>
          <cell r="E86">
            <v>41.76</v>
          </cell>
          <cell r="F86">
            <v>0.99353448275862077</v>
          </cell>
          <cell r="G86">
            <v>54.019999999999996</v>
          </cell>
          <cell r="H86">
            <v>43.92</v>
          </cell>
          <cell r="I86">
            <v>1.2299635701275045</v>
          </cell>
          <cell r="J86">
            <v>1.1117490264430625</v>
          </cell>
        </row>
        <row r="87">
          <cell r="A87" t="str">
            <v>吕王栋</v>
          </cell>
          <cell r="B87" t="str">
            <v>技术质量部</v>
          </cell>
          <cell r="C87" t="str">
            <v>2012-04-23</v>
          </cell>
          <cell r="D87">
            <v>46.459999999999994</v>
          </cell>
          <cell r="E87">
            <v>44.66</v>
          </cell>
          <cell r="F87">
            <v>1.0403045230631436</v>
          </cell>
          <cell r="G87">
            <v>55.75</v>
          </cell>
          <cell r="H87">
            <v>46.97</v>
          </cell>
          <cell r="I87">
            <v>1.1869278262720886</v>
          </cell>
          <cell r="J87">
            <v>1.1136161746676161</v>
          </cell>
        </row>
        <row r="88">
          <cell r="A88" t="str">
            <v>梅起银</v>
          </cell>
          <cell r="B88" t="str">
            <v>软件设计部</v>
          </cell>
          <cell r="C88" t="str">
            <v>2017-09-04</v>
          </cell>
          <cell r="D88">
            <v>61.18</v>
          </cell>
          <cell r="E88">
            <v>55.1</v>
          </cell>
          <cell r="F88">
            <v>1.1103448275862069</v>
          </cell>
          <cell r="G88">
            <v>64.809999999999988</v>
          </cell>
          <cell r="H88">
            <v>57.95</v>
          </cell>
          <cell r="I88">
            <v>1.1183779119930972</v>
          </cell>
          <cell r="J88">
            <v>1.1143613697896519</v>
          </cell>
        </row>
        <row r="89">
          <cell r="A89" t="str">
            <v>焦芬芳</v>
          </cell>
          <cell r="B89" t="str">
            <v>硬件设计部</v>
          </cell>
          <cell r="C89" t="str">
            <v>2017-10-09</v>
          </cell>
          <cell r="D89">
            <v>71.94</v>
          </cell>
          <cell r="E89">
            <v>63.22</v>
          </cell>
          <cell r="F89">
            <v>1.1379310344827587</v>
          </cell>
          <cell r="G89">
            <v>73.12</v>
          </cell>
          <cell r="H89">
            <v>66.489999999999995</v>
          </cell>
          <cell r="I89">
            <v>1.0997142427432698</v>
          </cell>
          <cell r="J89">
            <v>1.1188226386130142</v>
          </cell>
        </row>
        <row r="90">
          <cell r="A90" t="str">
            <v>李昂娜</v>
          </cell>
          <cell r="B90" t="str">
            <v>硬件设计部</v>
          </cell>
          <cell r="C90" t="str">
            <v>2014-04-16</v>
          </cell>
          <cell r="D90">
            <v>54.529999999999994</v>
          </cell>
          <cell r="E90">
            <v>50.46</v>
          </cell>
          <cell r="F90">
            <v>1.0806579468886246</v>
          </cell>
          <cell r="G90">
            <v>62.149999999999984</v>
          </cell>
          <cell r="H90">
            <v>53.07</v>
          </cell>
          <cell r="I90">
            <v>1.1710947804786129</v>
          </cell>
          <cell r="J90">
            <v>1.1258763636836187</v>
          </cell>
        </row>
        <row r="91">
          <cell r="A91" t="str">
            <v>王峰霞</v>
          </cell>
          <cell r="B91" t="str">
            <v>技术质量部</v>
          </cell>
          <cell r="C91" t="str">
            <v>2011-04-25</v>
          </cell>
          <cell r="D91">
            <v>62.980000000000004</v>
          </cell>
          <cell r="E91">
            <v>56.84</v>
          </cell>
          <cell r="F91">
            <v>1.1080225193525686</v>
          </cell>
          <cell r="G91">
            <v>68.84</v>
          </cell>
          <cell r="H91">
            <v>59.78</v>
          </cell>
          <cell r="I91">
            <v>1.1515557042489126</v>
          </cell>
          <cell r="J91">
            <v>1.1297891118007406</v>
          </cell>
        </row>
        <row r="92">
          <cell r="A92" t="str">
            <v>陈琳</v>
          </cell>
          <cell r="B92" t="str">
            <v>硬件设计部</v>
          </cell>
          <cell r="C92" t="str">
            <v>2019-04-01</v>
          </cell>
          <cell r="D92">
            <v>72.89</v>
          </cell>
          <cell r="E92">
            <v>64.38000000000001</v>
          </cell>
          <cell r="F92">
            <v>1.1321839080459768</v>
          </cell>
          <cell r="G92">
            <v>81.34999999999998</v>
          </cell>
          <cell r="H92">
            <v>67.710000000000008</v>
          </cell>
          <cell r="I92">
            <v>1.2014473489883322</v>
          </cell>
          <cell r="J92">
            <v>1.1668156285171545</v>
          </cell>
        </row>
        <row r="93">
          <cell r="A93" t="str">
            <v>孙丰妹</v>
          </cell>
          <cell r="B93" t="str">
            <v>软件设计部</v>
          </cell>
          <cell r="C93" t="str">
            <v>2014-03-31</v>
          </cell>
          <cell r="D93">
            <v>65.39</v>
          </cell>
          <cell r="E93">
            <v>63.22</v>
          </cell>
          <cell r="F93">
            <v>1.0343245808288517</v>
          </cell>
          <cell r="G93">
            <v>79.494827999999984</v>
          </cell>
          <cell r="H93">
            <v>61.03</v>
          </cell>
          <cell r="I93">
            <v>1.3025533016549236</v>
          </cell>
          <cell r="J93">
            <v>1.1684389412418876</v>
          </cell>
        </row>
        <row r="94">
          <cell r="A94" t="str">
            <v>冯勤</v>
          </cell>
          <cell r="B94" t="str">
            <v>软件设计部</v>
          </cell>
          <cell r="C94" t="str">
            <v>2016-08-15</v>
          </cell>
          <cell r="D94">
            <v>63.252524999999999</v>
          </cell>
          <cell r="E94">
            <v>55.1</v>
          </cell>
          <cell r="F94">
            <v>1.1479587114337568</v>
          </cell>
          <cell r="G94">
            <v>69.990000000000009</v>
          </cell>
          <cell r="H94">
            <v>57.95</v>
          </cell>
          <cell r="I94">
            <v>1.2077653149266609</v>
          </cell>
          <cell r="J94">
            <v>1.1778620131802089</v>
          </cell>
        </row>
        <row r="95">
          <cell r="A95" t="str">
            <v>范礼娟</v>
          </cell>
          <cell r="B95" t="str">
            <v>技术质量部</v>
          </cell>
          <cell r="C95" t="str">
            <v>2011-07-04</v>
          </cell>
          <cell r="D95">
            <v>47.859762999999987</v>
          </cell>
          <cell r="E95">
            <v>41.76</v>
          </cell>
          <cell r="F95">
            <v>1.1460671216475093</v>
          </cell>
          <cell r="G95">
            <v>53.677499999999995</v>
          </cell>
          <cell r="H95">
            <v>43.92</v>
          </cell>
          <cell r="I95">
            <v>1.2221653005464479</v>
          </cell>
          <cell r="J95">
            <v>1.1841162110969785</v>
          </cell>
        </row>
        <row r="96">
          <cell r="A96" t="str">
            <v>宋强</v>
          </cell>
          <cell r="B96" t="str">
            <v>软件设计部</v>
          </cell>
          <cell r="C96" t="str">
            <v>2013-07-17</v>
          </cell>
          <cell r="D96">
            <v>72.349999999999994</v>
          </cell>
          <cell r="E96">
            <v>65.539999999999992</v>
          </cell>
          <cell r="F96">
            <v>1.103906011595972</v>
          </cell>
          <cell r="G96">
            <v>89.040489000000008</v>
          </cell>
          <cell r="H96">
            <v>68.929999999999993</v>
          </cell>
          <cell r="I96">
            <v>1.2917523429566229</v>
          </cell>
          <cell r="J96">
            <v>1.1978291772762975</v>
          </cell>
        </row>
        <row r="97">
          <cell r="A97" t="str">
            <v>巨康怡</v>
          </cell>
          <cell r="B97" t="str">
            <v>软件设计部</v>
          </cell>
          <cell r="C97" t="str">
            <v>2014-09-01</v>
          </cell>
          <cell r="D97">
            <v>63.239999999999995</v>
          </cell>
          <cell r="E97">
            <v>55.1</v>
          </cell>
          <cell r="F97">
            <v>1.147731397459165</v>
          </cell>
          <cell r="G97">
            <v>74.649999999999991</v>
          </cell>
          <cell r="H97">
            <v>57.95</v>
          </cell>
          <cell r="I97">
            <v>1.2881794650560827</v>
          </cell>
          <cell r="J97">
            <v>1.2179554312576237</v>
          </cell>
        </row>
        <row r="98">
          <cell r="A98" t="str">
            <v>吴建波</v>
          </cell>
          <cell r="B98" t="str">
            <v>软件设计部</v>
          </cell>
          <cell r="C98" t="str">
            <v>2016-09-21</v>
          </cell>
          <cell r="D98">
            <v>75.44</v>
          </cell>
          <cell r="E98">
            <v>65.539999999999992</v>
          </cell>
          <cell r="F98">
            <v>1.151052792187977</v>
          </cell>
          <cell r="G98">
            <v>92.112499999999997</v>
          </cell>
          <cell r="H98">
            <v>68.929999999999993</v>
          </cell>
          <cell r="I98">
            <v>1.3363194545190775</v>
          </cell>
          <cell r="J98">
            <v>1.2436861233535272</v>
          </cell>
        </row>
        <row r="99">
          <cell r="A99" t="str">
            <v>刘景瑞</v>
          </cell>
          <cell r="B99" t="str">
            <v>软件设计部</v>
          </cell>
          <cell r="C99" t="str">
            <v>2020-03-23</v>
          </cell>
          <cell r="D99">
            <v>12.37</v>
          </cell>
          <cell r="E99">
            <v>7.9099999999999993</v>
          </cell>
          <cell r="F99">
            <v>1.5638432364096082</v>
          </cell>
          <cell r="G99">
            <v>71.730595999999991</v>
          </cell>
          <cell r="H99">
            <v>68.929999999999993</v>
          </cell>
          <cell r="I99">
            <v>1.0406295662266067</v>
          </cell>
          <cell r="J99">
            <v>1.3022364013181074</v>
          </cell>
        </row>
        <row r="100">
          <cell r="A100" t="str">
            <v>田璟哲</v>
          </cell>
          <cell r="B100" t="str">
            <v>硬件设计部</v>
          </cell>
          <cell r="C100" t="str">
            <v>2012-04-13</v>
          </cell>
          <cell r="D100">
            <v>69.220000000000013</v>
          </cell>
          <cell r="E100">
            <v>64.38000000000001</v>
          </cell>
          <cell r="F100">
            <v>1.0751786269027648</v>
          </cell>
          <cell r="G100">
            <v>75.92</v>
          </cell>
          <cell r="H100">
            <v>67.710000000000008</v>
          </cell>
          <cell r="I100">
            <v>1.1212523999409245</v>
          </cell>
          <cell r="J100">
            <v>1.0982155134218448</v>
          </cell>
        </row>
        <row r="101">
          <cell r="A101" t="str">
            <v>李毅</v>
          </cell>
          <cell r="B101" t="str">
            <v>软件设计部</v>
          </cell>
          <cell r="C101" t="str">
            <v>2017-11-06</v>
          </cell>
          <cell r="D101">
            <v>39</v>
          </cell>
          <cell r="E101">
            <v>41.76</v>
          </cell>
          <cell r="F101">
            <v>0.93390804597701149</v>
          </cell>
          <cell r="G101">
            <v>49.25</v>
          </cell>
          <cell r="H101">
            <v>43.92</v>
          </cell>
          <cell r="I101">
            <v>1.1213570127504553</v>
          </cell>
          <cell r="J101">
            <v>1.0276325293637334</v>
          </cell>
        </row>
        <row r="102">
          <cell r="A102" t="str">
            <v>张晓红</v>
          </cell>
          <cell r="B102" t="str">
            <v>硬件设计部</v>
          </cell>
          <cell r="C102" t="str">
            <v>2017-11-06</v>
          </cell>
          <cell r="D102">
            <v>6.65</v>
          </cell>
          <cell r="E102">
            <v>44.08</v>
          </cell>
          <cell r="F102">
            <v>0.15086206896551727</v>
          </cell>
          <cell r="G102">
            <v>0</v>
          </cell>
          <cell r="H102">
            <v>46.36</v>
          </cell>
          <cell r="I102">
            <v>0</v>
          </cell>
          <cell r="J102">
            <v>7.5431034482758633E-2</v>
          </cell>
        </row>
        <row r="103">
          <cell r="A103" t="str">
            <v>吴林林</v>
          </cell>
          <cell r="B103" t="str">
            <v>软件设计部</v>
          </cell>
          <cell r="C103" t="str">
            <v>2020-06-08</v>
          </cell>
          <cell r="G103">
            <v>15.55</v>
          </cell>
          <cell r="H103">
            <v>14.25</v>
          </cell>
          <cell r="I103">
            <v>1.0912280701754387</v>
          </cell>
          <cell r="J103">
            <v>1.0912280701754387</v>
          </cell>
        </row>
        <row r="104">
          <cell r="A104" t="str">
            <v>冯兆亮</v>
          </cell>
          <cell r="B104" t="str">
            <v>硬件设计部</v>
          </cell>
          <cell r="C104" t="str">
            <v>2020-05-06</v>
          </cell>
          <cell r="G104">
            <v>42.79</v>
          </cell>
          <cell r="H104">
            <v>42.510000000000005</v>
          </cell>
          <cell r="I104">
            <v>1.0065866854857679</v>
          </cell>
          <cell r="J104">
            <v>1.0065866854857679</v>
          </cell>
        </row>
        <row r="105">
          <cell r="A105" t="str">
            <v>马晓伟</v>
          </cell>
          <cell r="B105" t="str">
            <v>软件设计部</v>
          </cell>
          <cell r="C105" t="str">
            <v>2020-04-22</v>
          </cell>
          <cell r="G105">
            <v>47.190362999999991</v>
          </cell>
          <cell r="H105">
            <v>44.65</v>
          </cell>
          <cell r="I105">
            <v>1.0568950279955205</v>
          </cell>
          <cell r="J105">
            <v>1.0568950279955205</v>
          </cell>
        </row>
        <row r="106">
          <cell r="A106" t="str">
            <v>康信刚</v>
          </cell>
          <cell r="B106" t="str">
            <v>软件设计部</v>
          </cell>
          <cell r="C106" t="str">
            <v>2020-04-08</v>
          </cell>
          <cell r="G106">
            <v>60.12</v>
          </cell>
          <cell r="H106">
            <v>54.15</v>
          </cell>
          <cell r="I106">
            <v>1.1102493074792243</v>
          </cell>
          <cell r="J106">
            <v>1.1102493074792243</v>
          </cell>
        </row>
        <row r="107">
          <cell r="A107" t="str">
            <v>师磊</v>
          </cell>
          <cell r="B107" t="str">
            <v>软件设计部</v>
          </cell>
          <cell r="C107" t="str">
            <v>2020-04-13</v>
          </cell>
          <cell r="G107">
            <v>34.22</v>
          </cell>
          <cell r="H107">
            <v>51.3</v>
          </cell>
          <cell r="I107">
            <v>0.66705653021442501</v>
          </cell>
          <cell r="J107">
            <v>0.66705653021442501</v>
          </cell>
        </row>
        <row r="108">
          <cell r="A108" t="str">
            <v>改养军</v>
          </cell>
          <cell r="B108" t="str">
            <v>软件设计部</v>
          </cell>
          <cell r="C108" t="str">
            <v>2020-05-06</v>
          </cell>
          <cell r="G108">
            <v>48.228887</v>
          </cell>
          <cell r="H108">
            <v>44.069999999999993</v>
          </cell>
          <cell r="I108">
            <v>1.0943700249602906</v>
          </cell>
          <cell r="J108">
            <v>1.0943700249602906</v>
          </cell>
        </row>
        <row r="109">
          <cell r="A109" t="str">
            <v>刘军涛</v>
          </cell>
          <cell r="B109" t="str">
            <v>软件设计部</v>
          </cell>
          <cell r="C109" t="str">
            <v>2020-05-18</v>
          </cell>
          <cell r="G109">
            <v>38.33</v>
          </cell>
          <cell r="H109">
            <v>33.9</v>
          </cell>
          <cell r="I109">
            <v>1.1306784660766962</v>
          </cell>
          <cell r="J109">
            <v>1.1306784660766962</v>
          </cell>
        </row>
        <row r="110">
          <cell r="A110" t="str">
            <v>彭蕾</v>
          </cell>
          <cell r="B110" t="str">
            <v>软件设计部</v>
          </cell>
          <cell r="C110" t="str">
            <v>2020-05-25</v>
          </cell>
          <cell r="G110">
            <v>19.850000000000001</v>
          </cell>
          <cell r="H110">
            <v>22.75</v>
          </cell>
          <cell r="I110">
            <v>0.87252747252747254</v>
          </cell>
          <cell r="J110">
            <v>0.87252747252747254</v>
          </cell>
        </row>
        <row r="111">
          <cell r="A111" t="str">
            <v>曹立言</v>
          </cell>
          <cell r="B111" t="str">
            <v>软件设计部</v>
          </cell>
          <cell r="C111" t="str">
            <v>2020-06-15</v>
          </cell>
          <cell r="G111">
            <v>17.5</v>
          </cell>
          <cell r="H111">
            <v>14.5</v>
          </cell>
          <cell r="I111">
            <v>1.2068965517241379</v>
          </cell>
          <cell r="J111">
            <v>1.2068965517241379</v>
          </cell>
        </row>
        <row r="112">
          <cell r="A112" t="str">
            <v>倪策</v>
          </cell>
          <cell r="B112" t="str">
            <v>软件设计部</v>
          </cell>
          <cell r="C112" t="str">
            <v>2020-04-13</v>
          </cell>
          <cell r="G112">
            <v>43.737661999999993</v>
          </cell>
          <cell r="H112">
            <v>51.3</v>
          </cell>
          <cell r="I112">
            <v>0.85258600389863537</v>
          </cell>
          <cell r="J112">
            <v>0.85258600389863537</v>
          </cell>
        </row>
        <row r="113">
          <cell r="A113" t="str">
            <v>崔扬扬</v>
          </cell>
          <cell r="B113" t="str">
            <v>软件设计部</v>
          </cell>
          <cell r="C113" t="str">
            <v>2020-04-08</v>
          </cell>
          <cell r="G113">
            <v>59.099999999999994</v>
          </cell>
          <cell r="H113">
            <v>54.15</v>
          </cell>
          <cell r="I113">
            <v>1.0914127423822715</v>
          </cell>
          <cell r="J113">
            <v>1.0914127423822715</v>
          </cell>
        </row>
        <row r="114">
          <cell r="A114" t="str">
            <v>沈艺</v>
          </cell>
          <cell r="B114" t="str">
            <v>软件设计部</v>
          </cell>
          <cell r="C114" t="str">
            <v>2020-04-13</v>
          </cell>
          <cell r="G114">
            <v>58.059999999999995</v>
          </cell>
          <cell r="H114">
            <v>51.3</v>
          </cell>
          <cell r="I114">
            <v>1.1317738791423002</v>
          </cell>
          <cell r="J114">
            <v>1.1317738791423002</v>
          </cell>
        </row>
      </sheetData>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李莉063129" refreshedDate="44048.4371880787" createdVersion="5" refreshedVersion="5" minRefreshableVersion="3" recordCount="81">
  <cacheSource type="worksheet">
    <worksheetSource ref="B3:AM12" sheet="全年"/>
  </cacheSource>
  <cacheFields count="41">
    <cacheField name="部门" numFmtId="0">
      <sharedItems count="3">
        <s v="硬件设计部"/>
        <s v="软件设计部"/>
        <s v="技术质量部"/>
      </sharedItems>
    </cacheField>
    <cacheField name="工号" numFmtId="0">
      <sharedItems/>
    </cacheField>
    <cacheField name="姓名" numFmtId="0">
      <sharedItems/>
    </cacheField>
    <cacheField name="岗位" numFmtId="0">
      <sharedItems/>
    </cacheField>
    <cacheField name="入职时间" numFmtId="0">
      <sharedItems/>
    </cacheField>
    <cacheField name="项目工时产出实际值" numFmtId="179">
      <sharedItems containsSemiMixedTypes="0" containsString="0" containsNumber="1" minValue="0" maxValue="124.36861233535272"/>
    </cacheField>
    <cacheField name="权重" numFmtId="9">
      <sharedItems containsSemiMixedTypes="0" containsString="0" containsNumber="1" minValue="0.4" maxValue="0.4"/>
    </cacheField>
    <cacheField name="零点值" numFmtId="179">
      <sharedItems containsSemiMixedTypes="0" containsString="0" containsNumber="1" containsInteger="1" minValue="70" maxValue="70"/>
    </cacheField>
    <cacheField name="目标值" numFmtId="179">
      <sharedItems containsSemiMixedTypes="0" containsString="0" containsNumber="1" containsInteger="1" minValue="95" maxValue="95"/>
    </cacheField>
    <cacheField name="挑战值" numFmtId="179">
      <sharedItems containsSemiMixedTypes="0" containsString="0" containsNumber="1" containsInteger="1" minValue="120" maxValue="120"/>
    </cacheField>
    <cacheField name="达成度" numFmtId="9">
      <sharedItems containsSemiMixedTypes="0" containsString="0" containsNumber="1" minValue="0" maxValue="1.2"/>
    </cacheField>
    <cacheField name="部门工作产出_x000a_实际值" numFmtId="177">
      <sharedItems containsSemiMixedTypes="0" containsString="0" containsNumber="1" minValue="0" maxValue="22.5"/>
    </cacheField>
    <cacheField name="权重2" numFmtId="9">
      <sharedItems containsSemiMixedTypes="0" containsString="0" containsNumber="1" minValue="0.1" maxValue="0.1"/>
    </cacheField>
    <cacheField name="零点值2" numFmtId="179">
      <sharedItems containsSemiMixedTypes="0" containsString="0" containsNumber="1" containsInteger="1" minValue="0" maxValue="0"/>
    </cacheField>
    <cacheField name="目标值2" numFmtId="179">
      <sharedItems containsSemiMixedTypes="0" containsString="0" containsNumber="1" minValue="16.666666666666668" maxValue="16.666666666666668"/>
    </cacheField>
    <cacheField name="挑战值2" numFmtId="179">
      <sharedItems containsSemiMixedTypes="0" containsString="0" containsNumber="1" containsInteger="1" minValue="20" maxValue="20"/>
    </cacheField>
    <cacheField name="达成度2" numFmtId="9">
      <sharedItems containsSemiMixedTypes="0" containsString="0" containsNumber="1" minValue="0" maxValue="1.2"/>
    </cacheField>
    <cacheField name="工作质量达成实际值" numFmtId="176">
      <sharedItems containsSemiMixedTypes="0" containsString="0" containsNumber="1" minValue="0" maxValue="10"/>
    </cacheField>
    <cacheField name="权重3" numFmtId="9">
      <sharedItems containsSemiMixedTypes="0" containsString="0" containsNumber="1" minValue="0.1" maxValue="0.1"/>
    </cacheField>
    <cacheField name="零点值3" numFmtId="179">
      <sharedItems containsSemiMixedTypes="0" containsString="0" containsNumber="1" containsInteger="1" minValue="0" maxValue="0"/>
    </cacheField>
    <cacheField name="目标值3" numFmtId="179">
      <sharedItems containsSemiMixedTypes="0" containsString="0" containsNumber="1" containsInteger="1" minValue="10" maxValue="10"/>
    </cacheField>
    <cacheField name="挑战值3" numFmtId="179">
      <sharedItems containsSemiMixedTypes="0" containsString="0" containsNumber="1" containsInteger="1" minValue="10" maxValue="10"/>
    </cacheField>
    <cacheField name="达成度3" numFmtId="9">
      <sharedItems containsSemiMixedTypes="0" containsString="0" containsNumber="1" minValue="0" maxValue="1"/>
    </cacheField>
    <cacheField name="实际值" numFmtId="176">
      <sharedItems containsSemiMixedTypes="0" containsString="0" containsNumber="1" containsInteger="1" minValue="0" maxValue="20"/>
    </cacheField>
    <cacheField name="权重4" numFmtId="9">
      <sharedItems containsSemiMixedTypes="0" containsString="0" containsNumber="1" minValue="0.2" maxValue="0.2"/>
    </cacheField>
    <cacheField name="零点值4" numFmtId="179">
      <sharedItems containsSemiMixedTypes="0" containsString="0" containsNumber="1" containsInteger="1" minValue="0" maxValue="0"/>
    </cacheField>
    <cacheField name="目标值4" numFmtId="179">
      <sharedItems containsSemiMixedTypes="0" containsString="0" containsNumber="1" containsInteger="1" minValue="18" maxValue="18"/>
    </cacheField>
    <cacheField name="挑战值4" numFmtId="179">
      <sharedItems containsSemiMixedTypes="0" containsString="0" containsNumber="1" containsInteger="1" minValue="20" maxValue="20"/>
    </cacheField>
    <cacheField name="达成度4" numFmtId="9">
      <sharedItems containsSemiMixedTypes="0" containsString="0" containsNumber="1" minValue="0" maxValue="1.2"/>
    </cacheField>
    <cacheField name="实际值2" numFmtId="176">
      <sharedItems containsSemiMixedTypes="0" containsString="0" containsNumber="1" minValue="0" maxValue="20"/>
    </cacheField>
    <cacheField name="权重5" numFmtId="9">
      <sharedItems containsSemiMixedTypes="0" containsString="0" containsNumber="1" minValue="0.2" maxValue="0.2"/>
    </cacheField>
    <cacheField name="零点值5" numFmtId="179">
      <sharedItems containsSemiMixedTypes="0" containsString="0" containsNumber="1" containsInteger="1" minValue="0" maxValue="0"/>
    </cacheField>
    <cacheField name="目标值5" numFmtId="179">
      <sharedItems containsSemiMixedTypes="0" containsString="0" containsNumber="1" containsInteger="1" minValue="18" maxValue="18"/>
    </cacheField>
    <cacheField name="挑战值5" numFmtId="179">
      <sharedItems containsSemiMixedTypes="0" containsString="0" containsNumber="1" containsInteger="1" minValue="20" maxValue="20"/>
    </cacheField>
    <cacheField name="达成度5" numFmtId="9">
      <sharedItems containsSemiMixedTypes="0" containsString="0" containsNumber="1" minValue="0" maxValue="1.2"/>
    </cacheField>
    <cacheField name="月度激励原始分" numFmtId="178">
      <sharedItems containsSemiMixedTypes="0" containsString="0" containsNumber="1" containsInteger="1" minValue="-1" maxValue="7"/>
    </cacheField>
    <cacheField name="月度激励评分（±5分）" numFmtId="176">
      <sharedItems containsSemiMixedTypes="0" containsString="0" containsNumber="1" containsInteger="1" minValue="-1" maxValue="5"/>
    </cacheField>
    <cacheField name="加权后总得分_x000a_（含月度激励加减分）" numFmtId="178">
      <sharedItems containsSemiMixedTypes="0" containsString="0" containsNumber="1" minValue="0" maxValue="110.39823905991675"/>
    </cacheField>
    <cacheField name="加权后总得分（不含月度激励加减分）" numFmtId="178">
      <sharedItems containsSemiMixedTypes="0" containsString="0" containsNumber="1" minValue="0" maxValue="108.39823905991675"/>
    </cacheField>
    <cacheField name="绩效排名" numFmtId="0">
      <sharedItems/>
    </cacheField>
    <cacheField name="人数"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李莉063129" refreshedDate="44048.450084837961" createdVersion="5" refreshedVersion="5" minRefreshableVersion="3" recordCount="81">
  <cacheSource type="worksheet">
    <worksheetSource ref="B3:AM12" sheet="全年"/>
  </cacheSource>
  <cacheFields count="40">
    <cacheField name="部门" numFmtId="0">
      <sharedItems count="3">
        <s v="硬件设计部"/>
        <s v="软件设计部"/>
        <s v="技术质量部"/>
      </sharedItems>
    </cacheField>
    <cacheField name="工号" numFmtId="0">
      <sharedItems/>
    </cacheField>
    <cacheField name="姓名" numFmtId="0">
      <sharedItems/>
    </cacheField>
    <cacheField name="岗位" numFmtId="0">
      <sharedItems/>
    </cacheField>
    <cacheField name="入职时间" numFmtId="0">
      <sharedItems/>
    </cacheField>
    <cacheField name="项目工时产出实际值" numFmtId="179">
      <sharedItems containsSemiMixedTypes="0" containsString="0" containsNumber="1" minValue="0" maxValue="124.36861233535272"/>
    </cacheField>
    <cacheField name="权重" numFmtId="9">
      <sharedItems containsSemiMixedTypes="0" containsString="0" containsNumber="1" minValue="0.4" maxValue="0.4"/>
    </cacheField>
    <cacheField name="零点值" numFmtId="179">
      <sharedItems containsSemiMixedTypes="0" containsString="0" containsNumber="1" containsInteger="1" minValue="70" maxValue="70"/>
    </cacheField>
    <cacheField name="目标值" numFmtId="179">
      <sharedItems containsSemiMixedTypes="0" containsString="0" containsNumber="1" containsInteger="1" minValue="95" maxValue="95"/>
    </cacheField>
    <cacheField name="挑战值" numFmtId="179">
      <sharedItems containsSemiMixedTypes="0" containsString="0" containsNumber="1" containsInteger="1" minValue="120" maxValue="120"/>
    </cacheField>
    <cacheField name="达成度" numFmtId="9">
      <sharedItems containsSemiMixedTypes="0" containsString="0" containsNumber="1" minValue="0" maxValue="1.2"/>
    </cacheField>
    <cacheField name="部门工作产出_x000a_实际值" numFmtId="177">
      <sharedItems containsSemiMixedTypes="0" containsString="0" containsNumber="1" minValue="0" maxValue="22.5"/>
    </cacheField>
    <cacheField name="权重2" numFmtId="9">
      <sharedItems containsSemiMixedTypes="0" containsString="0" containsNumber="1" minValue="0.1" maxValue="0.1"/>
    </cacheField>
    <cacheField name="零点值2" numFmtId="179">
      <sharedItems containsSemiMixedTypes="0" containsString="0" containsNumber="1" containsInteger="1" minValue="0" maxValue="0"/>
    </cacheField>
    <cacheField name="目标值2" numFmtId="179">
      <sharedItems containsSemiMixedTypes="0" containsString="0" containsNumber="1" minValue="16.666666666666668" maxValue="16.666666666666668"/>
    </cacheField>
    <cacheField name="挑战值2" numFmtId="179">
      <sharedItems containsSemiMixedTypes="0" containsString="0" containsNumber="1" containsInteger="1" minValue="20" maxValue="20"/>
    </cacheField>
    <cacheField name="达成度2" numFmtId="9">
      <sharedItems containsSemiMixedTypes="0" containsString="0" containsNumber="1" minValue="0" maxValue="1.2"/>
    </cacheField>
    <cacheField name="工作质量达成实际值" numFmtId="176">
      <sharedItems containsSemiMixedTypes="0" containsString="0" containsNumber="1" minValue="0" maxValue="10"/>
    </cacheField>
    <cacheField name="权重3" numFmtId="9">
      <sharedItems containsSemiMixedTypes="0" containsString="0" containsNumber="1" minValue="0.1" maxValue="0.1"/>
    </cacheField>
    <cacheField name="零点值3" numFmtId="179">
      <sharedItems containsSemiMixedTypes="0" containsString="0" containsNumber="1" containsInteger="1" minValue="0" maxValue="0"/>
    </cacheField>
    <cacheField name="目标值3" numFmtId="179">
      <sharedItems containsSemiMixedTypes="0" containsString="0" containsNumber="1" containsInteger="1" minValue="10" maxValue="10"/>
    </cacheField>
    <cacheField name="挑战值3" numFmtId="179">
      <sharedItems containsSemiMixedTypes="0" containsString="0" containsNumber="1" containsInteger="1" minValue="10" maxValue="10"/>
    </cacheField>
    <cacheField name="达成度3" numFmtId="9">
      <sharedItems containsSemiMixedTypes="0" containsString="0" containsNumber="1" minValue="0" maxValue="1"/>
    </cacheField>
    <cacheField name="实际值" numFmtId="176">
      <sharedItems containsSemiMixedTypes="0" containsString="0" containsNumber="1" containsInteger="1" minValue="0" maxValue="20"/>
    </cacheField>
    <cacheField name="权重4" numFmtId="9">
      <sharedItems containsSemiMixedTypes="0" containsString="0" containsNumber="1" minValue="0.2" maxValue="0.2"/>
    </cacheField>
    <cacheField name="零点值4" numFmtId="179">
      <sharedItems containsSemiMixedTypes="0" containsString="0" containsNumber="1" containsInteger="1" minValue="0" maxValue="0"/>
    </cacheField>
    <cacheField name="目标值4" numFmtId="179">
      <sharedItems containsSemiMixedTypes="0" containsString="0" containsNumber="1" containsInteger="1" minValue="18" maxValue="18"/>
    </cacheField>
    <cacheField name="挑战值4" numFmtId="179">
      <sharedItems containsSemiMixedTypes="0" containsString="0" containsNumber="1" containsInteger="1" minValue="20" maxValue="20"/>
    </cacheField>
    <cacheField name="达成度4" numFmtId="9">
      <sharedItems containsSemiMixedTypes="0" containsString="0" containsNumber="1" minValue="0" maxValue="1.2"/>
    </cacheField>
    <cacheField name="实际值2" numFmtId="176">
      <sharedItems containsSemiMixedTypes="0" containsString="0" containsNumber="1" minValue="0" maxValue="20"/>
    </cacheField>
    <cacheField name="权重5" numFmtId="9">
      <sharedItems containsSemiMixedTypes="0" containsString="0" containsNumber="1" minValue="0.2" maxValue="0.2"/>
    </cacheField>
    <cacheField name="零点值5" numFmtId="179">
      <sharedItems containsSemiMixedTypes="0" containsString="0" containsNumber="1" containsInteger="1" minValue="0" maxValue="0"/>
    </cacheField>
    <cacheField name="目标值5" numFmtId="179">
      <sharedItems containsSemiMixedTypes="0" containsString="0" containsNumber="1" containsInteger="1" minValue="18" maxValue="18"/>
    </cacheField>
    <cacheField name="挑战值5" numFmtId="179">
      <sharedItems containsSemiMixedTypes="0" containsString="0" containsNumber="1" containsInteger="1" minValue="20" maxValue="20"/>
    </cacheField>
    <cacheField name="达成度5" numFmtId="9">
      <sharedItems containsSemiMixedTypes="0" containsString="0" containsNumber="1" minValue="0" maxValue="1.2"/>
    </cacheField>
    <cacheField name="月度激励原始分" numFmtId="178">
      <sharedItems containsSemiMixedTypes="0" containsString="0" containsNumber="1" containsInteger="1" minValue="-1" maxValue="7"/>
    </cacheField>
    <cacheField name="月度激励评分（±5分）" numFmtId="176">
      <sharedItems containsSemiMixedTypes="0" containsString="0" containsNumber="1" containsInteger="1" minValue="-1" maxValue="5"/>
    </cacheField>
    <cacheField name="加权后总得分_x000a_（含月度激励加减分）" numFmtId="178">
      <sharedItems containsSemiMixedTypes="0" containsString="0" containsNumber="1" minValue="0" maxValue="110.39823905991675"/>
    </cacheField>
    <cacheField name="加权后总得分（不含月度激励加减分）" numFmtId="178">
      <sharedItems containsSemiMixedTypes="0" containsString="0" containsNumber="1" minValue="0" maxValue="108.39823905991675"/>
    </cacheField>
    <cacheField name="绩效排名" numFmtId="0">
      <sharedItems containsBlank="1" count="6">
        <s v="A"/>
        <s v="B"/>
        <s v="C+"/>
        <s v="C"/>
        <s v="C-"/>
        <m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李莉063129" refreshedDate="44187.716878009262" createdVersion="5" refreshedVersion="5" minRefreshableVersion="3" recordCount="101">
  <cacheSource type="worksheet">
    <worksheetSource ref="B3:AM13" sheet="全年"/>
  </cacheSource>
  <cacheFields count="39">
    <cacheField name="部门" numFmtId="0">
      <sharedItems count="3">
        <s v="硬件设计部"/>
        <s v="软件设计部"/>
        <s v="技术质量部"/>
      </sharedItems>
    </cacheField>
    <cacheField name="工号" numFmtId="0">
      <sharedItems/>
    </cacheField>
    <cacheField name="姓名" numFmtId="0">
      <sharedItems/>
    </cacheField>
    <cacheField name="岗位" numFmtId="0">
      <sharedItems/>
    </cacheField>
    <cacheField name="入职时间" numFmtId="0">
      <sharedItems/>
    </cacheField>
    <cacheField name="项目工时产出实际值" numFmtId="179">
      <sharedItems containsSemiMixedTypes="0" containsString="0" containsNumber="1" minValue="51.5" maxValue="150"/>
    </cacheField>
    <cacheField name="权重" numFmtId="9">
      <sharedItems containsSemiMixedTypes="0" containsString="0" containsNumber="1" minValue="0.4" maxValue="0.4"/>
    </cacheField>
    <cacheField name="零点值" numFmtId="179">
      <sharedItems containsSemiMixedTypes="0" containsString="0" containsNumber="1" containsInteger="1" minValue="70" maxValue="70"/>
    </cacheField>
    <cacheField name="目标值" numFmtId="179">
      <sharedItems containsSemiMixedTypes="0" containsString="0" containsNumber="1" containsInteger="1" minValue="95" maxValue="95"/>
    </cacheField>
    <cacheField name="挑战值" numFmtId="179">
      <sharedItems containsSemiMixedTypes="0" containsString="0" containsNumber="1" containsInteger="1" minValue="120" maxValue="120"/>
    </cacheField>
    <cacheField name="达成度" numFmtId="9">
      <sharedItems containsSemiMixedTypes="0" containsString="0" containsNumber="1" minValue="0" maxValue="1.2"/>
    </cacheField>
    <cacheField name="部门工作产出_x000a_实际值" numFmtId="177">
      <sharedItems containsSemiMixedTypes="0" containsString="0" containsNumber="1" minValue="0" maxValue="41"/>
    </cacheField>
    <cacheField name="权重2" numFmtId="9">
      <sharedItems containsSemiMixedTypes="0" containsString="0" containsNumber="1" minValue="0.1" maxValue="0.1"/>
    </cacheField>
    <cacheField name="零点值2" numFmtId="179">
      <sharedItems containsSemiMixedTypes="0" containsString="0" containsNumber="1" containsInteger="1" minValue="0" maxValue="0"/>
    </cacheField>
    <cacheField name="目标值2" numFmtId="179">
      <sharedItems containsSemiMixedTypes="0" containsString="0" containsNumber="1" containsInteger="1" minValue="28" maxValue="28"/>
    </cacheField>
    <cacheField name="挑战值2" numFmtId="179">
      <sharedItems containsSemiMixedTypes="0" containsString="0" containsNumber="1" containsInteger="1" minValue="40" maxValue="40"/>
    </cacheField>
    <cacheField name="达成度2" numFmtId="9">
      <sharedItems containsSemiMixedTypes="0" containsString="0" containsNumber="1" minValue="0" maxValue="1.2"/>
    </cacheField>
    <cacheField name="工作质量达成实际值" numFmtId="176">
      <sharedItems containsNonDate="0" containsString="0" containsBlank="1"/>
    </cacheField>
    <cacheField name="权重3" numFmtId="9">
      <sharedItems containsSemiMixedTypes="0" containsString="0" containsNumber="1" minValue="0.1" maxValue="0.1"/>
    </cacheField>
    <cacheField name="零点值3" numFmtId="179">
      <sharedItems containsSemiMixedTypes="0" containsString="0" containsNumber="1" containsInteger="1" minValue="0" maxValue="0"/>
    </cacheField>
    <cacheField name="目标值3" numFmtId="179">
      <sharedItems containsSemiMixedTypes="0" containsString="0" containsNumber="1" containsInteger="1" minValue="10" maxValue="10"/>
    </cacheField>
    <cacheField name="挑战值3" numFmtId="179">
      <sharedItems containsSemiMixedTypes="0" containsString="0" containsNumber="1" containsInteger="1" minValue="10" maxValue="10"/>
    </cacheField>
    <cacheField name="达成度3" numFmtId="9">
      <sharedItems containsSemiMixedTypes="0" containsString="0" containsNumber="1" containsInteger="1" minValue="0" maxValue="0"/>
    </cacheField>
    <cacheField name="项目经理评价" numFmtId="176">
      <sharedItems containsSemiMixedTypes="0" containsString="0" containsNumber="1" minValue="5" maxValue="20"/>
    </cacheField>
    <cacheField name="权重4" numFmtId="9">
      <sharedItems containsSemiMixedTypes="0" containsString="0" containsNumber="1" minValue="0.2" maxValue="0.2"/>
    </cacheField>
    <cacheField name="零点值4" numFmtId="179">
      <sharedItems containsSemiMixedTypes="0" containsString="0" containsNumber="1" containsInteger="1" minValue="0" maxValue="0"/>
    </cacheField>
    <cacheField name="目标值4" numFmtId="179">
      <sharedItems containsSemiMixedTypes="0" containsString="0" containsNumber="1" containsInteger="1" minValue="18" maxValue="18"/>
    </cacheField>
    <cacheField name="挑战值4" numFmtId="179">
      <sharedItems containsSemiMixedTypes="0" containsString="0" containsNumber="1" containsInteger="1" minValue="20" maxValue="20"/>
    </cacheField>
    <cacheField name="达成度4" numFmtId="9">
      <sharedItems containsSemiMixedTypes="0" containsString="0" containsNumber="1" minValue="0.27777777777777779" maxValue="1.2"/>
    </cacheField>
    <cacheField name="部门评价" numFmtId="177">
      <sharedItems containsSemiMixedTypes="0" containsString="0" containsNumber="1" minValue="0" maxValue="20"/>
    </cacheField>
    <cacheField name="权重5" numFmtId="9">
      <sharedItems containsSemiMixedTypes="0" containsString="0" containsNumber="1" minValue="0.2" maxValue="0.2"/>
    </cacheField>
    <cacheField name="零点值5" numFmtId="179">
      <sharedItems containsSemiMixedTypes="0" containsString="0" containsNumber="1" containsInteger="1" minValue="0" maxValue="0"/>
    </cacheField>
    <cacheField name="目标值5" numFmtId="179">
      <sharedItems containsSemiMixedTypes="0" containsString="0" containsNumber="1" containsInteger="1" minValue="18" maxValue="18"/>
    </cacheField>
    <cacheField name="挑战值5" numFmtId="179">
      <sharedItems containsSemiMixedTypes="0" containsString="0" containsNumber="1" containsInteger="1" minValue="20" maxValue="20"/>
    </cacheField>
    <cacheField name="达成度5" numFmtId="9">
      <sharedItems containsSemiMixedTypes="0" containsString="0" containsNumber="1" minValue="0" maxValue="1.2"/>
    </cacheField>
    <cacheField name="月度激励原始分" numFmtId="178">
      <sharedItems containsSemiMixedTypes="0" containsString="0" containsNumber="1" containsInteger="1" minValue="-1" maxValue="9"/>
    </cacheField>
    <cacheField name="月度激励评分（±5分）" numFmtId="176">
      <sharedItems containsSemiMixedTypes="0" containsString="0" containsNumber="1" containsInteger="1" minValue="-1" maxValue="9"/>
    </cacheField>
    <cacheField name="加权后总得分_x000a_（含月度激励加减分）" numFmtId="178">
      <sharedItems containsSemiMixedTypes="0" containsString="0" containsNumber="1" minValue="29.742063492063487" maxValue="115"/>
    </cacheField>
    <cacheField name="加权后总得分（不含月度激励加减分）" numFmtId="178">
      <sharedItems containsSemiMixedTypes="0" containsString="0" containsNumber="1" minValue="29.742063492063487" maxValue="106.5833333333333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1">
  <r>
    <x v="0"/>
    <s v="107978"/>
    <s v="宫聪伟"/>
    <s v="高级硬件工程师"/>
    <s v="2011-07-04"/>
    <n v="108.43175000891225"/>
    <n v="0.4"/>
    <n v="70"/>
    <n v="95"/>
    <n v="120"/>
    <n v="1.107454000071298"/>
    <n v="22.5"/>
    <n v="0.1"/>
    <n v="0"/>
    <n v="16.666666666666668"/>
    <n v="20"/>
    <n v="1.2"/>
    <n v="8.1000790570648267"/>
    <n v="0.1"/>
    <n v="0"/>
    <n v="10"/>
    <n v="10"/>
    <n v="0.81000790570648262"/>
    <n v="19"/>
    <n v="0.2"/>
    <n v="0"/>
    <n v="18"/>
    <n v="20"/>
    <n v="1.1000000000000001"/>
    <n v="19"/>
    <n v="0.2"/>
    <n v="0"/>
    <n v="18"/>
    <n v="20"/>
    <n v="1.1000000000000001"/>
    <n v="2"/>
    <n v="2"/>
    <n v="110.39823905991675"/>
    <n v="108.39823905991675"/>
    <s v="A"/>
    <n v="1"/>
  </r>
  <r>
    <x v="0"/>
    <s v="144437"/>
    <s v="肖凯洋"/>
    <s v="高级硬件工程师"/>
    <s v="2014-04-02"/>
    <n v="99.022841008051572"/>
    <n v="0.4"/>
    <n v="70"/>
    <n v="95"/>
    <n v="120"/>
    <n v="1.0321827280644127"/>
    <n v="11.5"/>
    <n v="0.1"/>
    <n v="0"/>
    <n v="16.666666666666668"/>
    <n v="20"/>
    <n v="0.69"/>
    <n v="10"/>
    <n v="0.1"/>
    <n v="0"/>
    <n v="10"/>
    <n v="10"/>
    <n v="1"/>
    <n v="20"/>
    <n v="0.2"/>
    <n v="0"/>
    <n v="18"/>
    <n v="20"/>
    <n v="1.2"/>
    <n v="20"/>
    <n v="0.2"/>
    <n v="0"/>
    <n v="18"/>
    <n v="20"/>
    <n v="1.2"/>
    <n v="2"/>
    <n v="2"/>
    <n v="108.18730912257649"/>
    <n v="106.18730912257649"/>
    <s v="A"/>
    <n v="1"/>
  </r>
  <r>
    <x v="0"/>
    <s v="183866"/>
    <s v="陈琳"/>
    <s v="高级硬件工程师"/>
    <s v="2019-04-01"/>
    <n v="116.68156285171546"/>
    <n v="0.4"/>
    <n v="70"/>
    <n v="95"/>
    <n v="120"/>
    <n v="1.1734525028137235"/>
    <n v="6.5"/>
    <n v="0.1"/>
    <n v="0"/>
    <n v="16.666666666666668"/>
    <n v="20"/>
    <n v="0.3899999999999999"/>
    <n v="9"/>
    <n v="0.1"/>
    <n v="0"/>
    <n v="10"/>
    <n v="10"/>
    <n v="0.9"/>
    <n v="19"/>
    <n v="0.2"/>
    <n v="0"/>
    <n v="18"/>
    <n v="20"/>
    <n v="1.1000000000000001"/>
    <n v="18"/>
    <n v="0.2"/>
    <n v="0"/>
    <n v="18"/>
    <n v="20"/>
    <n v="1"/>
    <n v="2"/>
    <n v="2"/>
    <n v="103.83810011254894"/>
    <n v="101.83810011254894"/>
    <s v="A"/>
    <n v="1"/>
  </r>
  <r>
    <x v="0"/>
    <s v="110245"/>
    <s v="高志强"/>
    <s v="高级硬件工程师"/>
    <s v="2012-07-04"/>
    <n v="105.07819860561523"/>
    <n v="0.4"/>
    <n v="70"/>
    <n v="95"/>
    <n v="120"/>
    <n v="1.0806255888449217"/>
    <n v="4"/>
    <n v="0.1"/>
    <n v="0"/>
    <n v="16.666666666666668"/>
    <n v="20"/>
    <n v="0.24"/>
    <n v="10"/>
    <n v="0.1"/>
    <n v="0"/>
    <n v="10"/>
    <n v="10"/>
    <n v="1"/>
    <n v="18"/>
    <n v="0.2"/>
    <n v="0"/>
    <n v="18"/>
    <n v="20"/>
    <n v="1"/>
    <n v="19"/>
    <n v="0.2"/>
    <n v="0"/>
    <n v="18"/>
    <n v="20"/>
    <n v="1.1000000000000001"/>
    <n v="7"/>
    <n v="5"/>
    <n v="102.62502355379688"/>
    <n v="97.625023553796879"/>
    <s v="A"/>
    <n v="1"/>
  </r>
  <r>
    <x v="0"/>
    <s v="177001"/>
    <s v="田璟哲"/>
    <s v="高级硬件工程师"/>
    <s v="2012-04-13"/>
    <n v="109.82155134218448"/>
    <n v="0.4"/>
    <n v="70"/>
    <n v="95"/>
    <n v="120"/>
    <n v="1.1185724107374759"/>
    <n v="15.5"/>
    <n v="0.1"/>
    <n v="0"/>
    <n v="16.666666666666668"/>
    <n v="20"/>
    <n v="0.93"/>
    <n v="9.9166666666666661"/>
    <n v="0.1"/>
    <n v="0"/>
    <n v="10"/>
    <n v="10"/>
    <n v="0.99166666666666659"/>
    <n v="17"/>
    <n v="0.2"/>
    <n v="0"/>
    <n v="18"/>
    <n v="20"/>
    <n v="0.94444444444444442"/>
    <n v="17"/>
    <n v="0.2"/>
    <n v="0"/>
    <n v="18"/>
    <n v="20"/>
    <n v="0.94444444444444442"/>
    <n v="0"/>
    <n v="0"/>
    <n v="101.73734087394348"/>
    <n v="101.73734087394348"/>
    <s v="B"/>
    <n v="1"/>
  </r>
  <r>
    <x v="0"/>
    <s v="184061"/>
    <s v="陈爱昌"/>
    <s v="高级软件工程师"/>
    <s v="2019-05-22"/>
    <n v="109.99994813842891"/>
    <n v="0.4"/>
    <n v="70"/>
    <n v="95"/>
    <n v="120"/>
    <n v="1.1199995851074314"/>
    <n v="11"/>
    <n v="0.1"/>
    <n v="0"/>
    <n v="16.666666666666668"/>
    <n v="20"/>
    <n v="0.65999999999999981"/>
    <n v="9"/>
    <n v="0.1"/>
    <n v="0"/>
    <n v="10"/>
    <n v="10"/>
    <n v="0.9"/>
    <n v="16"/>
    <n v="0.2"/>
    <n v="0"/>
    <n v="18"/>
    <n v="20"/>
    <n v="0.88888888888888884"/>
    <n v="17"/>
    <n v="0.2"/>
    <n v="0"/>
    <n v="18"/>
    <n v="20"/>
    <n v="0.94444444444444442"/>
    <n v="0"/>
    <n v="0"/>
    <n v="97.066650070963917"/>
    <n v="97.066650070963917"/>
    <s v="B"/>
    <n v="1"/>
  </r>
  <r>
    <x v="0"/>
    <s v="182063"/>
    <s v="王轩"/>
    <s v="硬件工程师"/>
    <s v="2017-07-10"/>
    <n v="105.64748839838568"/>
    <n v="0.4"/>
    <n v="70"/>
    <n v="95"/>
    <n v="120"/>
    <n v="1.0851799071870856"/>
    <n v="15"/>
    <n v="0.1"/>
    <n v="0"/>
    <n v="16.666666666666668"/>
    <n v="20"/>
    <n v="0.89999999999999991"/>
    <n v="9"/>
    <n v="0.1"/>
    <n v="0"/>
    <n v="10"/>
    <n v="10"/>
    <n v="0.9"/>
    <n v="14"/>
    <n v="0.2"/>
    <n v="0"/>
    <n v="18"/>
    <n v="20"/>
    <n v="0.7777777777777779"/>
    <n v="15"/>
    <n v="0.2"/>
    <n v="0"/>
    <n v="18"/>
    <n v="20"/>
    <n v="0.83333333333333348"/>
    <n v="3"/>
    <n v="3"/>
    <n v="96.629418509705658"/>
    <n v="93.629418509705658"/>
    <s v="B"/>
    <n v="1"/>
  </r>
  <r>
    <x v="0"/>
    <s v="169468"/>
    <s v="李昂娜"/>
    <s v="软件工程师"/>
    <s v="2014-04-16"/>
    <n v="112.58763636836187"/>
    <n v="0.4"/>
    <n v="70"/>
    <n v="95"/>
    <n v="120"/>
    <n v="1.1407010909468951"/>
    <n v="6"/>
    <n v="0.1"/>
    <n v="0"/>
    <n v="16.666666666666668"/>
    <n v="20"/>
    <n v="0.36"/>
    <n v="9"/>
    <n v="0.1"/>
    <n v="0"/>
    <n v="10"/>
    <n v="10"/>
    <n v="0.9"/>
    <n v="15"/>
    <n v="0.2"/>
    <n v="0"/>
    <n v="18"/>
    <n v="20"/>
    <n v="0.83333333333333348"/>
    <n v="15"/>
    <n v="0.2"/>
    <n v="0"/>
    <n v="18"/>
    <n v="20"/>
    <n v="0.83333333333333348"/>
    <n v="2"/>
    <n v="2"/>
    <n v="93.561376971209157"/>
    <n v="91.561376971209157"/>
    <s v="B"/>
    <n v="1"/>
  </r>
  <r>
    <x v="0"/>
    <s v="182002"/>
    <s v="朱鹏"/>
    <s v="高级软件工程师"/>
    <s v="2017-06-19"/>
    <n v="106.38169597709792"/>
    <n v="0.4"/>
    <n v="70"/>
    <n v="95"/>
    <n v="120"/>
    <n v="1.0910535678167834"/>
    <n v="0"/>
    <n v="0.1"/>
    <n v="0"/>
    <n v="16.666666666666668"/>
    <n v="20"/>
    <n v="0"/>
    <n v="9"/>
    <n v="0.1"/>
    <n v="0"/>
    <n v="10"/>
    <n v="10"/>
    <n v="0.9"/>
    <n v="18"/>
    <n v="0.2"/>
    <n v="0"/>
    <n v="18"/>
    <n v="20"/>
    <n v="1"/>
    <n v="17"/>
    <n v="0.2"/>
    <n v="0"/>
    <n v="18"/>
    <n v="20"/>
    <n v="0.94444444444444442"/>
    <n v="2"/>
    <n v="2"/>
    <n v="93.531031601560215"/>
    <n v="91.531031601560215"/>
    <s v="B"/>
    <n v="1"/>
  </r>
  <r>
    <x v="0"/>
    <s v="182199"/>
    <s v="王磊"/>
    <s v="高级硬件工程师"/>
    <s v="2017-08-28"/>
    <n v="104.68134895777629"/>
    <n v="0.4"/>
    <n v="70"/>
    <n v="95"/>
    <n v="120"/>
    <n v="1.0774507916622102"/>
    <n v="0"/>
    <n v="0.1"/>
    <n v="0"/>
    <n v="16.666666666666668"/>
    <n v="20"/>
    <n v="0"/>
    <n v="9"/>
    <n v="0.1"/>
    <n v="0"/>
    <n v="10"/>
    <n v="10"/>
    <n v="0.9"/>
    <n v="16"/>
    <n v="0.2"/>
    <n v="0"/>
    <n v="18"/>
    <n v="20"/>
    <n v="0.88888888888888884"/>
    <n v="17"/>
    <n v="0.2"/>
    <n v="0"/>
    <n v="18"/>
    <n v="20"/>
    <n v="0.94444444444444442"/>
    <n v="2"/>
    <n v="2"/>
    <n v="90.764698333155081"/>
    <n v="88.764698333155081"/>
    <s v="B"/>
    <n v="1"/>
  </r>
  <r>
    <x v="0"/>
    <s v="180932"/>
    <s v="石俊斌"/>
    <s v="高级硬件工程师"/>
    <s v="2015-09-07"/>
    <n v="93.326891051594259"/>
    <n v="0.4"/>
    <n v="70"/>
    <n v="95"/>
    <n v="120"/>
    <n v="0.93307564206377036"/>
    <n v="15"/>
    <n v="0.1"/>
    <n v="0"/>
    <n v="16.666666666666668"/>
    <n v="20"/>
    <n v="0.89999999999999991"/>
    <n v="9"/>
    <n v="0.1"/>
    <n v="0"/>
    <n v="10"/>
    <n v="10"/>
    <n v="0.9"/>
    <n v="14"/>
    <n v="0.2"/>
    <n v="0"/>
    <n v="18"/>
    <n v="20"/>
    <n v="0.7777777777777779"/>
    <n v="15"/>
    <n v="0.2"/>
    <n v="0"/>
    <n v="18"/>
    <n v="20"/>
    <n v="0.83333333333333348"/>
    <n v="3"/>
    <n v="3"/>
    <n v="90.545247904773035"/>
    <n v="87.545247904773035"/>
    <s v="B"/>
    <n v="1"/>
  </r>
  <r>
    <x v="0"/>
    <s v="155416"/>
    <s v="王永年"/>
    <s v="高级RAMS工程师"/>
    <s v="2013-07-08"/>
    <n v="106.47807361798523"/>
    <n v="0.4"/>
    <n v="70"/>
    <n v="95"/>
    <n v="120"/>
    <n v="1.091824588943882"/>
    <n v="6"/>
    <n v="0.1"/>
    <n v="0"/>
    <n v="16.666666666666668"/>
    <n v="20"/>
    <n v="0.36"/>
    <n v="7.5"/>
    <n v="0.1"/>
    <n v="0"/>
    <n v="10"/>
    <n v="10"/>
    <n v="0.75"/>
    <n v="15"/>
    <n v="0.2"/>
    <n v="0"/>
    <n v="18"/>
    <n v="20"/>
    <n v="0.83333333333333348"/>
    <n v="15"/>
    <n v="0.2"/>
    <n v="0"/>
    <n v="18"/>
    <n v="20"/>
    <n v="0.83333333333333348"/>
    <n v="2"/>
    <n v="2"/>
    <n v="90.106316891088625"/>
    <n v="88.106316891088625"/>
    <s v="C+"/>
    <n v="1"/>
  </r>
  <r>
    <x v="0"/>
    <s v="143011"/>
    <s v="杨银霞"/>
    <s v="高级软件工程师"/>
    <s v="2011-07-04"/>
    <n v="109.92280405142594"/>
    <n v="0.4"/>
    <n v="70"/>
    <n v="95"/>
    <n v="120"/>
    <n v="1.1193824324114074"/>
    <n v="1"/>
    <n v="0.1"/>
    <n v="0"/>
    <n v="16.666666666666668"/>
    <n v="20"/>
    <n v="0.06"/>
    <n v="9"/>
    <n v="0.1"/>
    <n v="0"/>
    <n v="10"/>
    <n v="10"/>
    <n v="0.9"/>
    <n v="14"/>
    <n v="0.2"/>
    <n v="0"/>
    <n v="18"/>
    <n v="20"/>
    <n v="0.7777777777777779"/>
    <n v="18"/>
    <n v="0.2"/>
    <n v="0"/>
    <n v="18"/>
    <n v="20"/>
    <n v="1"/>
    <n v="0"/>
    <n v="0"/>
    <n v="89.930852852011853"/>
    <n v="89.930852852011853"/>
    <s v="C+"/>
    <n v="1"/>
  </r>
  <r>
    <x v="0"/>
    <s v="142005"/>
    <s v="张涛"/>
    <s v="高级硬件工程师"/>
    <s v="2013-06-17"/>
    <n v="106.03270030912766"/>
    <n v="0.4"/>
    <n v="70"/>
    <n v="95"/>
    <n v="120"/>
    <n v="1.0882616024730212"/>
    <n v="7"/>
    <n v="0.1"/>
    <n v="0"/>
    <n v="16.666666666666668"/>
    <n v="20"/>
    <n v="0.42"/>
    <n v="7.5"/>
    <n v="0.1"/>
    <n v="0"/>
    <n v="10"/>
    <n v="10"/>
    <n v="0.75"/>
    <n v="15"/>
    <n v="0.2"/>
    <n v="0"/>
    <n v="18"/>
    <n v="20"/>
    <n v="0.83333333333333348"/>
    <n v="15.5"/>
    <n v="0.2"/>
    <n v="0"/>
    <n v="18"/>
    <n v="20"/>
    <n v="0.86111111111111116"/>
    <n v="0"/>
    <n v="0"/>
    <n v="89.119352987809748"/>
    <n v="89.119352987809748"/>
    <s v="C+"/>
    <n v="1"/>
  </r>
  <r>
    <x v="0"/>
    <s v="182386"/>
    <s v="白成林"/>
    <s v="硬件工程师"/>
    <s v="2017-11-27"/>
    <n v="100.86568419945574"/>
    <n v="0.4"/>
    <n v="70"/>
    <n v="95"/>
    <n v="120"/>
    <n v="1.0469254735956459"/>
    <n v="2"/>
    <n v="0.1"/>
    <n v="0"/>
    <n v="16.666666666666668"/>
    <n v="20"/>
    <n v="0.12"/>
    <n v="9"/>
    <n v="0.1"/>
    <n v="0"/>
    <n v="10"/>
    <n v="10"/>
    <n v="0.9"/>
    <n v="16"/>
    <n v="0.2"/>
    <n v="0"/>
    <n v="18"/>
    <n v="20"/>
    <n v="0.88888888888888884"/>
    <n v="17"/>
    <n v="0.2"/>
    <n v="0"/>
    <n v="18"/>
    <n v="20"/>
    <n v="0.94444444444444442"/>
    <n v="0"/>
    <n v="0"/>
    <n v="88.743685610492506"/>
    <n v="88.743685610492506"/>
    <s v="C"/>
    <n v="1"/>
  </r>
  <r>
    <x v="0"/>
    <s v="184236"/>
    <s v="曹雅楠"/>
    <s v="实习硬件工程师"/>
    <s v="2019-07-01"/>
    <n v="103.91423140888575"/>
    <n v="0.4"/>
    <n v="70"/>
    <n v="95"/>
    <n v="120"/>
    <n v="1.071313851271086"/>
    <n v="7"/>
    <n v="0.1"/>
    <n v="0"/>
    <n v="16.666666666666668"/>
    <n v="20"/>
    <n v="0.42"/>
    <n v="9.5"/>
    <n v="0.1"/>
    <n v="0"/>
    <n v="10"/>
    <n v="10"/>
    <n v="0.95"/>
    <n v="13"/>
    <n v="0.2"/>
    <n v="0"/>
    <n v="18"/>
    <n v="20"/>
    <n v="0.7222222222222221"/>
    <n v="13"/>
    <n v="0.2"/>
    <n v="0"/>
    <n v="18"/>
    <n v="20"/>
    <n v="0.7222222222222221"/>
    <n v="2"/>
    <n v="2"/>
    <n v="87.441442939732326"/>
    <n v="85.441442939732326"/>
    <s v="C"/>
    <n v="1"/>
  </r>
  <r>
    <x v="0"/>
    <s v="182374"/>
    <s v="张译之"/>
    <s v="助理软件工程师"/>
    <s v="2018-05-02"/>
    <n v="92.194333700276687"/>
    <n v="0.4"/>
    <n v="70"/>
    <n v="95"/>
    <n v="120"/>
    <n v="0.88777334801106744"/>
    <n v="20.5"/>
    <n v="0.1"/>
    <n v="0"/>
    <n v="16.666666666666668"/>
    <n v="20"/>
    <n v="1.2"/>
    <n v="9"/>
    <n v="0.1"/>
    <n v="0"/>
    <n v="10"/>
    <n v="10"/>
    <n v="0.9"/>
    <n v="12"/>
    <n v="0.2"/>
    <n v="0"/>
    <n v="18"/>
    <n v="20"/>
    <n v="0.66666666666666652"/>
    <n v="15"/>
    <n v="0.2"/>
    <n v="0"/>
    <n v="18"/>
    <n v="20"/>
    <n v="0.83333333333333348"/>
    <n v="0"/>
    <n v="0"/>
    <n v="86.510933920442696"/>
    <n v="86.510933920442696"/>
    <s v="C"/>
    <n v="1"/>
  </r>
  <r>
    <x v="0"/>
    <s v="103249"/>
    <s v="杨红艳"/>
    <s v="产品支持工程师"/>
    <s v="2007-07-23"/>
    <n v="96.516107004601025"/>
    <n v="0.4"/>
    <n v="70"/>
    <n v="95"/>
    <n v="120"/>
    <n v="1.0121288560368082"/>
    <n v="1"/>
    <n v="0.1"/>
    <n v="0"/>
    <n v="16.666666666666668"/>
    <n v="20"/>
    <n v="0.06"/>
    <n v="10"/>
    <n v="0.1"/>
    <n v="0"/>
    <n v="10"/>
    <n v="10"/>
    <n v="1"/>
    <n v="14"/>
    <n v="0.2"/>
    <n v="0"/>
    <n v="18"/>
    <n v="20"/>
    <n v="0.7777777777777779"/>
    <n v="15"/>
    <n v="0.2"/>
    <n v="0"/>
    <n v="18"/>
    <n v="20"/>
    <n v="0.83333333333333348"/>
    <n v="2"/>
    <n v="2"/>
    <n v="85.307376463694567"/>
    <n v="83.307376463694567"/>
    <s v="C"/>
    <n v="1"/>
  </r>
  <r>
    <x v="0"/>
    <s v="180872"/>
    <s v="储佩"/>
    <s v="软件工程师"/>
    <s v="2015-08-10"/>
    <n v="104.47116040622988"/>
    <n v="0.4"/>
    <n v="70"/>
    <n v="95"/>
    <n v="120"/>
    <n v="1.0757692832498391"/>
    <n v="0"/>
    <n v="0.1"/>
    <n v="0"/>
    <n v="16.666666666666668"/>
    <n v="20"/>
    <n v="0"/>
    <n v="9"/>
    <n v="0.1"/>
    <n v="0"/>
    <n v="10"/>
    <n v="10"/>
    <n v="0.9"/>
    <n v="15"/>
    <n v="0.2"/>
    <n v="0"/>
    <n v="18"/>
    <n v="20"/>
    <n v="0.83333333333333348"/>
    <n v="13"/>
    <n v="0.2"/>
    <n v="0"/>
    <n v="18"/>
    <n v="20"/>
    <n v="0.7222222222222221"/>
    <n v="2"/>
    <n v="2"/>
    <n v="85.14188244110467"/>
    <n v="83.14188244110467"/>
    <s v="C"/>
    <n v="1"/>
  </r>
  <r>
    <x v="0"/>
    <s v="145120"/>
    <s v="尚爱玲"/>
    <s v="高级硬件工程师"/>
    <s v="2013-10-08"/>
    <n v="96.657907200586664"/>
    <n v="0.4"/>
    <n v="70"/>
    <n v="95"/>
    <n v="120"/>
    <n v="1.0132632576046934"/>
    <n v="2"/>
    <n v="0.1"/>
    <n v="0"/>
    <n v="16.666666666666668"/>
    <n v="20"/>
    <n v="0.12"/>
    <n v="7.5"/>
    <n v="0.1"/>
    <n v="0"/>
    <n v="10"/>
    <n v="10"/>
    <n v="0.75"/>
    <n v="15"/>
    <n v="0.2"/>
    <n v="0"/>
    <n v="18"/>
    <n v="20"/>
    <n v="0.83333333333333348"/>
    <n v="15.5"/>
    <n v="0.2"/>
    <n v="0"/>
    <n v="18"/>
    <n v="20"/>
    <n v="0.86111111111111116"/>
    <n v="2"/>
    <n v="2"/>
    <n v="85.119419193076638"/>
    <n v="83.119419193076638"/>
    <s v="C"/>
    <n v="1"/>
  </r>
  <r>
    <x v="0"/>
    <s v="184182"/>
    <s v="崔研"/>
    <s v="实习硬件工程师"/>
    <s v="2019-07-01"/>
    <n v="106.35911552420512"/>
    <n v="0.4"/>
    <n v="70"/>
    <n v="95"/>
    <n v="120"/>
    <n v="1.090872924193641"/>
    <n v="3.5"/>
    <n v="0.1"/>
    <n v="0"/>
    <n v="16.666666666666668"/>
    <n v="20"/>
    <n v="0.21"/>
    <n v="10"/>
    <n v="0.1"/>
    <n v="0"/>
    <n v="10"/>
    <n v="10"/>
    <n v="1"/>
    <n v="12"/>
    <n v="0.2"/>
    <n v="0"/>
    <n v="18"/>
    <n v="20"/>
    <n v="0.66666666666666652"/>
    <n v="14"/>
    <n v="0.2"/>
    <n v="0"/>
    <n v="18"/>
    <n v="20"/>
    <n v="0.7777777777777779"/>
    <n v="0"/>
    <n v="0"/>
    <n v="84.623805856634533"/>
    <n v="84.623805856634533"/>
    <s v="C"/>
    <n v="1"/>
  </r>
  <r>
    <x v="0"/>
    <s v="184062"/>
    <s v="尚文轩"/>
    <s v="高级软件工程师"/>
    <s v="2019-05-22"/>
    <n v="105.16479662484895"/>
    <n v="0.4"/>
    <n v="70"/>
    <n v="95"/>
    <n v="120"/>
    <n v="1.0813183729987914"/>
    <n v="3.5"/>
    <n v="0.1"/>
    <n v="0"/>
    <n v="16.666666666666668"/>
    <n v="20"/>
    <n v="0.21"/>
    <n v="7.5719591457753017"/>
    <n v="0.1"/>
    <n v="0"/>
    <n v="10"/>
    <n v="10"/>
    <n v="0.75719591457753022"/>
    <n v="13"/>
    <n v="0.2"/>
    <n v="0"/>
    <n v="18"/>
    <n v="20"/>
    <n v="0.7222222222222221"/>
    <n v="15"/>
    <n v="0.2"/>
    <n v="0"/>
    <n v="18"/>
    <n v="20"/>
    <n v="0.83333333333333348"/>
    <n v="0"/>
    <n v="0"/>
    <n v="84.035805176838082"/>
    <n v="84.035805176838082"/>
    <s v="C"/>
    <n v="1"/>
  </r>
  <r>
    <x v="0"/>
    <s v="184119"/>
    <s v="何凡"/>
    <s v="实习硬件工程师"/>
    <s v="2019-06-10"/>
    <n v="107.86430555214199"/>
    <n v="0.4"/>
    <n v="70"/>
    <n v="95"/>
    <n v="120"/>
    <n v="1.1029144444171359"/>
    <n v="5"/>
    <n v="0.1"/>
    <n v="0"/>
    <n v="16.666666666666668"/>
    <n v="20"/>
    <n v="0.3"/>
    <n v="7.5"/>
    <n v="0.1"/>
    <n v="0"/>
    <n v="10"/>
    <n v="10"/>
    <n v="0.75"/>
    <n v="12"/>
    <n v="0.2"/>
    <n v="0"/>
    <n v="18"/>
    <n v="20"/>
    <n v="0.66666666666666652"/>
    <n v="14"/>
    <n v="0.2"/>
    <n v="0"/>
    <n v="18"/>
    <n v="20"/>
    <n v="0.7777777777777779"/>
    <n v="0"/>
    <n v="0"/>
    <n v="83.505466665574332"/>
    <n v="83.505466665574332"/>
    <s v="C"/>
    <n v="1"/>
  </r>
  <r>
    <x v="0"/>
    <s v="183865"/>
    <s v="魏华"/>
    <s v="高级硬件工程师"/>
    <s v="2019-04-01"/>
    <n v="101.14611502401215"/>
    <n v="0.4"/>
    <n v="70"/>
    <n v="95"/>
    <n v="120"/>
    <n v="1.0491689201920971"/>
    <n v="0"/>
    <n v="0.1"/>
    <n v="0"/>
    <n v="16.666666666666668"/>
    <n v="20"/>
    <n v="0"/>
    <n v="9"/>
    <n v="0.1"/>
    <n v="0"/>
    <n v="10"/>
    <n v="10"/>
    <n v="0.9"/>
    <n v="14"/>
    <n v="0.2"/>
    <n v="0"/>
    <n v="18"/>
    <n v="20"/>
    <n v="0.7777777777777779"/>
    <n v="13"/>
    <n v="0.2"/>
    <n v="0"/>
    <n v="18"/>
    <n v="20"/>
    <n v="0.7222222222222221"/>
    <n v="0"/>
    <n v="0"/>
    <n v="80.966756807683879"/>
    <n v="80.966756807683879"/>
    <s v="C"/>
    <n v="1"/>
  </r>
  <r>
    <x v="0"/>
    <s v="182354"/>
    <s v="张博"/>
    <s v="助理硬件工程师"/>
    <s v="2017-11-06"/>
    <n v="99.806349594365429"/>
    <n v="0.4"/>
    <n v="70"/>
    <n v="95"/>
    <n v="120"/>
    <n v="1.0384507967549235"/>
    <n v="0"/>
    <n v="0.1"/>
    <n v="0"/>
    <n v="16.666666666666668"/>
    <n v="20"/>
    <n v="0"/>
    <n v="7"/>
    <n v="0.1"/>
    <n v="0"/>
    <n v="10"/>
    <n v="10"/>
    <n v="0.7"/>
    <n v="15"/>
    <n v="0.2"/>
    <n v="0"/>
    <n v="18"/>
    <n v="20"/>
    <n v="0.83333333333333348"/>
    <n v="14"/>
    <n v="0.2"/>
    <n v="0"/>
    <n v="18"/>
    <n v="20"/>
    <n v="0.7777777777777779"/>
    <n v="0"/>
    <n v="0"/>
    <n v="80.760254092419174"/>
    <n v="80.760254092419174"/>
    <s v="C"/>
    <n v="1"/>
  </r>
  <r>
    <x v="0"/>
    <s v="181084"/>
    <s v="宋振新"/>
    <s v="高级软件工程师"/>
    <s v="2015-11-16"/>
    <n v="101.58240788088433"/>
    <n v="0.4"/>
    <n v="70"/>
    <n v="95"/>
    <n v="120"/>
    <n v="1.0526592630470746"/>
    <n v="0"/>
    <n v="0.1"/>
    <n v="0"/>
    <n v="16.666666666666668"/>
    <n v="20"/>
    <n v="0"/>
    <n v="9"/>
    <n v="0.1"/>
    <n v="0"/>
    <n v="10"/>
    <n v="10"/>
    <n v="0.9"/>
    <n v="11"/>
    <n v="0.2"/>
    <n v="0"/>
    <n v="18"/>
    <n v="20"/>
    <n v="0.61111111111111116"/>
    <n v="12"/>
    <n v="0.2"/>
    <n v="0"/>
    <n v="18"/>
    <n v="20"/>
    <n v="0.66666666666666652"/>
    <n v="4"/>
    <n v="4"/>
    <n v="80.661926077438537"/>
    <n v="76.661926077438537"/>
    <s v="C"/>
    <n v="1"/>
  </r>
  <r>
    <x v="0"/>
    <s v="108571"/>
    <s v="李尧"/>
    <s v="结构工程师"/>
    <s v="2011-07-01"/>
    <n v="97.224097404009228"/>
    <n v="0.4"/>
    <n v="70"/>
    <n v="95"/>
    <n v="120"/>
    <n v="1.0177927792320738"/>
    <n v="2"/>
    <n v="0.1"/>
    <n v="0"/>
    <n v="16.666666666666668"/>
    <n v="20"/>
    <n v="0.12"/>
    <n v="7"/>
    <n v="0.1"/>
    <n v="0"/>
    <n v="10"/>
    <n v="10"/>
    <n v="0.7"/>
    <n v="14"/>
    <n v="0.2"/>
    <n v="0"/>
    <n v="18"/>
    <n v="20"/>
    <n v="0.7777777777777779"/>
    <n v="14"/>
    <n v="0.2"/>
    <n v="0"/>
    <n v="18"/>
    <n v="20"/>
    <n v="0.7777777777777779"/>
    <n v="0"/>
    <n v="0"/>
    <n v="80.022822280394067"/>
    <n v="80.022822280394067"/>
    <s v="C"/>
    <n v="1"/>
  </r>
  <r>
    <x v="0"/>
    <s v="184440"/>
    <s v="贾琼"/>
    <s v="高级硬件工程师"/>
    <s v="2019-08-21"/>
    <n v="101.48006966831163"/>
    <n v="0.4"/>
    <n v="70"/>
    <n v="95"/>
    <n v="120"/>
    <n v="1.0518405573464931"/>
    <n v="8.5"/>
    <n v="0.1"/>
    <n v="0"/>
    <n v="16.666666666666668"/>
    <n v="20"/>
    <n v="0.51"/>
    <n v="9.5"/>
    <n v="0.1"/>
    <n v="0"/>
    <n v="10"/>
    <n v="10"/>
    <n v="0.95"/>
    <n v="10"/>
    <n v="0.2"/>
    <n v="0"/>
    <n v="18"/>
    <n v="20"/>
    <n v="0.55555555555555558"/>
    <n v="11"/>
    <n v="0.2"/>
    <n v="0"/>
    <n v="18"/>
    <n v="20"/>
    <n v="0.61111111111111116"/>
    <n v="0"/>
    <n v="0"/>
    <n v="80.006955627193065"/>
    <n v="80.006955627193065"/>
    <s v="C"/>
    <n v="1"/>
  </r>
  <r>
    <x v="0"/>
    <s v="184183"/>
    <s v="郭静文"/>
    <s v="实习软件工程师"/>
    <s v="2019-07-01"/>
    <n v="89.831433327052324"/>
    <n v="0.4"/>
    <n v="70"/>
    <n v="95"/>
    <n v="120"/>
    <n v="0.7932573330820929"/>
    <n v="3"/>
    <n v="0.1"/>
    <n v="0"/>
    <n v="16.666666666666668"/>
    <n v="20"/>
    <n v="0.18"/>
    <n v="9"/>
    <n v="0.1"/>
    <n v="0"/>
    <n v="10"/>
    <n v="10"/>
    <n v="0.9"/>
    <n v="14"/>
    <n v="0.2"/>
    <n v="0"/>
    <n v="18"/>
    <n v="20"/>
    <n v="0.7777777777777779"/>
    <n v="15"/>
    <n v="0.2"/>
    <n v="0"/>
    <n v="18"/>
    <n v="20"/>
    <n v="0.83333333333333348"/>
    <n v="0"/>
    <n v="0"/>
    <n v="74.752515545505958"/>
    <n v="74.752515545505958"/>
    <s v="C"/>
    <n v="1"/>
  </r>
  <r>
    <x v="0"/>
    <s v="182355"/>
    <s v="张舵"/>
    <s v="助理硬件工程师"/>
    <s v="2017-11-06"/>
    <n v="87.239622324416004"/>
    <n v="0.4"/>
    <n v="70"/>
    <n v="95"/>
    <n v="120"/>
    <n v="0.68958489297664016"/>
    <n v="4"/>
    <n v="0.1"/>
    <n v="0"/>
    <n v="16.666666666666668"/>
    <n v="20"/>
    <n v="0.24"/>
    <n v="8"/>
    <n v="0.1"/>
    <n v="0"/>
    <n v="10"/>
    <n v="10"/>
    <n v="0.8"/>
    <n v="16"/>
    <n v="0.2"/>
    <n v="0"/>
    <n v="18"/>
    <n v="20"/>
    <n v="0.88888888888888884"/>
    <n v="15"/>
    <n v="0.2"/>
    <n v="0"/>
    <n v="18"/>
    <n v="20"/>
    <n v="0.83333333333333348"/>
    <n v="0"/>
    <n v="0"/>
    <n v="72.427840163510055"/>
    <n v="72.427840163510055"/>
    <s v="C-"/>
    <n v="1"/>
  </r>
  <r>
    <x v="0"/>
    <s v="181440"/>
    <s v="何鹏"/>
    <s v="高级软件工程师"/>
    <s v="2016-06-27"/>
    <n v="88.087387966041049"/>
    <n v="0.4"/>
    <n v="70"/>
    <n v="95"/>
    <n v="120"/>
    <n v="0.72349551864164197"/>
    <n v="2"/>
    <n v="0.1"/>
    <n v="0"/>
    <n v="16.666666666666668"/>
    <n v="20"/>
    <n v="0.12"/>
    <n v="9"/>
    <n v="0.1"/>
    <n v="0"/>
    <n v="10"/>
    <n v="10"/>
    <n v="0.9"/>
    <n v="12"/>
    <n v="0.2"/>
    <n v="0"/>
    <n v="18"/>
    <n v="20"/>
    <n v="0.66666666666666652"/>
    <n v="13"/>
    <n v="0.2"/>
    <n v="0"/>
    <n v="18"/>
    <n v="20"/>
    <n v="0.7222222222222221"/>
    <n v="0"/>
    <n v="0"/>
    <n v="66.917598523443459"/>
    <n v="66.917598523443459"/>
    <s v="C-"/>
    <n v="1"/>
  </r>
  <r>
    <x v="0"/>
    <s v="184634"/>
    <s v="周鼎"/>
    <s v="高级硬件工程师"/>
    <s v="2019-10-28"/>
    <n v="93.559118756970634"/>
    <n v="0.4"/>
    <n v="70"/>
    <n v="95"/>
    <n v="120"/>
    <n v="0.94236475027882538"/>
    <n v="0"/>
    <n v="0.1"/>
    <n v="0"/>
    <n v="16.666666666666668"/>
    <n v="20"/>
    <n v="0"/>
    <n v="8"/>
    <n v="0.1"/>
    <n v="0"/>
    <n v="10"/>
    <n v="10"/>
    <n v="0.8"/>
    <n v="5"/>
    <n v="0.2"/>
    <n v="0"/>
    <n v="18"/>
    <n v="20"/>
    <n v="0.27777777777777779"/>
    <n v="10"/>
    <n v="0.2"/>
    <n v="0"/>
    <n v="18"/>
    <n v="20"/>
    <n v="0.55555555555555558"/>
    <n v="0"/>
    <n v="0"/>
    <n v="62.361256677819689"/>
    <n v="62.361256677819689"/>
    <s v="C-"/>
    <n v="1"/>
  </r>
  <r>
    <x v="0"/>
    <s v="141990"/>
    <s v="宁静"/>
    <s v="产品支持工程师"/>
    <s v="2011-07-04"/>
    <n v="45.650254738785414"/>
    <n v="0.4"/>
    <n v="70"/>
    <n v="95"/>
    <n v="120"/>
    <n v="0"/>
    <n v="7.5"/>
    <n v="0.1"/>
    <n v="0"/>
    <n v="16.666666666666668"/>
    <n v="20"/>
    <n v="0.44999999999999996"/>
    <n v="6"/>
    <n v="0.1"/>
    <n v="0"/>
    <n v="10"/>
    <n v="10"/>
    <n v="0.6"/>
    <n v="12"/>
    <n v="0.2"/>
    <n v="0"/>
    <n v="18"/>
    <n v="20"/>
    <n v="0.66666666666666652"/>
    <n v="14"/>
    <n v="0.2"/>
    <n v="0"/>
    <n v="18"/>
    <n v="20"/>
    <n v="0.7777777777777779"/>
    <n v="0"/>
    <n v="0"/>
    <n v="39.388888888888886"/>
    <n v="39.388888888888886"/>
    <s v="C"/>
    <n v="1"/>
  </r>
  <r>
    <x v="0"/>
    <s v="182350"/>
    <s v="张晓红"/>
    <s v="助理软件工程师"/>
    <s v="2017-11-06"/>
    <n v="7.543103448275863"/>
    <n v="0.4"/>
    <n v="70"/>
    <n v="95"/>
    <n v="120"/>
    <n v="0"/>
    <n v="0.5"/>
    <n v="0.1"/>
    <n v="0"/>
    <n v="16.666666666666668"/>
    <n v="20"/>
    <n v="0.03"/>
    <n v="0"/>
    <n v="0.1"/>
    <n v="0"/>
    <n v="10"/>
    <n v="10"/>
    <n v="0"/>
    <n v="12"/>
    <n v="0.2"/>
    <n v="0"/>
    <n v="18"/>
    <n v="20"/>
    <n v="0.66666666666666652"/>
    <n v="0"/>
    <n v="0.2"/>
    <n v="0"/>
    <n v="18"/>
    <n v="20"/>
    <n v="0"/>
    <n v="0"/>
    <n v="0"/>
    <n v="13.633333333333331"/>
    <n v="13.633333333333331"/>
    <s v="C"/>
    <n v="1"/>
  </r>
  <r>
    <x v="0"/>
    <s v="171112"/>
    <s v="杨玉焕"/>
    <s v="助理硬件工程师"/>
    <s v="2013-09-16"/>
    <n v="0"/>
    <n v="0.4"/>
    <n v="70"/>
    <n v="95"/>
    <n v="120"/>
    <n v="0"/>
    <n v="0"/>
    <n v="0.1"/>
    <n v="0"/>
    <n v="16.666666666666668"/>
    <n v="20"/>
    <n v="0"/>
    <n v="0"/>
    <n v="0.1"/>
    <n v="0"/>
    <n v="10"/>
    <n v="10"/>
    <n v="0"/>
    <n v="0"/>
    <n v="0.2"/>
    <n v="0"/>
    <n v="18"/>
    <n v="20"/>
    <n v="0"/>
    <n v="0"/>
    <n v="0.2"/>
    <n v="0"/>
    <n v="18"/>
    <n v="20"/>
    <n v="0"/>
    <n v="0"/>
    <n v="0"/>
    <n v="0"/>
    <n v="0"/>
    <s v="C"/>
    <n v="1"/>
  </r>
  <r>
    <x v="1"/>
    <s v="137705"/>
    <s v="宋强"/>
    <s v="高级软件工程师"/>
    <s v="2013-07-17"/>
    <n v="119.78291772762975"/>
    <n v="0.4"/>
    <n v="70"/>
    <n v="95"/>
    <n v="120"/>
    <n v="1.198263341821038"/>
    <n v="9"/>
    <n v="0.1"/>
    <n v="0"/>
    <n v="16.666666666666668"/>
    <n v="20"/>
    <n v="0.53999999999999992"/>
    <n v="9"/>
    <n v="0.1"/>
    <n v="0"/>
    <n v="10"/>
    <n v="10"/>
    <n v="0.9"/>
    <n v="20"/>
    <n v="0.2"/>
    <n v="0"/>
    <n v="18"/>
    <n v="20"/>
    <n v="1.2"/>
    <n v="19"/>
    <n v="0.2"/>
    <n v="0"/>
    <n v="18"/>
    <n v="20"/>
    <n v="1.1000000000000001"/>
    <n v="0"/>
    <n v="0"/>
    <n v="108.33053367284154"/>
    <n v="108.33053367284154"/>
    <s v="A"/>
    <n v="1"/>
  </r>
  <r>
    <x v="1"/>
    <s v="181594"/>
    <s v="吴建波"/>
    <s v="高级软件工程师"/>
    <s v="2016-09-21"/>
    <n v="124.36861233535272"/>
    <n v="0.4"/>
    <n v="70"/>
    <n v="95"/>
    <n v="120"/>
    <n v="1.2"/>
    <n v="9"/>
    <n v="0.1"/>
    <n v="0"/>
    <n v="16.666666666666668"/>
    <n v="20"/>
    <n v="0.53999999999999992"/>
    <n v="6"/>
    <n v="0.1"/>
    <n v="0"/>
    <n v="10"/>
    <n v="10"/>
    <n v="0.6"/>
    <n v="20"/>
    <n v="0.2"/>
    <n v="0"/>
    <n v="18"/>
    <n v="20"/>
    <n v="1.2"/>
    <n v="17"/>
    <n v="0.2"/>
    <n v="0"/>
    <n v="18"/>
    <n v="20"/>
    <n v="0.94444444444444442"/>
    <n v="6"/>
    <n v="5"/>
    <n v="107.28888888888889"/>
    <n v="102.28888888888889"/>
    <s v="A"/>
    <n v="1"/>
  </r>
  <r>
    <x v="1"/>
    <s v="180091"/>
    <s v="巨康怡"/>
    <s v="软件工程师"/>
    <s v="2014-09-01"/>
    <n v="121.79554312576238"/>
    <n v="0.4"/>
    <n v="70"/>
    <n v="95"/>
    <n v="120"/>
    <n v="1.2"/>
    <n v="6"/>
    <n v="0.1"/>
    <n v="0"/>
    <n v="16.666666666666668"/>
    <n v="20"/>
    <n v="0.36"/>
    <n v="9"/>
    <n v="0.1"/>
    <n v="0"/>
    <n v="10"/>
    <n v="10"/>
    <n v="0.9"/>
    <n v="16"/>
    <n v="0.2"/>
    <n v="0"/>
    <n v="18"/>
    <n v="20"/>
    <n v="0.88888888888888884"/>
    <n v="15"/>
    <n v="0.2"/>
    <n v="0"/>
    <n v="18"/>
    <n v="20"/>
    <n v="0.83333333333333348"/>
    <n v="2"/>
    <n v="2"/>
    <n v="97.044444444444451"/>
    <n v="95.044444444444451"/>
    <s v="B"/>
    <n v="1"/>
  </r>
  <r>
    <x v="1"/>
    <s v="182206"/>
    <s v="梅起银"/>
    <s v="软件工程师"/>
    <s v="2017-09-04"/>
    <n v="111.43613697896519"/>
    <n v="0.4"/>
    <n v="70"/>
    <n v="95"/>
    <n v="120"/>
    <n v="1.1314890958317216"/>
    <n v="4"/>
    <n v="0.1"/>
    <n v="0"/>
    <n v="16.666666666666668"/>
    <n v="20"/>
    <n v="0.24"/>
    <n v="8"/>
    <n v="0.1"/>
    <n v="0"/>
    <n v="10"/>
    <n v="10"/>
    <n v="0.8"/>
    <n v="18"/>
    <n v="0.2"/>
    <n v="0"/>
    <n v="18"/>
    <n v="20"/>
    <n v="1"/>
    <n v="17"/>
    <n v="0.2"/>
    <n v="0"/>
    <n v="18"/>
    <n v="20"/>
    <n v="0.94444444444444442"/>
    <n v="2"/>
    <n v="2"/>
    <n v="96.548452722157748"/>
    <n v="94.548452722157748"/>
    <s v="B"/>
    <n v="1"/>
  </r>
  <r>
    <x v="1"/>
    <s v="181542"/>
    <s v="冯勤"/>
    <s v="软件工程师"/>
    <s v="2016-08-15"/>
    <n v="117.78620131802089"/>
    <n v="0.4"/>
    <n v="70"/>
    <n v="95"/>
    <n v="120"/>
    <n v="1.1822896105441671"/>
    <n v="3"/>
    <n v="0.1"/>
    <n v="0"/>
    <n v="16.666666666666668"/>
    <n v="20"/>
    <n v="0.18"/>
    <n v="9"/>
    <n v="0.1"/>
    <n v="0"/>
    <n v="10"/>
    <n v="10"/>
    <n v="0.9"/>
    <n v="17"/>
    <n v="0.2"/>
    <n v="0"/>
    <n v="18"/>
    <n v="20"/>
    <n v="0.94444444444444442"/>
    <n v="17"/>
    <n v="0.2"/>
    <n v="0"/>
    <n v="18"/>
    <n v="20"/>
    <n v="0.94444444444444442"/>
    <n v="0"/>
    <n v="0"/>
    <n v="95.869362199544454"/>
    <n v="95.869362199544454"/>
    <s v="B"/>
    <n v="1"/>
  </r>
  <r>
    <x v="1"/>
    <s v="181976"/>
    <s v="陈波"/>
    <s v="高级软件工程师"/>
    <s v="2017-06-07"/>
    <n v="101.00004139631911"/>
    <n v="0.4"/>
    <n v="70"/>
    <n v="95"/>
    <n v="120"/>
    <n v="1.0480003311705528"/>
    <n v="15"/>
    <n v="0.1"/>
    <n v="0"/>
    <n v="16.666666666666668"/>
    <n v="20"/>
    <n v="0.89999999999999991"/>
    <n v="8"/>
    <n v="0.1"/>
    <n v="0"/>
    <n v="10"/>
    <n v="10"/>
    <n v="0.8"/>
    <n v="18"/>
    <n v="0.2"/>
    <n v="0"/>
    <n v="18"/>
    <n v="20"/>
    <n v="1"/>
    <n v="14"/>
    <n v="0.2"/>
    <n v="0"/>
    <n v="18"/>
    <n v="20"/>
    <n v="0.7777777777777779"/>
    <n v="0"/>
    <n v="0"/>
    <n v="94.47556880237768"/>
    <n v="94.47556880237768"/>
    <s v="B"/>
    <n v="1"/>
  </r>
  <r>
    <x v="1"/>
    <s v="183992"/>
    <s v="贺小路"/>
    <s v="高级软件工程师"/>
    <s v="2019-05-06"/>
    <n v="97.045228292570684"/>
    <n v="0.4"/>
    <n v="70"/>
    <n v="95"/>
    <n v="120"/>
    <n v="1.0163618263405656"/>
    <n v="9"/>
    <n v="0.1"/>
    <n v="0"/>
    <n v="16.666666666666668"/>
    <n v="20"/>
    <n v="0.53999999999999992"/>
    <n v="9"/>
    <n v="0.1"/>
    <n v="0"/>
    <n v="10"/>
    <n v="10"/>
    <n v="0.9"/>
    <n v="17"/>
    <n v="0.2"/>
    <n v="0"/>
    <n v="18"/>
    <n v="20"/>
    <n v="0.94444444444444442"/>
    <n v="17"/>
    <n v="0.2"/>
    <n v="0"/>
    <n v="18"/>
    <n v="20"/>
    <n v="0.94444444444444442"/>
    <n v="0"/>
    <n v="0"/>
    <n v="92.832250831400401"/>
    <n v="92.832250831400401"/>
    <s v="B"/>
    <n v="1"/>
  </r>
  <r>
    <x v="1"/>
    <s v="183040"/>
    <s v="李玉凤"/>
    <s v="助理软件工程师"/>
    <s v="2018-07-09"/>
    <n v="111.17490264430626"/>
    <n v="0.4"/>
    <n v="70"/>
    <n v="95"/>
    <n v="120"/>
    <n v="1.1293992211544499"/>
    <n v="3"/>
    <n v="0.1"/>
    <n v="0"/>
    <n v="16.666666666666668"/>
    <n v="20"/>
    <n v="0.18"/>
    <n v="6.0588235294117645"/>
    <n v="0.1"/>
    <n v="0"/>
    <n v="10"/>
    <n v="10"/>
    <n v="0.60588235294117643"/>
    <n v="18"/>
    <n v="0.2"/>
    <n v="0"/>
    <n v="18"/>
    <n v="20"/>
    <n v="1"/>
    <n v="15"/>
    <n v="0.2"/>
    <n v="0"/>
    <n v="18"/>
    <n v="20"/>
    <n v="0.83333333333333348"/>
    <n v="2"/>
    <n v="2"/>
    <n v="91.701459042256431"/>
    <n v="89.701459042256431"/>
    <s v="C+"/>
    <n v="1"/>
  </r>
  <r>
    <x v="1"/>
    <s v="184063"/>
    <s v="支如意"/>
    <s v="高级软件工程师"/>
    <s v="2019-05-22"/>
    <n v="110.34395213534971"/>
    <n v="0.4"/>
    <n v="70"/>
    <n v="95"/>
    <n v="120"/>
    <n v="1.1227516170827976"/>
    <n v="0"/>
    <n v="0.1"/>
    <n v="0"/>
    <n v="16.666666666666668"/>
    <n v="20"/>
    <n v="0"/>
    <n v="9"/>
    <n v="0.1"/>
    <n v="0"/>
    <n v="10"/>
    <n v="10"/>
    <n v="0.9"/>
    <n v="18"/>
    <n v="0.2"/>
    <n v="0"/>
    <n v="18"/>
    <n v="20"/>
    <n v="1"/>
    <n v="16"/>
    <n v="0.2"/>
    <n v="0"/>
    <n v="18"/>
    <n v="20"/>
    <n v="0.88888888888888884"/>
    <n v="0"/>
    <n v="0"/>
    <n v="91.687842461089701"/>
    <n v="91.687842461089701"/>
    <s v="C+"/>
    <n v="1"/>
  </r>
  <r>
    <x v="1"/>
    <s v="182358"/>
    <s v="关博熠"/>
    <s v="助理软件工程师"/>
    <s v="2017-11-06"/>
    <n v="106.80429935305571"/>
    <n v="0.4"/>
    <n v="70"/>
    <n v="95"/>
    <n v="120"/>
    <n v="1.0944343948244457"/>
    <n v="6"/>
    <n v="0.1"/>
    <n v="0"/>
    <n v="16.666666666666668"/>
    <n v="20"/>
    <n v="0.36"/>
    <n v="8"/>
    <n v="0.1"/>
    <n v="0"/>
    <n v="10"/>
    <n v="10"/>
    <n v="0.8"/>
    <n v="16"/>
    <n v="0.2"/>
    <n v="0"/>
    <n v="18"/>
    <n v="20"/>
    <n v="0.88888888888888884"/>
    <n v="14"/>
    <n v="0.2"/>
    <n v="0"/>
    <n v="18"/>
    <n v="20"/>
    <n v="0.7777777777777779"/>
    <n v="2"/>
    <n v="2"/>
    <n v="90.710709126311173"/>
    <n v="88.710709126311173"/>
    <s v="C"/>
    <n v="1"/>
  </r>
  <r>
    <x v="1"/>
    <s v="151220"/>
    <s v="孙丰妹"/>
    <s v="高级软件工程师"/>
    <s v="2014-03-31"/>
    <n v="116.84389412418876"/>
    <n v="0.4"/>
    <n v="70"/>
    <n v="95"/>
    <n v="120"/>
    <n v="1.1747511529935102"/>
    <n v="0"/>
    <n v="0.1"/>
    <n v="0"/>
    <n v="16.666666666666668"/>
    <n v="20"/>
    <n v="0"/>
    <n v="0"/>
    <n v="0.1"/>
    <n v="0"/>
    <n v="10"/>
    <n v="10"/>
    <n v="0"/>
    <n v="16"/>
    <n v="0.2"/>
    <n v="0"/>
    <n v="18"/>
    <n v="20"/>
    <n v="0.88888888888888884"/>
    <n v="15"/>
    <n v="0.2"/>
    <n v="0"/>
    <n v="18"/>
    <n v="20"/>
    <n v="0.83333333333333348"/>
    <n v="6"/>
    <n v="5"/>
    <n v="86.434490564184856"/>
    <n v="81.434490564184856"/>
    <s v="C"/>
    <n v="1"/>
  </r>
  <r>
    <x v="1"/>
    <s v="182065"/>
    <s v="肖倩"/>
    <s v="助理软件工程师"/>
    <s v="2017-07-10"/>
    <n v="109.51852937943598"/>
    <n v="0.4"/>
    <n v="70"/>
    <n v="95"/>
    <n v="120"/>
    <n v="1.1161482350354879"/>
    <n v="0"/>
    <n v="0.1"/>
    <n v="0"/>
    <n v="16.666666666666668"/>
    <n v="20"/>
    <n v="0"/>
    <n v="8"/>
    <n v="0.1"/>
    <n v="0"/>
    <n v="10"/>
    <n v="10"/>
    <n v="0.8"/>
    <n v="17"/>
    <n v="0.2"/>
    <n v="0"/>
    <n v="18"/>
    <n v="20"/>
    <n v="0.94444444444444442"/>
    <n v="13"/>
    <n v="0.2"/>
    <n v="0"/>
    <n v="18"/>
    <n v="20"/>
    <n v="0.7222222222222221"/>
    <n v="0"/>
    <n v="0"/>
    <n v="85.979262734752851"/>
    <n v="85.979262734752851"/>
    <s v="C"/>
    <n v="1"/>
  </r>
  <r>
    <x v="1"/>
    <s v="184382"/>
    <s v="宋维"/>
    <s v="高级软件工程师"/>
    <s v="2019-08-05"/>
    <n v="106.61453148371412"/>
    <n v="0.4"/>
    <n v="70"/>
    <n v="95"/>
    <n v="120"/>
    <n v="1.0929162518697129"/>
    <n v="0"/>
    <n v="0.1"/>
    <n v="0"/>
    <n v="16.666666666666668"/>
    <n v="20"/>
    <n v="0"/>
    <n v="6"/>
    <n v="0.1"/>
    <n v="0"/>
    <n v="10"/>
    <n v="10"/>
    <n v="0.6"/>
    <n v="18"/>
    <n v="0.2"/>
    <n v="0"/>
    <n v="18"/>
    <n v="20"/>
    <n v="1"/>
    <n v="14"/>
    <n v="0.2"/>
    <n v="0"/>
    <n v="18"/>
    <n v="20"/>
    <n v="0.7777777777777779"/>
    <n v="0"/>
    <n v="0"/>
    <n v="85.272205630344061"/>
    <n v="85.272205630344061"/>
    <s v="C"/>
    <n v="1"/>
  </r>
  <r>
    <x v="1"/>
    <s v="184717"/>
    <s v="沈文昌"/>
    <s v="软件工程师"/>
    <s v="2019-12-09"/>
    <n v="99.955821754782662"/>
    <n v="0.4"/>
    <n v="70"/>
    <n v="95"/>
    <n v="120"/>
    <n v="1.0396465740382612"/>
    <n v="0"/>
    <n v="0.1"/>
    <n v="0"/>
    <n v="16.666666666666668"/>
    <n v="20"/>
    <n v="0"/>
    <n v="9"/>
    <n v="0.1"/>
    <n v="0"/>
    <n v="10"/>
    <n v="10"/>
    <n v="0.9"/>
    <n v="16"/>
    <n v="0.2"/>
    <n v="0"/>
    <n v="18"/>
    <n v="20"/>
    <n v="0.88888888888888884"/>
    <n v="15"/>
    <n v="0.2"/>
    <n v="0"/>
    <n v="18"/>
    <n v="20"/>
    <n v="0.83333333333333348"/>
    <n v="0"/>
    <n v="0"/>
    <n v="85.030307405974909"/>
    <n v="85.030307405974909"/>
    <s v="C"/>
    <n v="1"/>
  </r>
  <r>
    <x v="1"/>
    <s v="184752"/>
    <s v="陈重阳"/>
    <s v="软件工程师"/>
    <s v="2020-01-02"/>
    <n v="105.21540567076254"/>
    <n v="0.4"/>
    <n v="70"/>
    <n v="95"/>
    <n v="120"/>
    <n v="1.0817232453661003"/>
    <n v="0"/>
    <n v="0.1"/>
    <n v="0"/>
    <n v="16.666666666666668"/>
    <n v="20"/>
    <n v="0"/>
    <n v="8"/>
    <n v="0.1"/>
    <n v="0"/>
    <n v="10"/>
    <n v="10"/>
    <n v="0.8"/>
    <n v="17"/>
    <n v="0.2"/>
    <n v="0"/>
    <n v="18"/>
    <n v="20"/>
    <n v="0.94444444444444442"/>
    <n v="14"/>
    <n v="0.2"/>
    <n v="0"/>
    <n v="18"/>
    <n v="20"/>
    <n v="0.7777777777777779"/>
    <n v="-1"/>
    <n v="-1"/>
    <n v="84.713374259088454"/>
    <n v="85.713374259088454"/>
    <s v="C"/>
    <n v="1"/>
  </r>
  <r>
    <x v="1"/>
    <s v="184178"/>
    <s v="李盼侬"/>
    <s v="实习软件工程师"/>
    <s v="2019-07-01"/>
    <n v="105.799886941775"/>
    <n v="0.4"/>
    <n v="70"/>
    <n v="95"/>
    <n v="120"/>
    <n v="1.0863990955342"/>
    <n v="0"/>
    <n v="0.1"/>
    <n v="0"/>
    <n v="16.666666666666668"/>
    <n v="20"/>
    <n v="0"/>
    <n v="9"/>
    <n v="0.1"/>
    <n v="0"/>
    <n v="10"/>
    <n v="10"/>
    <n v="0.9"/>
    <n v="15"/>
    <n v="0.2"/>
    <n v="0"/>
    <n v="18"/>
    <n v="20"/>
    <n v="0.83333333333333348"/>
    <n v="14"/>
    <n v="0.2"/>
    <n v="0"/>
    <n v="18"/>
    <n v="20"/>
    <n v="0.7777777777777779"/>
    <n v="0"/>
    <n v="0"/>
    <n v="84.67818604359023"/>
    <n v="84.67818604359023"/>
    <s v="C"/>
    <n v="1"/>
  </r>
  <r>
    <x v="1"/>
    <s v="180501"/>
    <s v="马闵"/>
    <s v="软件工程师"/>
    <s v="2015-04-07"/>
    <n v="104.10847639165748"/>
    <n v="0.4"/>
    <n v="70"/>
    <n v="95"/>
    <n v="120"/>
    <n v="1.0728678111332599"/>
    <n v="0"/>
    <n v="0.1"/>
    <n v="0"/>
    <n v="16.666666666666668"/>
    <n v="20"/>
    <n v="0"/>
    <n v="9"/>
    <n v="0.1"/>
    <n v="0"/>
    <n v="10"/>
    <n v="10"/>
    <n v="0.9"/>
    <n v="14"/>
    <n v="0.2"/>
    <n v="0"/>
    <n v="18"/>
    <n v="20"/>
    <n v="0.7777777777777779"/>
    <n v="13"/>
    <n v="0.2"/>
    <n v="0"/>
    <n v="18"/>
    <n v="20"/>
    <n v="0.7222222222222221"/>
    <n v="2"/>
    <n v="2"/>
    <n v="83.914712445330395"/>
    <n v="81.914712445330395"/>
    <s v="C"/>
    <n v="1"/>
  </r>
  <r>
    <x v="1"/>
    <s v="181981"/>
    <s v="荣华峰"/>
    <s v="高级软件工程师"/>
    <s v="2017-06-08"/>
    <n v="109.25876826565681"/>
    <n v="0.4"/>
    <n v="70"/>
    <n v="95"/>
    <n v="120"/>
    <n v="1.1140701461252545"/>
    <n v="0"/>
    <n v="0.1"/>
    <n v="0"/>
    <n v="16.666666666666668"/>
    <n v="20"/>
    <n v="0"/>
    <n v="5"/>
    <n v="0.1"/>
    <n v="0"/>
    <n v="10"/>
    <n v="10"/>
    <n v="0.5"/>
    <n v="18"/>
    <n v="0.2"/>
    <n v="0"/>
    <n v="18"/>
    <n v="20"/>
    <n v="1"/>
    <n v="12"/>
    <n v="0.2"/>
    <n v="0"/>
    <n v="18"/>
    <n v="20"/>
    <n v="0.66666666666666652"/>
    <n v="0"/>
    <n v="0"/>
    <n v="82.896139178343503"/>
    <n v="82.896139178343503"/>
    <s v="C"/>
    <n v="1"/>
  </r>
  <r>
    <x v="1"/>
    <s v="181790"/>
    <s v="李小明"/>
    <s v="高级软件工程师"/>
    <s v="2017-03-13"/>
    <n v="94.888495460230331"/>
    <n v="0.4"/>
    <n v="70"/>
    <n v="95"/>
    <n v="120"/>
    <n v="0.99553981840921324"/>
    <n v="5"/>
    <n v="0.1"/>
    <n v="0"/>
    <n v="16.666666666666668"/>
    <n v="20"/>
    <n v="0.3"/>
    <n v="10"/>
    <n v="0.1"/>
    <n v="0"/>
    <n v="10"/>
    <n v="10"/>
    <n v="1"/>
    <n v="12"/>
    <n v="0.2"/>
    <n v="0"/>
    <n v="18"/>
    <n v="20"/>
    <n v="0.66666666666666652"/>
    <n v="15"/>
    <n v="0.2"/>
    <n v="0"/>
    <n v="18"/>
    <n v="20"/>
    <n v="0.83333333333333348"/>
    <n v="0"/>
    <n v="0"/>
    <n v="82.82159273636853"/>
    <n v="82.82159273636853"/>
    <s v="C"/>
    <n v="1"/>
  </r>
  <r>
    <x v="1"/>
    <s v="182359"/>
    <s v="李毅"/>
    <s v="助理软件工程师"/>
    <s v="2017-11-06"/>
    <n v="102.76325293637333"/>
    <n v="0.4"/>
    <n v="70"/>
    <n v="95"/>
    <n v="120"/>
    <n v="1.0621060234909867"/>
    <n v="0"/>
    <n v="0.1"/>
    <n v="0"/>
    <n v="16.666666666666668"/>
    <n v="20"/>
    <n v="0"/>
    <n v="9"/>
    <n v="0.1"/>
    <n v="0"/>
    <n v="10"/>
    <n v="10"/>
    <n v="0.9"/>
    <n v="15"/>
    <n v="0.2"/>
    <n v="0"/>
    <n v="18"/>
    <n v="20"/>
    <n v="0.83333333333333348"/>
    <n v="13"/>
    <n v="0.2"/>
    <n v="0"/>
    <n v="18"/>
    <n v="20"/>
    <n v="0.7222222222222221"/>
    <n v="0"/>
    <n v="0"/>
    <n v="82.595352050750591"/>
    <n v="82.595352050750591"/>
    <s v="C"/>
    <n v="1"/>
  </r>
  <r>
    <x v="1"/>
    <s v="184331"/>
    <s v="赵露"/>
    <s v="软件工程师"/>
    <s v="2019-07-22"/>
    <n v="106.72339412692273"/>
    <n v="0.4"/>
    <n v="70"/>
    <n v="95"/>
    <n v="120"/>
    <n v="1.0937871530153818"/>
    <n v="6"/>
    <n v="0.1"/>
    <n v="0"/>
    <n v="16.666666666666668"/>
    <n v="20"/>
    <n v="0.36"/>
    <n v="6"/>
    <n v="0.1"/>
    <n v="0"/>
    <n v="10"/>
    <n v="10"/>
    <n v="0.6"/>
    <n v="16"/>
    <n v="0.2"/>
    <n v="0"/>
    <n v="18"/>
    <n v="20"/>
    <n v="0.88888888888888884"/>
    <n v="10"/>
    <n v="0.2"/>
    <n v="0"/>
    <n v="18"/>
    <n v="20"/>
    <n v="0.55555555555555558"/>
    <n v="0"/>
    <n v="0"/>
    <n v="82.240375009504163"/>
    <n v="82.240375009504163"/>
    <s v="C"/>
    <n v="1"/>
  </r>
  <r>
    <x v="1"/>
    <s v="184180"/>
    <s v="穆璀"/>
    <s v="实习软件工程师"/>
    <s v="2019-07-01"/>
    <n v="104.50314251986832"/>
    <n v="0.4"/>
    <n v="70"/>
    <n v="95"/>
    <n v="120"/>
    <n v="1.0760251401589465"/>
    <n v="0"/>
    <n v="0.1"/>
    <n v="0"/>
    <n v="16.666666666666668"/>
    <n v="20"/>
    <n v="0"/>
    <n v="6"/>
    <n v="0.1"/>
    <n v="0"/>
    <n v="10"/>
    <n v="10"/>
    <n v="0.6"/>
    <n v="15"/>
    <n v="0.2"/>
    <n v="0"/>
    <n v="18"/>
    <n v="20"/>
    <n v="0.83333333333333348"/>
    <n v="12"/>
    <n v="0.2"/>
    <n v="0"/>
    <n v="18"/>
    <n v="20"/>
    <n v="0.66666666666666652"/>
    <n v="0"/>
    <n v="0"/>
    <n v="79.041005606357857"/>
    <n v="79.041005606357857"/>
    <s v="C"/>
    <n v="1"/>
  </r>
  <r>
    <x v="1"/>
    <s v="184084"/>
    <s v="张文博"/>
    <s v="软件工程师"/>
    <s v="2019-06-03"/>
    <n v="92.497530570348971"/>
    <n v="0.4"/>
    <n v="70"/>
    <n v="95"/>
    <n v="120"/>
    <n v="0.89990122281395879"/>
    <n v="0"/>
    <n v="0.1"/>
    <n v="0"/>
    <n v="16.666666666666668"/>
    <n v="20"/>
    <n v="0"/>
    <n v="9"/>
    <n v="0.1"/>
    <n v="0"/>
    <n v="10"/>
    <n v="10"/>
    <n v="0.9"/>
    <n v="15"/>
    <n v="0.2"/>
    <n v="0"/>
    <n v="18"/>
    <n v="20"/>
    <n v="0.83333333333333348"/>
    <n v="15"/>
    <n v="0.2"/>
    <n v="0"/>
    <n v="18"/>
    <n v="20"/>
    <n v="0.83333333333333348"/>
    <n v="0"/>
    <n v="0"/>
    <n v="78.329382245891694"/>
    <n v="78.329382245891694"/>
    <s v="C-"/>
    <n v="1"/>
  </r>
  <r>
    <x v="1"/>
    <s v="184179"/>
    <s v="汪玲"/>
    <s v="实习软件工程师"/>
    <s v="2019-07-01"/>
    <n v="86.715450736541072"/>
    <n v="0.4"/>
    <n v="70"/>
    <n v="95"/>
    <n v="120"/>
    <n v="0.66861802946164284"/>
    <n v="0"/>
    <n v="0.1"/>
    <n v="0"/>
    <n v="16.666666666666668"/>
    <n v="20"/>
    <n v="0"/>
    <n v="9"/>
    <n v="0.1"/>
    <n v="0"/>
    <n v="10"/>
    <n v="10"/>
    <n v="0.9"/>
    <n v="11"/>
    <n v="0.2"/>
    <n v="0"/>
    <n v="18"/>
    <n v="20"/>
    <n v="0.61111111111111116"/>
    <n v="9"/>
    <n v="0.2"/>
    <n v="0"/>
    <n v="18"/>
    <n v="20"/>
    <n v="0.5"/>
    <n v="-1"/>
    <n v="-1"/>
    <n v="56.966943400687946"/>
    <n v="57.966943400687946"/>
    <s v="C-"/>
    <n v="1"/>
  </r>
  <r>
    <x v="2"/>
    <s v="163327"/>
    <s v="王峰霞"/>
    <s v="高级软件测试工程师"/>
    <s v="2011-04-25"/>
    <n v="112.97891118007406"/>
    <n v="0.4"/>
    <n v="70"/>
    <n v="95"/>
    <n v="120"/>
    <n v="1.1438312894405924"/>
    <n v="9.5"/>
    <n v="0.1"/>
    <n v="0"/>
    <n v="16.666666666666668"/>
    <n v="20"/>
    <n v="0.56999999999999995"/>
    <n v="10"/>
    <n v="0.1"/>
    <n v="0"/>
    <n v="10"/>
    <n v="10"/>
    <n v="1"/>
    <n v="17"/>
    <n v="0.2"/>
    <n v="0"/>
    <n v="18"/>
    <n v="20"/>
    <n v="0.94444444444444442"/>
    <n v="16"/>
    <n v="0.2"/>
    <n v="0"/>
    <n v="18"/>
    <n v="20"/>
    <n v="0.88888888888888884"/>
    <n v="0"/>
    <n v="0"/>
    <n v="98.119918244290375"/>
    <n v="98.119918244290375"/>
    <s v="A"/>
    <n v="1"/>
  </r>
  <r>
    <x v="2"/>
    <s v="180623"/>
    <s v="边涛"/>
    <s v="高级软件测试工程师"/>
    <s v="2015-05-18"/>
    <n v="108.82575189487893"/>
    <n v="0.4"/>
    <n v="70"/>
    <n v="95"/>
    <n v="120"/>
    <n v="1.1106060151590313"/>
    <n v="6"/>
    <n v="0.1"/>
    <n v="0"/>
    <n v="16.666666666666668"/>
    <n v="20"/>
    <n v="0.36"/>
    <n v="9.56"/>
    <n v="0.1"/>
    <n v="0"/>
    <n v="10"/>
    <n v="10"/>
    <n v="0.95600000000000007"/>
    <n v="18"/>
    <n v="0.2"/>
    <n v="0"/>
    <n v="18"/>
    <n v="20"/>
    <n v="1"/>
    <n v="17"/>
    <n v="0.2"/>
    <n v="0"/>
    <n v="18"/>
    <n v="20"/>
    <n v="0.94444444444444442"/>
    <n v="0"/>
    <n v="0"/>
    <n v="96.473129495250134"/>
    <n v="96.473129495250134"/>
    <s v="A"/>
    <n v="1"/>
  </r>
  <r>
    <x v="2"/>
    <s v="131529"/>
    <s v="范礼娟"/>
    <s v="配置管理工程师"/>
    <s v="2011-07-04"/>
    <n v="118.41162110969785"/>
    <n v="0.4"/>
    <n v="70"/>
    <n v="95"/>
    <n v="120"/>
    <n v="1.1872929688775828"/>
    <n v="10"/>
    <n v="0.1"/>
    <n v="0"/>
    <n v="16.666666666666668"/>
    <n v="20"/>
    <n v="0.6"/>
    <n v="8.6"/>
    <n v="0.1"/>
    <n v="0"/>
    <n v="10"/>
    <n v="10"/>
    <n v="0.86"/>
    <n v="15"/>
    <n v="0.2"/>
    <n v="0"/>
    <n v="18"/>
    <n v="20"/>
    <n v="0.83333333333333348"/>
    <n v="14"/>
    <n v="0.2"/>
    <n v="0"/>
    <n v="18"/>
    <n v="20"/>
    <n v="0.7777777777777779"/>
    <n v="0"/>
    <n v="0"/>
    <n v="94.313940977325544"/>
    <n v="94.313940977325544"/>
    <s v="B"/>
    <n v="1"/>
  </r>
  <r>
    <x v="2"/>
    <s v="171178"/>
    <s v="吕王栋"/>
    <s v="软件测试工程师"/>
    <s v="2012-04-23"/>
    <n v="111.36161746676161"/>
    <n v="0.4"/>
    <n v="70"/>
    <n v="95"/>
    <n v="120"/>
    <n v="1.130892939734093"/>
    <n v="10"/>
    <n v="0.1"/>
    <n v="0"/>
    <n v="16.666666666666668"/>
    <n v="20"/>
    <n v="0.6"/>
    <n v="9"/>
    <n v="0.1"/>
    <n v="0"/>
    <n v="10"/>
    <n v="10"/>
    <n v="0.9"/>
    <n v="16"/>
    <n v="0.2"/>
    <n v="0"/>
    <n v="18"/>
    <n v="20"/>
    <n v="0.88888888888888884"/>
    <n v="13"/>
    <n v="0.2"/>
    <n v="0"/>
    <n v="18"/>
    <n v="20"/>
    <n v="0.7222222222222221"/>
    <n v="0"/>
    <n v="0"/>
    <n v="92.457939811585945"/>
    <n v="92.457939811585945"/>
    <s v="B"/>
    <n v="1"/>
  </r>
  <r>
    <x v="2"/>
    <s v="135709"/>
    <s v="郭晓"/>
    <s v="高级硬件测试工程师"/>
    <s v="2014-04-02"/>
    <n v="102.79177400283166"/>
    <n v="0.4"/>
    <n v="70"/>
    <n v="95"/>
    <n v="120"/>
    <n v="1.0623341920226532"/>
    <n v="16.5"/>
    <n v="0.1"/>
    <n v="0"/>
    <n v="16.666666666666668"/>
    <n v="20"/>
    <n v="0.98999999999999988"/>
    <n v="6"/>
    <n v="0.1"/>
    <n v="0"/>
    <n v="10"/>
    <n v="10"/>
    <n v="0.6"/>
    <n v="15"/>
    <n v="0.2"/>
    <n v="0"/>
    <n v="18"/>
    <n v="20"/>
    <n v="0.83333333333333348"/>
    <n v="15"/>
    <n v="0.2"/>
    <n v="0"/>
    <n v="18"/>
    <n v="20"/>
    <n v="0.83333333333333348"/>
    <n v="0"/>
    <n v="0"/>
    <n v="91.726701014239481"/>
    <n v="91.726701014239481"/>
    <s v="B"/>
    <n v="1"/>
  </r>
  <r>
    <x v="2"/>
    <s v="182361"/>
    <s v="赵洋"/>
    <s v="助理硬件测试工程师"/>
    <s v="2018-05-07"/>
    <n v="110.92553574181612"/>
    <n v="0.4"/>
    <n v="70"/>
    <n v="95"/>
    <n v="120"/>
    <n v="1.1274042859345288"/>
    <n v="5"/>
    <n v="0.1"/>
    <n v="0"/>
    <n v="16.666666666666668"/>
    <n v="20"/>
    <n v="0.3"/>
    <n v="6.5"/>
    <n v="0.1"/>
    <n v="0"/>
    <n v="10"/>
    <n v="10"/>
    <n v="0.65"/>
    <n v="17"/>
    <n v="0.2"/>
    <n v="0"/>
    <n v="18"/>
    <n v="20"/>
    <n v="0.94444444444444442"/>
    <n v="14"/>
    <n v="0.2"/>
    <n v="0"/>
    <n v="18"/>
    <n v="20"/>
    <n v="0.7777777777777779"/>
    <n v="2"/>
    <n v="2"/>
    <n v="91.040615881825602"/>
    <n v="89.040615881825602"/>
    <s v="B"/>
    <n v="1"/>
  </r>
  <r>
    <x v="2"/>
    <s v="143473"/>
    <s v="房美君"/>
    <s v="高级软件测试工程师"/>
    <s v="2011-07-04"/>
    <n v="106.81853578062088"/>
    <n v="0.4"/>
    <n v="70"/>
    <n v="95"/>
    <n v="120"/>
    <n v="1.0945482862449669"/>
    <n v="2"/>
    <n v="0.1"/>
    <n v="0"/>
    <n v="16.666666666666668"/>
    <n v="20"/>
    <n v="0.12"/>
    <n v="10"/>
    <n v="0.1"/>
    <n v="0"/>
    <n v="10"/>
    <n v="10"/>
    <n v="1"/>
    <n v="16"/>
    <n v="0.2"/>
    <n v="0"/>
    <n v="18"/>
    <n v="20"/>
    <n v="0.88888888888888884"/>
    <n v="15"/>
    <n v="0.2"/>
    <n v="0"/>
    <n v="18"/>
    <n v="20"/>
    <n v="0.83333333333333348"/>
    <n v="0"/>
    <n v="0"/>
    <n v="89.426375894243137"/>
    <n v="89.426375894243137"/>
    <s v="C+"/>
    <n v="1"/>
  </r>
  <r>
    <x v="2"/>
    <s v="173330"/>
    <s v="高英"/>
    <s v="软件测试工程师"/>
    <s v="2012-04-23"/>
    <n v="109.58386985823674"/>
    <n v="0.4"/>
    <n v="70"/>
    <n v="95"/>
    <n v="120"/>
    <n v="1.1166709588658938"/>
    <n v="2"/>
    <n v="0.1"/>
    <n v="0"/>
    <n v="16.666666666666668"/>
    <n v="20"/>
    <n v="0.12"/>
    <n v="9"/>
    <n v="0.1"/>
    <n v="0"/>
    <n v="10"/>
    <n v="10"/>
    <n v="0.9"/>
    <n v="17"/>
    <n v="0.2"/>
    <n v="0"/>
    <n v="18"/>
    <n v="20"/>
    <n v="0.94444444444444442"/>
    <n v="13"/>
    <n v="0.2"/>
    <n v="0"/>
    <n v="18"/>
    <n v="20"/>
    <n v="0.7222222222222221"/>
    <n v="0"/>
    <n v="0"/>
    <n v="88.200171687969103"/>
    <n v="88.200171687969103"/>
    <s v="C+"/>
    <n v="1"/>
  </r>
  <r>
    <x v="2"/>
    <s v="181874"/>
    <s v="焦斌"/>
    <s v="硬件测试工程师"/>
    <s v="2017-04-17"/>
    <n v="108.12681227195642"/>
    <n v="0.4"/>
    <n v="70"/>
    <n v="95"/>
    <n v="120"/>
    <n v="1.1050144981756516"/>
    <n v="1"/>
    <n v="0.1"/>
    <n v="0"/>
    <n v="16.666666666666668"/>
    <n v="20"/>
    <n v="0.06"/>
    <n v="8.5"/>
    <n v="0.1"/>
    <n v="0"/>
    <n v="10"/>
    <n v="10"/>
    <n v="0.85"/>
    <n v="15"/>
    <n v="0.2"/>
    <n v="0"/>
    <n v="18"/>
    <n v="20"/>
    <n v="0.83333333333333348"/>
    <n v="16"/>
    <n v="0.2"/>
    <n v="0"/>
    <n v="18"/>
    <n v="20"/>
    <n v="0.88888888888888884"/>
    <n v="0"/>
    <n v="0"/>
    <n v="87.745024371470521"/>
    <n v="87.745024371470521"/>
    <s v="C"/>
    <n v="1"/>
  </r>
  <r>
    <x v="2"/>
    <s v="135618"/>
    <s v="武美霞"/>
    <s v="配置管理工程师"/>
    <s v="2011-04-25"/>
    <n v="112.36154791627411"/>
    <n v="0.4"/>
    <n v="70"/>
    <n v="95"/>
    <n v="120"/>
    <n v="1.1388923833301927"/>
    <n v="5"/>
    <n v="0.1"/>
    <n v="0"/>
    <n v="16.666666666666668"/>
    <n v="20"/>
    <n v="0.3"/>
    <n v="8.5"/>
    <n v="0.1"/>
    <n v="0"/>
    <n v="10"/>
    <n v="10"/>
    <n v="0.85"/>
    <n v="15"/>
    <n v="0.2"/>
    <n v="0"/>
    <n v="18"/>
    <n v="20"/>
    <n v="0.83333333333333348"/>
    <n v="12"/>
    <n v="0.2"/>
    <n v="0"/>
    <n v="18"/>
    <n v="20"/>
    <n v="0.66666666666666652"/>
    <n v="0"/>
    <n v="0"/>
    <n v="87.055695333207723"/>
    <n v="87.055695333207723"/>
    <s v="C"/>
    <n v="1"/>
  </r>
  <r>
    <x v="2"/>
    <s v="183407"/>
    <s v="杨博"/>
    <s v="高级软件测试工程师"/>
    <s v="2018-11-05"/>
    <n v="102.28293974458072"/>
    <n v="0.4"/>
    <n v="70"/>
    <n v="95"/>
    <n v="120"/>
    <n v="1.0582635179566457"/>
    <n v="3.5"/>
    <n v="0.1"/>
    <n v="0"/>
    <n v="16.666666666666668"/>
    <n v="20"/>
    <n v="0.21"/>
    <n v="10"/>
    <n v="0.1"/>
    <n v="0"/>
    <n v="10"/>
    <n v="10"/>
    <n v="1"/>
    <n v="15"/>
    <n v="0.2"/>
    <n v="0"/>
    <n v="18"/>
    <n v="20"/>
    <n v="0.83333333333333348"/>
    <n v="12"/>
    <n v="0.2"/>
    <n v="0"/>
    <n v="18"/>
    <n v="20"/>
    <n v="0.66666666666666652"/>
    <n v="0"/>
    <n v="0"/>
    <n v="84.430540718265831"/>
    <n v="84.430540718265831"/>
    <s v="C"/>
    <n v="1"/>
  </r>
  <r>
    <x v="2"/>
    <s v="183763"/>
    <s v="陈飞"/>
    <s v="硬件测试工程师"/>
    <s v="2019-03-04"/>
    <n v="100.99439847885299"/>
    <n v="0.4"/>
    <n v="70"/>
    <n v="95"/>
    <n v="120"/>
    <n v="1.0479551878308238"/>
    <n v="9"/>
    <n v="0.1"/>
    <n v="0"/>
    <n v="16.666666666666668"/>
    <n v="20"/>
    <n v="0.53999999999999992"/>
    <n v="4.55"/>
    <n v="0.1"/>
    <n v="0"/>
    <n v="10"/>
    <n v="10"/>
    <n v="0.4549999999999999"/>
    <n v="15"/>
    <n v="0.2"/>
    <n v="0"/>
    <n v="18"/>
    <n v="20"/>
    <n v="0.83333333333333348"/>
    <n v="13"/>
    <n v="0.2"/>
    <n v="0"/>
    <n v="18"/>
    <n v="20"/>
    <n v="0.7222222222222221"/>
    <n v="0"/>
    <n v="0"/>
    <n v="82.979318624344074"/>
    <n v="82.979318624344074"/>
    <s v="C"/>
    <n v="1"/>
  </r>
  <r>
    <x v="2"/>
    <s v="184185"/>
    <s v="杨妮"/>
    <s v="实习软件测试工程师"/>
    <s v="2019-07-01"/>
    <n v="108.69728151498022"/>
    <n v="0.4"/>
    <n v="70"/>
    <n v="95"/>
    <n v="120"/>
    <n v="1.1095782521198416"/>
    <n v="1"/>
    <n v="0.1"/>
    <n v="0"/>
    <n v="16.666666666666668"/>
    <n v="20"/>
    <n v="0.06"/>
    <n v="6.6899999999999995"/>
    <n v="0.1"/>
    <n v="0"/>
    <n v="10"/>
    <n v="10"/>
    <n v="0.66899999999999993"/>
    <n v="15"/>
    <n v="0.2"/>
    <n v="0"/>
    <n v="18"/>
    <n v="20"/>
    <n v="0.83333333333333348"/>
    <n v="12"/>
    <n v="0.2"/>
    <n v="0"/>
    <n v="18"/>
    <n v="20"/>
    <n v="0.66666666666666652"/>
    <n v="0"/>
    <n v="0"/>
    <n v="81.673130084793669"/>
    <n v="81.673130084793669"/>
    <s v="C"/>
    <n v="1"/>
  </r>
  <r>
    <x v="2"/>
    <s v="107574"/>
    <s v="权纪锋"/>
    <s v="高级软件测试工程师"/>
    <s v="2010-12-09"/>
    <n v="107.62335459904706"/>
    <n v="0.4"/>
    <n v="70"/>
    <n v="95"/>
    <n v="120"/>
    <n v="1.1009868367923765"/>
    <n v="2"/>
    <n v="0.1"/>
    <n v="0"/>
    <n v="16.666666666666668"/>
    <n v="20"/>
    <n v="0.12"/>
    <n v="6.0600000000000005"/>
    <n v="0.1"/>
    <n v="0"/>
    <n v="10"/>
    <n v="10"/>
    <n v="0.60600000000000009"/>
    <n v="14"/>
    <n v="0.2"/>
    <n v="0"/>
    <n v="18"/>
    <n v="20"/>
    <n v="0.7777777777777779"/>
    <n v="13"/>
    <n v="0.2"/>
    <n v="0"/>
    <n v="18"/>
    <n v="20"/>
    <n v="0.7222222222222221"/>
    <n v="0"/>
    <n v="0"/>
    <n v="81.299473471695066"/>
    <n v="81.299473471695066"/>
    <s v="C"/>
    <n v="1"/>
  </r>
  <r>
    <x v="2"/>
    <s v="181778"/>
    <s v="倪希承"/>
    <s v="硬件测试工程师"/>
    <s v="2017-03-08"/>
    <n v="105.31722375984674"/>
    <n v="0.4"/>
    <n v="70"/>
    <n v="95"/>
    <n v="120"/>
    <n v="1.082537790078774"/>
    <n v="3"/>
    <n v="0.1"/>
    <n v="0"/>
    <n v="16.666666666666668"/>
    <n v="20"/>
    <n v="0.18"/>
    <n v="5.84"/>
    <n v="0.1"/>
    <n v="0"/>
    <n v="10"/>
    <n v="10"/>
    <n v="0.58399999999999996"/>
    <n v="15"/>
    <n v="0.2"/>
    <n v="0"/>
    <n v="18"/>
    <n v="20"/>
    <n v="0.83333333333333348"/>
    <n v="12"/>
    <n v="0.2"/>
    <n v="0"/>
    <n v="18"/>
    <n v="20"/>
    <n v="0.66666666666666652"/>
    <n v="0"/>
    <n v="0"/>
    <n v="80.941511603150971"/>
    <n v="80.941511603150971"/>
    <s v="C"/>
    <n v="1"/>
  </r>
  <r>
    <x v="2"/>
    <s v="184186"/>
    <s v="张倩"/>
    <s v="实习软件测试工程师"/>
    <s v="2019-07-01"/>
    <n v="108.09520444695684"/>
    <n v="0.4"/>
    <n v="70"/>
    <n v="95"/>
    <n v="120"/>
    <n v="1.1047616355756547"/>
    <n v="1.5"/>
    <n v="0.1"/>
    <n v="0"/>
    <n v="16.666666666666668"/>
    <n v="20"/>
    <n v="0.09"/>
    <n v="5.6899999999999995"/>
    <n v="0.1"/>
    <n v="0"/>
    <n v="10"/>
    <n v="10"/>
    <n v="0.56899999999999995"/>
    <n v="15"/>
    <n v="0.2"/>
    <n v="0"/>
    <n v="18"/>
    <n v="20"/>
    <n v="0.83333333333333348"/>
    <n v="12"/>
    <n v="0.2"/>
    <n v="0"/>
    <n v="18"/>
    <n v="20"/>
    <n v="0.66666666666666652"/>
    <n v="0"/>
    <n v="0"/>
    <n v="80.780465423026186"/>
    <n v="80.780465423026186"/>
    <s v="C"/>
    <n v="1"/>
  </r>
  <r>
    <x v="2"/>
    <s v="182362"/>
    <s v="刘洲"/>
    <s v="助理硬件测试工程师"/>
    <s v="2017-11-06"/>
    <n v="90.120252839303134"/>
    <n v="0.4"/>
    <n v="70"/>
    <n v="95"/>
    <n v="120"/>
    <n v="0.8048101135721254"/>
    <n v="11"/>
    <n v="0.1"/>
    <n v="0"/>
    <n v="16.666666666666668"/>
    <n v="20"/>
    <n v="0.65999999999999981"/>
    <n v="6"/>
    <n v="0.1"/>
    <n v="0"/>
    <n v="10"/>
    <n v="10"/>
    <n v="0.6"/>
    <n v="18"/>
    <n v="0.2"/>
    <n v="0"/>
    <n v="18"/>
    <n v="20"/>
    <n v="1"/>
    <n v="12"/>
    <n v="0.2"/>
    <n v="0"/>
    <n v="18"/>
    <n v="20"/>
    <n v="0.66666666666666652"/>
    <n v="2"/>
    <n v="2"/>
    <n v="80.125737876218352"/>
    <n v="78.125737876218352"/>
    <s v="C"/>
    <n v="1"/>
  </r>
  <r>
    <x v="2"/>
    <s v="184187"/>
    <s v="侯灿"/>
    <s v="实习软件测试工程师"/>
    <s v="2019-07-01"/>
    <n v="105.9054079517618"/>
    <n v="0.4"/>
    <n v="70"/>
    <n v="95"/>
    <n v="120"/>
    <n v="1.0872432636140943"/>
    <n v="1"/>
    <n v="0.1"/>
    <n v="0"/>
    <n v="16.666666666666668"/>
    <n v="20"/>
    <n v="0.06"/>
    <n v="1.5"/>
    <n v="0.1"/>
    <n v="0"/>
    <n v="10"/>
    <n v="10"/>
    <n v="0.15"/>
    <n v="15"/>
    <n v="0.2"/>
    <n v="0"/>
    <n v="18"/>
    <n v="20"/>
    <n v="0.83333333333333348"/>
    <n v="13"/>
    <n v="0.2"/>
    <n v="0"/>
    <n v="18"/>
    <n v="20"/>
    <n v="0.7222222222222221"/>
    <n v="0"/>
    <n v="0"/>
    <n v="76.700841655674907"/>
    <n v="76.700841655674907"/>
    <s v="C"/>
    <n v="1"/>
  </r>
  <r>
    <x v="2"/>
    <s v="172778"/>
    <s v="回立士"/>
    <s v="高级配置管理工程师"/>
    <s v="2011-05-30"/>
    <n v="84.735228097384677"/>
    <n v="0.4"/>
    <n v="70"/>
    <n v="95"/>
    <n v="120"/>
    <n v="0.58940912389538713"/>
    <n v="16"/>
    <n v="0.1"/>
    <n v="0"/>
    <n v="16.666666666666668"/>
    <n v="20"/>
    <n v="0.96"/>
    <n v="8"/>
    <n v="0.1"/>
    <n v="0"/>
    <n v="10"/>
    <n v="10"/>
    <n v="0.8"/>
    <n v="15"/>
    <n v="0.2"/>
    <n v="0"/>
    <n v="18"/>
    <n v="20"/>
    <n v="0.83333333333333348"/>
    <n v="15"/>
    <n v="0.2"/>
    <n v="0"/>
    <n v="18"/>
    <n v="20"/>
    <n v="0.83333333333333348"/>
    <n v="0"/>
    <n v="0"/>
    <n v="74.50969828914883"/>
    <n v="74.50969828914883"/>
    <s v="C"/>
    <n v="1"/>
  </r>
  <r>
    <x v="2"/>
    <s v="182880"/>
    <s v="麻亚刚"/>
    <s v="硬件测试工程师"/>
    <s v="2018-06-04"/>
    <n v="103.42358343183102"/>
    <n v="0.4"/>
    <n v="70"/>
    <n v="95"/>
    <n v="120"/>
    <n v="1.0673886674546482"/>
    <n v="3.7"/>
    <n v="0.1"/>
    <n v="0"/>
    <n v="16.666666666666668"/>
    <n v="20"/>
    <n v="0.222"/>
    <n v="3"/>
    <n v="0.1"/>
    <n v="0"/>
    <n v="10"/>
    <n v="10"/>
    <n v="0.3"/>
    <n v="13"/>
    <n v="0.2"/>
    <n v="0"/>
    <n v="18"/>
    <n v="20"/>
    <n v="0.7222222222222221"/>
    <n v="10"/>
    <n v="0.2"/>
    <n v="0"/>
    <n v="18"/>
    <n v="20"/>
    <n v="0.55555555555555558"/>
    <n v="0"/>
    <n v="0"/>
    <n v="73.471102253741492"/>
    <n v="73.471102253741492"/>
    <s v="C"/>
    <n v="1"/>
  </r>
  <r>
    <x v="2"/>
    <s v="184333"/>
    <s v="侯荣会"/>
    <s v="高级软件测试工程师"/>
    <s v="2019-07-22"/>
    <n v="90.525749587568228"/>
    <n v="0.4"/>
    <n v="70"/>
    <n v="95"/>
    <n v="120"/>
    <n v="0.82102998350272915"/>
    <n v="5"/>
    <n v="0.1"/>
    <n v="0"/>
    <n v="16.666666666666668"/>
    <n v="20"/>
    <n v="0.3"/>
    <n v="1.6899999999999995"/>
    <n v="0.1"/>
    <n v="0"/>
    <n v="10"/>
    <n v="10"/>
    <n v="0.16899999999999996"/>
    <n v="15"/>
    <n v="0.2"/>
    <n v="0"/>
    <n v="18"/>
    <n v="20"/>
    <n v="0.83333333333333348"/>
    <n v="14"/>
    <n v="0.2"/>
    <n v="0"/>
    <n v="18"/>
    <n v="20"/>
    <n v="0.7777777777777779"/>
    <n v="0"/>
    <n v="0"/>
    <n v="69.753421562331383"/>
    <n v="69.753421562331383"/>
    <s v="C-"/>
    <n v="1"/>
  </r>
  <r>
    <x v="2"/>
    <s v="184184"/>
    <s v="张钰星"/>
    <s v="实习硬件测试工程师"/>
    <s v="2019-07-01"/>
    <n v="96.269473351823052"/>
    <n v="0.4"/>
    <n v="70"/>
    <n v="95"/>
    <n v="120"/>
    <n v="1.0101557868145843"/>
    <n v="1"/>
    <n v="0.1"/>
    <n v="0"/>
    <n v="16.666666666666668"/>
    <n v="20"/>
    <n v="0.06"/>
    <n v="1"/>
    <n v="0.1"/>
    <n v="0"/>
    <n v="10"/>
    <n v="10"/>
    <n v="0.1"/>
    <n v="13"/>
    <n v="0.2"/>
    <n v="0"/>
    <n v="18"/>
    <n v="20"/>
    <n v="0.7222222222222221"/>
    <n v="11"/>
    <n v="0.2"/>
    <n v="0"/>
    <n v="18"/>
    <n v="20"/>
    <n v="0.61111111111111116"/>
    <n v="0"/>
    <n v="0"/>
    <n v="68.672898139250037"/>
    <n v="68.672898139250037"/>
    <s v="C-"/>
    <n v="1"/>
  </r>
</pivotCacheRecords>
</file>

<file path=xl/pivotCache/pivotCacheRecords2.xml><?xml version="1.0" encoding="utf-8"?>
<pivotCacheRecords xmlns="http://schemas.openxmlformats.org/spreadsheetml/2006/main" xmlns:r="http://schemas.openxmlformats.org/officeDocument/2006/relationships" count="81">
  <r>
    <x v="0"/>
    <s v="107978"/>
    <s v="宫聪伟"/>
    <s v="高级硬件工程师"/>
    <s v="2011-07-04"/>
    <n v="108.43175000891225"/>
    <n v="0.4"/>
    <n v="70"/>
    <n v="95"/>
    <n v="120"/>
    <n v="1.107454000071298"/>
    <n v="22.5"/>
    <n v="0.1"/>
    <n v="0"/>
    <n v="16.666666666666668"/>
    <n v="20"/>
    <n v="1.2"/>
    <n v="8.1000790570648267"/>
    <n v="0.1"/>
    <n v="0"/>
    <n v="10"/>
    <n v="10"/>
    <n v="0.81000790570648262"/>
    <n v="19"/>
    <n v="0.2"/>
    <n v="0"/>
    <n v="18"/>
    <n v="20"/>
    <n v="1.1000000000000001"/>
    <n v="19"/>
    <n v="0.2"/>
    <n v="0"/>
    <n v="18"/>
    <n v="20"/>
    <n v="1.1000000000000001"/>
    <n v="2"/>
    <n v="2"/>
    <n v="110.39823905991675"/>
    <n v="108.39823905991675"/>
    <x v="0"/>
  </r>
  <r>
    <x v="0"/>
    <s v="144437"/>
    <s v="肖凯洋"/>
    <s v="高级硬件工程师"/>
    <s v="2014-04-02"/>
    <n v="99.022841008051572"/>
    <n v="0.4"/>
    <n v="70"/>
    <n v="95"/>
    <n v="120"/>
    <n v="1.0321827280644127"/>
    <n v="11.5"/>
    <n v="0.1"/>
    <n v="0"/>
    <n v="16.666666666666668"/>
    <n v="20"/>
    <n v="0.69"/>
    <n v="10"/>
    <n v="0.1"/>
    <n v="0"/>
    <n v="10"/>
    <n v="10"/>
    <n v="1"/>
    <n v="20"/>
    <n v="0.2"/>
    <n v="0"/>
    <n v="18"/>
    <n v="20"/>
    <n v="1.2"/>
    <n v="20"/>
    <n v="0.2"/>
    <n v="0"/>
    <n v="18"/>
    <n v="20"/>
    <n v="1.2"/>
    <n v="2"/>
    <n v="2"/>
    <n v="108.18730912257649"/>
    <n v="106.18730912257649"/>
    <x v="0"/>
  </r>
  <r>
    <x v="0"/>
    <s v="183866"/>
    <s v="陈琳"/>
    <s v="高级硬件工程师"/>
    <s v="2019-04-01"/>
    <n v="116.68156285171546"/>
    <n v="0.4"/>
    <n v="70"/>
    <n v="95"/>
    <n v="120"/>
    <n v="1.1734525028137235"/>
    <n v="6.5"/>
    <n v="0.1"/>
    <n v="0"/>
    <n v="16.666666666666668"/>
    <n v="20"/>
    <n v="0.3899999999999999"/>
    <n v="9"/>
    <n v="0.1"/>
    <n v="0"/>
    <n v="10"/>
    <n v="10"/>
    <n v="0.9"/>
    <n v="19"/>
    <n v="0.2"/>
    <n v="0"/>
    <n v="18"/>
    <n v="20"/>
    <n v="1.1000000000000001"/>
    <n v="18"/>
    <n v="0.2"/>
    <n v="0"/>
    <n v="18"/>
    <n v="20"/>
    <n v="1"/>
    <n v="2"/>
    <n v="2"/>
    <n v="103.83810011254894"/>
    <n v="101.83810011254894"/>
    <x v="0"/>
  </r>
  <r>
    <x v="0"/>
    <s v="110245"/>
    <s v="高志强"/>
    <s v="高级硬件工程师"/>
    <s v="2012-07-04"/>
    <n v="105.07819860561523"/>
    <n v="0.4"/>
    <n v="70"/>
    <n v="95"/>
    <n v="120"/>
    <n v="1.0806255888449217"/>
    <n v="4"/>
    <n v="0.1"/>
    <n v="0"/>
    <n v="16.666666666666668"/>
    <n v="20"/>
    <n v="0.24"/>
    <n v="10"/>
    <n v="0.1"/>
    <n v="0"/>
    <n v="10"/>
    <n v="10"/>
    <n v="1"/>
    <n v="18"/>
    <n v="0.2"/>
    <n v="0"/>
    <n v="18"/>
    <n v="20"/>
    <n v="1"/>
    <n v="19"/>
    <n v="0.2"/>
    <n v="0"/>
    <n v="18"/>
    <n v="20"/>
    <n v="1.1000000000000001"/>
    <n v="7"/>
    <n v="5"/>
    <n v="102.62502355379688"/>
    <n v="97.625023553796879"/>
    <x v="0"/>
  </r>
  <r>
    <x v="0"/>
    <s v="177001"/>
    <s v="田璟哲"/>
    <s v="高级硬件工程师"/>
    <s v="2012-04-13"/>
    <n v="109.82155134218448"/>
    <n v="0.4"/>
    <n v="70"/>
    <n v="95"/>
    <n v="120"/>
    <n v="1.1185724107374759"/>
    <n v="15.5"/>
    <n v="0.1"/>
    <n v="0"/>
    <n v="16.666666666666668"/>
    <n v="20"/>
    <n v="0.93"/>
    <n v="9.9166666666666661"/>
    <n v="0.1"/>
    <n v="0"/>
    <n v="10"/>
    <n v="10"/>
    <n v="0.99166666666666659"/>
    <n v="17"/>
    <n v="0.2"/>
    <n v="0"/>
    <n v="18"/>
    <n v="20"/>
    <n v="0.94444444444444442"/>
    <n v="17"/>
    <n v="0.2"/>
    <n v="0"/>
    <n v="18"/>
    <n v="20"/>
    <n v="0.94444444444444442"/>
    <n v="0"/>
    <n v="0"/>
    <n v="101.73734087394348"/>
    <n v="101.73734087394348"/>
    <x v="1"/>
  </r>
  <r>
    <x v="0"/>
    <s v="184061"/>
    <s v="陈爱昌"/>
    <s v="高级软件工程师"/>
    <s v="2019-05-22"/>
    <n v="109.99994813842891"/>
    <n v="0.4"/>
    <n v="70"/>
    <n v="95"/>
    <n v="120"/>
    <n v="1.1199995851074314"/>
    <n v="11"/>
    <n v="0.1"/>
    <n v="0"/>
    <n v="16.666666666666668"/>
    <n v="20"/>
    <n v="0.65999999999999981"/>
    <n v="9"/>
    <n v="0.1"/>
    <n v="0"/>
    <n v="10"/>
    <n v="10"/>
    <n v="0.9"/>
    <n v="16"/>
    <n v="0.2"/>
    <n v="0"/>
    <n v="18"/>
    <n v="20"/>
    <n v="0.88888888888888884"/>
    <n v="17"/>
    <n v="0.2"/>
    <n v="0"/>
    <n v="18"/>
    <n v="20"/>
    <n v="0.94444444444444442"/>
    <n v="0"/>
    <n v="0"/>
    <n v="97.066650070963917"/>
    <n v="97.066650070963917"/>
    <x v="1"/>
  </r>
  <r>
    <x v="0"/>
    <s v="182063"/>
    <s v="王轩"/>
    <s v="硬件工程师"/>
    <s v="2017-07-10"/>
    <n v="105.64748839838568"/>
    <n v="0.4"/>
    <n v="70"/>
    <n v="95"/>
    <n v="120"/>
    <n v="1.0851799071870856"/>
    <n v="15"/>
    <n v="0.1"/>
    <n v="0"/>
    <n v="16.666666666666668"/>
    <n v="20"/>
    <n v="0.89999999999999991"/>
    <n v="9"/>
    <n v="0.1"/>
    <n v="0"/>
    <n v="10"/>
    <n v="10"/>
    <n v="0.9"/>
    <n v="14"/>
    <n v="0.2"/>
    <n v="0"/>
    <n v="18"/>
    <n v="20"/>
    <n v="0.7777777777777779"/>
    <n v="15"/>
    <n v="0.2"/>
    <n v="0"/>
    <n v="18"/>
    <n v="20"/>
    <n v="0.83333333333333348"/>
    <n v="3"/>
    <n v="3"/>
    <n v="96.629418509705658"/>
    <n v="93.629418509705658"/>
    <x v="1"/>
  </r>
  <r>
    <x v="0"/>
    <s v="169468"/>
    <s v="李昂娜"/>
    <s v="软件工程师"/>
    <s v="2014-04-16"/>
    <n v="112.58763636836187"/>
    <n v="0.4"/>
    <n v="70"/>
    <n v="95"/>
    <n v="120"/>
    <n v="1.1407010909468951"/>
    <n v="6"/>
    <n v="0.1"/>
    <n v="0"/>
    <n v="16.666666666666668"/>
    <n v="20"/>
    <n v="0.36"/>
    <n v="9"/>
    <n v="0.1"/>
    <n v="0"/>
    <n v="10"/>
    <n v="10"/>
    <n v="0.9"/>
    <n v="15"/>
    <n v="0.2"/>
    <n v="0"/>
    <n v="18"/>
    <n v="20"/>
    <n v="0.83333333333333348"/>
    <n v="15"/>
    <n v="0.2"/>
    <n v="0"/>
    <n v="18"/>
    <n v="20"/>
    <n v="0.83333333333333348"/>
    <n v="2"/>
    <n v="2"/>
    <n v="93.561376971209157"/>
    <n v="91.561376971209157"/>
    <x v="1"/>
  </r>
  <r>
    <x v="0"/>
    <s v="182002"/>
    <s v="朱鹏"/>
    <s v="高级软件工程师"/>
    <s v="2017-06-19"/>
    <n v="106.38169597709792"/>
    <n v="0.4"/>
    <n v="70"/>
    <n v="95"/>
    <n v="120"/>
    <n v="1.0910535678167834"/>
    <n v="0"/>
    <n v="0.1"/>
    <n v="0"/>
    <n v="16.666666666666668"/>
    <n v="20"/>
    <n v="0"/>
    <n v="9"/>
    <n v="0.1"/>
    <n v="0"/>
    <n v="10"/>
    <n v="10"/>
    <n v="0.9"/>
    <n v="18"/>
    <n v="0.2"/>
    <n v="0"/>
    <n v="18"/>
    <n v="20"/>
    <n v="1"/>
    <n v="17"/>
    <n v="0.2"/>
    <n v="0"/>
    <n v="18"/>
    <n v="20"/>
    <n v="0.94444444444444442"/>
    <n v="2"/>
    <n v="2"/>
    <n v="93.531031601560215"/>
    <n v="91.531031601560215"/>
    <x v="1"/>
  </r>
  <r>
    <x v="0"/>
    <s v="182199"/>
    <s v="王磊"/>
    <s v="高级硬件工程师"/>
    <s v="2017-08-28"/>
    <n v="104.68134895777629"/>
    <n v="0.4"/>
    <n v="70"/>
    <n v="95"/>
    <n v="120"/>
    <n v="1.0774507916622102"/>
    <n v="0"/>
    <n v="0.1"/>
    <n v="0"/>
    <n v="16.666666666666668"/>
    <n v="20"/>
    <n v="0"/>
    <n v="9"/>
    <n v="0.1"/>
    <n v="0"/>
    <n v="10"/>
    <n v="10"/>
    <n v="0.9"/>
    <n v="16"/>
    <n v="0.2"/>
    <n v="0"/>
    <n v="18"/>
    <n v="20"/>
    <n v="0.88888888888888884"/>
    <n v="17"/>
    <n v="0.2"/>
    <n v="0"/>
    <n v="18"/>
    <n v="20"/>
    <n v="0.94444444444444442"/>
    <n v="2"/>
    <n v="2"/>
    <n v="90.764698333155081"/>
    <n v="88.764698333155081"/>
    <x v="1"/>
  </r>
  <r>
    <x v="0"/>
    <s v="155416"/>
    <s v="王永年"/>
    <s v="高级RAMS工程师"/>
    <s v="2013-07-08"/>
    <n v="106.47807361798523"/>
    <n v="0.4"/>
    <n v="70"/>
    <n v="95"/>
    <n v="120"/>
    <n v="1.091824588943882"/>
    <n v="6"/>
    <n v="0.1"/>
    <n v="0"/>
    <n v="16.666666666666668"/>
    <n v="20"/>
    <n v="0.36"/>
    <n v="7.5"/>
    <n v="0.1"/>
    <n v="0"/>
    <n v="10"/>
    <n v="10"/>
    <n v="0.75"/>
    <n v="15"/>
    <n v="0.2"/>
    <n v="0"/>
    <n v="18"/>
    <n v="20"/>
    <n v="0.83333333333333348"/>
    <n v="15"/>
    <n v="0.2"/>
    <n v="0"/>
    <n v="18"/>
    <n v="20"/>
    <n v="0.83333333333333348"/>
    <n v="2"/>
    <n v="2"/>
    <n v="90.106316891088625"/>
    <n v="88.106316891088625"/>
    <x v="1"/>
  </r>
  <r>
    <x v="0"/>
    <s v="143011"/>
    <s v="杨银霞"/>
    <s v="高级软件工程师"/>
    <s v="2011-07-04"/>
    <n v="109.92280405142594"/>
    <n v="0.4"/>
    <n v="70"/>
    <n v="95"/>
    <n v="120"/>
    <n v="1.1193824324114074"/>
    <n v="1"/>
    <n v="0.1"/>
    <n v="0"/>
    <n v="16.666666666666668"/>
    <n v="20"/>
    <n v="0.06"/>
    <n v="9"/>
    <n v="0.1"/>
    <n v="0"/>
    <n v="10"/>
    <n v="10"/>
    <n v="0.9"/>
    <n v="14"/>
    <n v="0.2"/>
    <n v="0"/>
    <n v="18"/>
    <n v="20"/>
    <n v="0.7777777777777779"/>
    <n v="18"/>
    <n v="0.2"/>
    <n v="0"/>
    <n v="18"/>
    <n v="20"/>
    <n v="1"/>
    <n v="0"/>
    <n v="0"/>
    <n v="89.930852852011853"/>
    <n v="89.930852852011853"/>
    <x v="2"/>
  </r>
  <r>
    <x v="0"/>
    <s v="180932"/>
    <s v="石俊斌"/>
    <s v="高级硬件工程师"/>
    <s v="2015-09-07"/>
    <n v="93.326891051594259"/>
    <n v="0.4"/>
    <n v="70"/>
    <n v="95"/>
    <n v="120"/>
    <n v="0.93307564206377036"/>
    <n v="15"/>
    <n v="0.1"/>
    <n v="0"/>
    <n v="16.666666666666668"/>
    <n v="20"/>
    <n v="0.89999999999999991"/>
    <n v="9"/>
    <n v="0.1"/>
    <n v="0"/>
    <n v="10"/>
    <n v="10"/>
    <n v="0.9"/>
    <n v="14"/>
    <n v="0.2"/>
    <n v="0"/>
    <n v="18"/>
    <n v="20"/>
    <n v="0.7777777777777779"/>
    <n v="14"/>
    <n v="0.2"/>
    <n v="0"/>
    <n v="18"/>
    <n v="20"/>
    <n v="0.7777777777777779"/>
    <n v="3"/>
    <n v="3"/>
    <n v="89.434136793661921"/>
    <n v="86.434136793661921"/>
    <x v="2"/>
  </r>
  <r>
    <x v="0"/>
    <s v="142005"/>
    <s v="张涛"/>
    <s v="高级硬件工程师"/>
    <s v="2013-06-17"/>
    <n v="106.03270030912766"/>
    <n v="0.4"/>
    <n v="70"/>
    <n v="95"/>
    <n v="120"/>
    <n v="1.0882616024730212"/>
    <n v="7"/>
    <n v="0.1"/>
    <n v="0"/>
    <n v="16.666666666666668"/>
    <n v="20"/>
    <n v="0.42"/>
    <n v="7.5"/>
    <n v="0.1"/>
    <n v="0"/>
    <n v="10"/>
    <n v="10"/>
    <n v="0.75"/>
    <n v="15"/>
    <n v="0.2"/>
    <n v="0"/>
    <n v="18"/>
    <n v="20"/>
    <n v="0.83333333333333348"/>
    <n v="15.5"/>
    <n v="0.2"/>
    <n v="0"/>
    <n v="18"/>
    <n v="20"/>
    <n v="0.86111111111111116"/>
    <n v="0"/>
    <n v="0"/>
    <n v="89.119352987809748"/>
    <n v="89.119352987809748"/>
    <x v="2"/>
  </r>
  <r>
    <x v="0"/>
    <s v="182386"/>
    <s v="白成林"/>
    <s v="硬件工程师"/>
    <s v="2017-11-27"/>
    <n v="100.86568419945574"/>
    <n v="0.4"/>
    <n v="70"/>
    <n v="95"/>
    <n v="120"/>
    <n v="1.0469254735956459"/>
    <n v="2"/>
    <n v="0.1"/>
    <n v="0"/>
    <n v="16.666666666666668"/>
    <n v="20"/>
    <n v="0.12"/>
    <n v="9"/>
    <n v="0.1"/>
    <n v="0"/>
    <n v="10"/>
    <n v="10"/>
    <n v="0.9"/>
    <n v="16"/>
    <n v="0.2"/>
    <n v="0"/>
    <n v="18"/>
    <n v="20"/>
    <n v="0.88888888888888884"/>
    <n v="17"/>
    <n v="0.2"/>
    <n v="0"/>
    <n v="18"/>
    <n v="20"/>
    <n v="0.94444444444444442"/>
    <n v="0"/>
    <n v="0"/>
    <n v="88.743685610492506"/>
    <n v="88.743685610492506"/>
    <x v="2"/>
  </r>
  <r>
    <x v="0"/>
    <s v="184236"/>
    <s v="曹雅楠"/>
    <s v="实习硬件工程师"/>
    <s v="2019-07-01"/>
    <n v="103.91423140888575"/>
    <n v="0.4"/>
    <n v="70"/>
    <n v="95"/>
    <n v="120"/>
    <n v="1.071313851271086"/>
    <n v="7"/>
    <n v="0.1"/>
    <n v="0"/>
    <n v="16.666666666666668"/>
    <n v="20"/>
    <n v="0.42"/>
    <n v="9.5"/>
    <n v="0.1"/>
    <n v="0"/>
    <n v="10"/>
    <n v="10"/>
    <n v="0.95"/>
    <n v="13"/>
    <n v="0.2"/>
    <n v="0"/>
    <n v="18"/>
    <n v="20"/>
    <n v="0.7222222222222221"/>
    <n v="13"/>
    <n v="0.2"/>
    <n v="0"/>
    <n v="18"/>
    <n v="20"/>
    <n v="0.7222222222222221"/>
    <n v="2"/>
    <n v="2"/>
    <n v="87.441442939732326"/>
    <n v="85.441442939732326"/>
    <x v="2"/>
  </r>
  <r>
    <x v="0"/>
    <s v="182374"/>
    <s v="张译之"/>
    <s v="助理软件工程师"/>
    <s v="2018-05-02"/>
    <n v="92.194333700276687"/>
    <n v="0.4"/>
    <n v="70"/>
    <n v="95"/>
    <n v="120"/>
    <n v="0.88777334801106744"/>
    <n v="20.5"/>
    <n v="0.1"/>
    <n v="0"/>
    <n v="16.666666666666668"/>
    <n v="20"/>
    <n v="1.2"/>
    <n v="9"/>
    <n v="0.1"/>
    <n v="0"/>
    <n v="10"/>
    <n v="10"/>
    <n v="0.9"/>
    <n v="12"/>
    <n v="0.2"/>
    <n v="0"/>
    <n v="18"/>
    <n v="20"/>
    <n v="0.66666666666666652"/>
    <n v="15"/>
    <n v="0.2"/>
    <n v="0"/>
    <n v="18"/>
    <n v="20"/>
    <n v="0.83333333333333348"/>
    <n v="0"/>
    <n v="0"/>
    <n v="86.510933920442696"/>
    <n v="86.510933920442696"/>
    <x v="3"/>
  </r>
  <r>
    <x v="0"/>
    <s v="103249"/>
    <s v="杨红艳"/>
    <s v="产品支持工程师"/>
    <s v="2007-07-23"/>
    <n v="96.516107004601025"/>
    <n v="0.4"/>
    <n v="70"/>
    <n v="95"/>
    <n v="120"/>
    <n v="1.0121288560368082"/>
    <n v="1"/>
    <n v="0.1"/>
    <n v="0"/>
    <n v="16.666666666666668"/>
    <n v="20"/>
    <n v="0.06"/>
    <n v="10"/>
    <n v="0.1"/>
    <n v="0"/>
    <n v="10"/>
    <n v="10"/>
    <n v="1"/>
    <n v="14"/>
    <n v="0.2"/>
    <n v="0"/>
    <n v="18"/>
    <n v="20"/>
    <n v="0.7777777777777779"/>
    <n v="15"/>
    <n v="0.2"/>
    <n v="0"/>
    <n v="18"/>
    <n v="20"/>
    <n v="0.83333333333333348"/>
    <n v="2"/>
    <n v="2"/>
    <n v="85.307376463694567"/>
    <n v="83.307376463694567"/>
    <x v="3"/>
  </r>
  <r>
    <x v="0"/>
    <s v="180872"/>
    <s v="储佩"/>
    <s v="软件工程师"/>
    <s v="2015-08-10"/>
    <n v="104.47116040622988"/>
    <n v="0.4"/>
    <n v="70"/>
    <n v="95"/>
    <n v="120"/>
    <n v="1.0757692832498391"/>
    <n v="0"/>
    <n v="0.1"/>
    <n v="0"/>
    <n v="16.666666666666668"/>
    <n v="20"/>
    <n v="0"/>
    <n v="9"/>
    <n v="0.1"/>
    <n v="0"/>
    <n v="10"/>
    <n v="10"/>
    <n v="0.9"/>
    <n v="15"/>
    <n v="0.2"/>
    <n v="0"/>
    <n v="18"/>
    <n v="20"/>
    <n v="0.83333333333333348"/>
    <n v="13"/>
    <n v="0.2"/>
    <n v="0"/>
    <n v="18"/>
    <n v="20"/>
    <n v="0.7222222222222221"/>
    <n v="2"/>
    <n v="2"/>
    <n v="85.14188244110467"/>
    <n v="83.14188244110467"/>
    <x v="3"/>
  </r>
  <r>
    <x v="0"/>
    <s v="145120"/>
    <s v="尚爱玲"/>
    <s v="高级硬件工程师"/>
    <s v="2013-10-08"/>
    <n v="96.657907200586664"/>
    <n v="0.4"/>
    <n v="70"/>
    <n v="95"/>
    <n v="120"/>
    <n v="1.0132632576046934"/>
    <n v="2"/>
    <n v="0.1"/>
    <n v="0"/>
    <n v="16.666666666666668"/>
    <n v="20"/>
    <n v="0.12"/>
    <n v="7.5"/>
    <n v="0.1"/>
    <n v="0"/>
    <n v="10"/>
    <n v="10"/>
    <n v="0.75"/>
    <n v="15"/>
    <n v="0.2"/>
    <n v="0"/>
    <n v="18"/>
    <n v="20"/>
    <n v="0.83333333333333348"/>
    <n v="15.5"/>
    <n v="0.2"/>
    <n v="0"/>
    <n v="18"/>
    <n v="20"/>
    <n v="0.86111111111111116"/>
    <n v="2"/>
    <n v="2"/>
    <n v="85.119419193076638"/>
    <n v="83.119419193076638"/>
    <x v="3"/>
  </r>
  <r>
    <x v="0"/>
    <s v="184182"/>
    <s v="崔研"/>
    <s v="实习硬件工程师"/>
    <s v="2019-07-01"/>
    <n v="106.35911552420512"/>
    <n v="0.4"/>
    <n v="70"/>
    <n v="95"/>
    <n v="120"/>
    <n v="1.090872924193641"/>
    <n v="3.5"/>
    <n v="0.1"/>
    <n v="0"/>
    <n v="16.666666666666668"/>
    <n v="20"/>
    <n v="0.21"/>
    <n v="10"/>
    <n v="0.1"/>
    <n v="0"/>
    <n v="10"/>
    <n v="10"/>
    <n v="1"/>
    <n v="12"/>
    <n v="0.2"/>
    <n v="0"/>
    <n v="18"/>
    <n v="20"/>
    <n v="0.66666666666666652"/>
    <n v="14"/>
    <n v="0.2"/>
    <n v="0"/>
    <n v="18"/>
    <n v="20"/>
    <n v="0.7777777777777779"/>
    <n v="0"/>
    <n v="0"/>
    <n v="84.623805856634533"/>
    <n v="84.623805856634533"/>
    <x v="3"/>
  </r>
  <r>
    <x v="0"/>
    <s v="184062"/>
    <s v="尚文轩"/>
    <s v="高级软件工程师"/>
    <s v="2019-05-22"/>
    <n v="105.16479662484895"/>
    <n v="0.4"/>
    <n v="70"/>
    <n v="95"/>
    <n v="120"/>
    <n v="1.0813183729987914"/>
    <n v="3.5"/>
    <n v="0.1"/>
    <n v="0"/>
    <n v="16.666666666666668"/>
    <n v="20"/>
    <n v="0.21"/>
    <n v="7.5719591457753017"/>
    <n v="0.1"/>
    <n v="0"/>
    <n v="10"/>
    <n v="10"/>
    <n v="0.75719591457753022"/>
    <n v="13"/>
    <n v="0.2"/>
    <n v="0"/>
    <n v="18"/>
    <n v="20"/>
    <n v="0.7222222222222221"/>
    <n v="15"/>
    <n v="0.2"/>
    <n v="0"/>
    <n v="18"/>
    <n v="20"/>
    <n v="0.83333333333333348"/>
    <n v="0"/>
    <n v="0"/>
    <n v="84.035805176838082"/>
    <n v="84.035805176838082"/>
    <x v="3"/>
  </r>
  <r>
    <x v="0"/>
    <s v="184119"/>
    <s v="何凡"/>
    <s v="实习硬件工程师"/>
    <s v="2019-06-10"/>
    <n v="107.86430555214199"/>
    <n v="0.4"/>
    <n v="70"/>
    <n v="95"/>
    <n v="120"/>
    <n v="1.1029144444171359"/>
    <n v="5"/>
    <n v="0.1"/>
    <n v="0"/>
    <n v="16.666666666666668"/>
    <n v="20"/>
    <n v="0.3"/>
    <n v="7.5"/>
    <n v="0.1"/>
    <n v="0"/>
    <n v="10"/>
    <n v="10"/>
    <n v="0.75"/>
    <n v="12"/>
    <n v="0.2"/>
    <n v="0"/>
    <n v="18"/>
    <n v="20"/>
    <n v="0.66666666666666652"/>
    <n v="14"/>
    <n v="0.2"/>
    <n v="0"/>
    <n v="18"/>
    <n v="20"/>
    <n v="0.7777777777777779"/>
    <n v="0"/>
    <n v="0"/>
    <n v="83.505466665574332"/>
    <n v="83.505466665574332"/>
    <x v="3"/>
  </r>
  <r>
    <x v="0"/>
    <s v="183865"/>
    <s v="魏华"/>
    <s v="高级硬件工程师"/>
    <s v="2019-04-01"/>
    <n v="101.14611502401215"/>
    <n v="0.4"/>
    <n v="70"/>
    <n v="95"/>
    <n v="120"/>
    <n v="1.0491689201920971"/>
    <n v="0"/>
    <n v="0.1"/>
    <n v="0"/>
    <n v="16.666666666666668"/>
    <n v="20"/>
    <n v="0"/>
    <n v="9"/>
    <n v="0.1"/>
    <n v="0"/>
    <n v="10"/>
    <n v="10"/>
    <n v="0.9"/>
    <n v="14"/>
    <n v="0.2"/>
    <n v="0"/>
    <n v="18"/>
    <n v="20"/>
    <n v="0.7777777777777779"/>
    <n v="13"/>
    <n v="0.2"/>
    <n v="0"/>
    <n v="18"/>
    <n v="20"/>
    <n v="0.7222222222222221"/>
    <n v="0"/>
    <n v="0"/>
    <n v="80.966756807683879"/>
    <n v="80.966756807683879"/>
    <x v="3"/>
  </r>
  <r>
    <x v="0"/>
    <s v="182354"/>
    <s v="张博"/>
    <s v="助理硬件工程师"/>
    <s v="2017-11-06"/>
    <n v="99.806349594365429"/>
    <n v="0.4"/>
    <n v="70"/>
    <n v="95"/>
    <n v="120"/>
    <n v="1.0384507967549235"/>
    <n v="0"/>
    <n v="0.1"/>
    <n v="0"/>
    <n v="16.666666666666668"/>
    <n v="20"/>
    <n v="0"/>
    <n v="7"/>
    <n v="0.1"/>
    <n v="0"/>
    <n v="10"/>
    <n v="10"/>
    <n v="0.7"/>
    <n v="15"/>
    <n v="0.2"/>
    <n v="0"/>
    <n v="18"/>
    <n v="20"/>
    <n v="0.83333333333333348"/>
    <n v="14"/>
    <n v="0.2"/>
    <n v="0"/>
    <n v="18"/>
    <n v="20"/>
    <n v="0.7777777777777779"/>
    <n v="0"/>
    <n v="0"/>
    <n v="80.760254092419174"/>
    <n v="80.760254092419174"/>
    <x v="3"/>
  </r>
  <r>
    <x v="0"/>
    <s v="181084"/>
    <s v="宋振新"/>
    <s v="高级软件工程师"/>
    <s v="2015-11-16"/>
    <n v="101.58240788088433"/>
    <n v="0.4"/>
    <n v="70"/>
    <n v="95"/>
    <n v="120"/>
    <n v="1.0526592630470746"/>
    <n v="0"/>
    <n v="0.1"/>
    <n v="0"/>
    <n v="16.666666666666668"/>
    <n v="20"/>
    <n v="0"/>
    <n v="9"/>
    <n v="0.1"/>
    <n v="0"/>
    <n v="10"/>
    <n v="10"/>
    <n v="0.9"/>
    <n v="11"/>
    <n v="0.2"/>
    <n v="0"/>
    <n v="18"/>
    <n v="20"/>
    <n v="0.61111111111111116"/>
    <n v="12"/>
    <n v="0.2"/>
    <n v="0"/>
    <n v="18"/>
    <n v="20"/>
    <n v="0.66666666666666652"/>
    <n v="4"/>
    <n v="4"/>
    <n v="80.661926077438537"/>
    <n v="76.661926077438537"/>
    <x v="3"/>
  </r>
  <r>
    <x v="0"/>
    <s v="108571"/>
    <s v="李尧"/>
    <s v="结构工程师"/>
    <s v="2011-07-01"/>
    <n v="97.224097404009228"/>
    <n v="0.4"/>
    <n v="70"/>
    <n v="95"/>
    <n v="120"/>
    <n v="1.0177927792320738"/>
    <n v="2"/>
    <n v="0.1"/>
    <n v="0"/>
    <n v="16.666666666666668"/>
    <n v="20"/>
    <n v="0.12"/>
    <n v="7"/>
    <n v="0.1"/>
    <n v="0"/>
    <n v="10"/>
    <n v="10"/>
    <n v="0.7"/>
    <n v="14"/>
    <n v="0.2"/>
    <n v="0"/>
    <n v="18"/>
    <n v="20"/>
    <n v="0.7777777777777779"/>
    <n v="14"/>
    <n v="0.2"/>
    <n v="0"/>
    <n v="18"/>
    <n v="20"/>
    <n v="0.7777777777777779"/>
    <n v="0"/>
    <n v="0"/>
    <n v="80.022822280394067"/>
    <n v="80.022822280394067"/>
    <x v="4"/>
  </r>
  <r>
    <x v="0"/>
    <s v="184440"/>
    <s v="贾琼"/>
    <s v="高级硬件工程师"/>
    <s v="2019-08-21"/>
    <n v="101.48006966831163"/>
    <n v="0.4"/>
    <n v="70"/>
    <n v="95"/>
    <n v="120"/>
    <n v="1.0518405573464931"/>
    <n v="8.5"/>
    <n v="0.1"/>
    <n v="0"/>
    <n v="16.666666666666668"/>
    <n v="20"/>
    <n v="0.51"/>
    <n v="9.5"/>
    <n v="0.1"/>
    <n v="0"/>
    <n v="10"/>
    <n v="10"/>
    <n v="0.95"/>
    <n v="10"/>
    <n v="0.2"/>
    <n v="0"/>
    <n v="18"/>
    <n v="20"/>
    <n v="0.55555555555555558"/>
    <n v="11"/>
    <n v="0.2"/>
    <n v="0"/>
    <n v="18"/>
    <n v="20"/>
    <n v="0.61111111111111116"/>
    <n v="0"/>
    <n v="0"/>
    <n v="80.006955627193065"/>
    <n v="80.006955627193065"/>
    <x v="4"/>
  </r>
  <r>
    <x v="0"/>
    <s v="184183"/>
    <s v="郭静文"/>
    <s v="实习软件工程师"/>
    <s v="2019-07-01"/>
    <n v="89.831433327052324"/>
    <n v="0.4"/>
    <n v="70"/>
    <n v="95"/>
    <n v="120"/>
    <n v="0.7932573330820929"/>
    <n v="3"/>
    <n v="0.1"/>
    <n v="0"/>
    <n v="16.666666666666668"/>
    <n v="20"/>
    <n v="0.18"/>
    <n v="9"/>
    <n v="0.1"/>
    <n v="0"/>
    <n v="10"/>
    <n v="10"/>
    <n v="0.9"/>
    <n v="14"/>
    <n v="0.2"/>
    <n v="0"/>
    <n v="18"/>
    <n v="20"/>
    <n v="0.7777777777777779"/>
    <n v="15"/>
    <n v="0.2"/>
    <n v="0"/>
    <n v="18"/>
    <n v="20"/>
    <n v="0.83333333333333348"/>
    <n v="0"/>
    <n v="0"/>
    <n v="74.752515545505958"/>
    <n v="74.752515545505958"/>
    <x v="4"/>
  </r>
  <r>
    <x v="0"/>
    <s v="182355"/>
    <s v="张舵"/>
    <s v="助理硬件工程师"/>
    <s v="2017-11-06"/>
    <n v="87.239622324416004"/>
    <n v="0.4"/>
    <n v="70"/>
    <n v="95"/>
    <n v="120"/>
    <n v="0.68958489297664016"/>
    <n v="4"/>
    <n v="0.1"/>
    <n v="0"/>
    <n v="16.666666666666668"/>
    <n v="20"/>
    <n v="0.24"/>
    <n v="8"/>
    <n v="0.1"/>
    <n v="0"/>
    <n v="10"/>
    <n v="10"/>
    <n v="0.8"/>
    <n v="16"/>
    <n v="0.2"/>
    <n v="0"/>
    <n v="18"/>
    <n v="20"/>
    <n v="0.88888888888888884"/>
    <n v="15"/>
    <n v="0.2"/>
    <n v="0"/>
    <n v="18"/>
    <n v="20"/>
    <n v="0.83333333333333348"/>
    <n v="0"/>
    <n v="0"/>
    <n v="72.427840163510055"/>
    <n v="72.427840163510055"/>
    <x v="4"/>
  </r>
  <r>
    <x v="0"/>
    <s v="181440"/>
    <s v="何鹏"/>
    <s v="高级软件工程师"/>
    <s v="2016-06-27"/>
    <n v="88.087387966041049"/>
    <n v="0.4"/>
    <n v="70"/>
    <n v="95"/>
    <n v="120"/>
    <n v="0.72349551864164197"/>
    <n v="2"/>
    <n v="0.1"/>
    <n v="0"/>
    <n v="16.666666666666668"/>
    <n v="20"/>
    <n v="0.12"/>
    <n v="9"/>
    <n v="0.1"/>
    <n v="0"/>
    <n v="10"/>
    <n v="10"/>
    <n v="0.9"/>
    <n v="12"/>
    <n v="0.2"/>
    <n v="0"/>
    <n v="18"/>
    <n v="20"/>
    <n v="0.66666666666666652"/>
    <n v="13"/>
    <n v="0.2"/>
    <n v="0"/>
    <n v="18"/>
    <n v="20"/>
    <n v="0.7222222222222221"/>
    <n v="0"/>
    <n v="0"/>
    <n v="66.917598523443459"/>
    <n v="66.917598523443459"/>
    <x v="4"/>
  </r>
  <r>
    <x v="0"/>
    <s v="184634"/>
    <s v="周鼎"/>
    <s v="高级硬件工程师"/>
    <s v="2019-10-28"/>
    <n v="93.559118756970634"/>
    <n v="0.4"/>
    <n v="70"/>
    <n v="95"/>
    <n v="120"/>
    <n v="0.94236475027882538"/>
    <n v="0"/>
    <n v="0.1"/>
    <n v="0"/>
    <n v="16.666666666666668"/>
    <n v="20"/>
    <n v="0"/>
    <n v="8"/>
    <n v="0.1"/>
    <n v="0"/>
    <n v="10"/>
    <n v="10"/>
    <n v="0.8"/>
    <n v="5"/>
    <n v="0.2"/>
    <n v="0"/>
    <n v="18"/>
    <n v="20"/>
    <n v="0.27777777777777779"/>
    <n v="10"/>
    <n v="0.2"/>
    <n v="0"/>
    <n v="18"/>
    <n v="20"/>
    <n v="0.55555555555555558"/>
    <n v="0"/>
    <n v="0"/>
    <n v="62.361256677819689"/>
    <n v="62.361256677819689"/>
    <x v="4"/>
  </r>
  <r>
    <x v="0"/>
    <s v="141990"/>
    <s v="宁静"/>
    <s v="产品支持工程师"/>
    <s v="2011-07-04"/>
    <n v="45.650254738785414"/>
    <n v="0.4"/>
    <n v="70"/>
    <n v="95"/>
    <n v="120"/>
    <n v="0"/>
    <n v="7.5"/>
    <n v="0.1"/>
    <n v="0"/>
    <n v="16.666666666666668"/>
    <n v="20"/>
    <n v="0.44999999999999996"/>
    <n v="6"/>
    <n v="0.1"/>
    <n v="0"/>
    <n v="10"/>
    <n v="10"/>
    <n v="0.6"/>
    <n v="12"/>
    <n v="0.2"/>
    <n v="0"/>
    <n v="18"/>
    <n v="20"/>
    <n v="0.66666666666666652"/>
    <n v="14"/>
    <n v="0.2"/>
    <n v="0"/>
    <n v="18"/>
    <n v="20"/>
    <n v="0.7777777777777779"/>
    <n v="0"/>
    <n v="0"/>
    <n v="39.388888888888886"/>
    <n v="39.388888888888886"/>
    <x v="3"/>
  </r>
  <r>
    <x v="0"/>
    <s v="182350"/>
    <s v="张晓红"/>
    <s v="助理软件工程师"/>
    <s v="2017-11-06"/>
    <n v="7.543103448275863"/>
    <n v="0.4"/>
    <n v="70"/>
    <n v="95"/>
    <n v="120"/>
    <n v="0"/>
    <n v="0.5"/>
    <n v="0.1"/>
    <n v="0"/>
    <n v="16.666666666666668"/>
    <n v="20"/>
    <n v="0.03"/>
    <n v="0"/>
    <n v="0.1"/>
    <n v="0"/>
    <n v="10"/>
    <n v="10"/>
    <n v="0"/>
    <n v="12"/>
    <n v="0.2"/>
    <n v="0"/>
    <n v="18"/>
    <n v="20"/>
    <n v="0.66666666666666652"/>
    <n v="0"/>
    <n v="0.2"/>
    <n v="0"/>
    <n v="18"/>
    <n v="20"/>
    <n v="0"/>
    <n v="0"/>
    <n v="0"/>
    <n v="13.633333333333331"/>
    <n v="13.633333333333331"/>
    <x v="3"/>
  </r>
  <r>
    <x v="0"/>
    <s v="171112"/>
    <s v="杨玉焕"/>
    <s v="助理硬件工程师"/>
    <s v="2013-09-16"/>
    <n v="0"/>
    <n v="0.4"/>
    <n v="70"/>
    <n v="95"/>
    <n v="120"/>
    <n v="0"/>
    <n v="0"/>
    <n v="0.1"/>
    <n v="0"/>
    <n v="16.666666666666668"/>
    <n v="20"/>
    <n v="0"/>
    <n v="0"/>
    <n v="0.1"/>
    <n v="0"/>
    <n v="10"/>
    <n v="10"/>
    <n v="0"/>
    <n v="0"/>
    <n v="0.2"/>
    <n v="0"/>
    <n v="18"/>
    <n v="20"/>
    <n v="0"/>
    <n v="0"/>
    <n v="0.2"/>
    <n v="0"/>
    <n v="18"/>
    <n v="20"/>
    <n v="0"/>
    <n v="0"/>
    <n v="0"/>
    <n v="0"/>
    <n v="0"/>
    <x v="3"/>
  </r>
  <r>
    <x v="1"/>
    <s v="137705"/>
    <s v="宋强"/>
    <s v="高级软件工程师"/>
    <s v="2013-07-17"/>
    <n v="119.78291772762975"/>
    <n v="0.4"/>
    <n v="70"/>
    <n v="95"/>
    <n v="120"/>
    <n v="1.198263341821038"/>
    <n v="9"/>
    <n v="0.1"/>
    <n v="0"/>
    <n v="16.666666666666668"/>
    <n v="20"/>
    <n v="0.53999999999999992"/>
    <n v="9"/>
    <n v="0.1"/>
    <n v="0"/>
    <n v="10"/>
    <n v="10"/>
    <n v="0.9"/>
    <n v="20"/>
    <n v="0.2"/>
    <n v="0"/>
    <n v="18"/>
    <n v="20"/>
    <n v="1.2"/>
    <n v="19"/>
    <n v="0.2"/>
    <n v="0"/>
    <n v="18"/>
    <n v="20"/>
    <n v="1.1000000000000001"/>
    <n v="0"/>
    <n v="0"/>
    <n v="108.33053367284154"/>
    <n v="108.33053367284154"/>
    <x v="0"/>
  </r>
  <r>
    <x v="1"/>
    <s v="181594"/>
    <s v="吴建波"/>
    <s v="高级软件工程师"/>
    <s v="2016-09-21"/>
    <n v="124.36861233535272"/>
    <n v="0.4"/>
    <n v="70"/>
    <n v="95"/>
    <n v="120"/>
    <n v="1.2"/>
    <n v="9"/>
    <n v="0.1"/>
    <n v="0"/>
    <n v="16.666666666666668"/>
    <n v="20"/>
    <n v="0.53999999999999992"/>
    <n v="6"/>
    <n v="0.1"/>
    <n v="0"/>
    <n v="10"/>
    <n v="10"/>
    <n v="0.6"/>
    <n v="20"/>
    <n v="0.2"/>
    <n v="0"/>
    <n v="18"/>
    <n v="20"/>
    <n v="1.2"/>
    <n v="17"/>
    <n v="0.2"/>
    <n v="0"/>
    <n v="18"/>
    <n v="20"/>
    <n v="0.94444444444444442"/>
    <n v="6"/>
    <n v="5"/>
    <n v="107.28888888888889"/>
    <n v="102.28888888888889"/>
    <x v="0"/>
  </r>
  <r>
    <x v="1"/>
    <s v="180091"/>
    <s v="巨康怡"/>
    <s v="软件工程师"/>
    <s v="2014-09-01"/>
    <n v="121.79554312576238"/>
    <n v="0.4"/>
    <n v="70"/>
    <n v="95"/>
    <n v="120"/>
    <n v="1.2"/>
    <n v="6"/>
    <n v="0.1"/>
    <n v="0"/>
    <n v="16.666666666666668"/>
    <n v="20"/>
    <n v="0.36"/>
    <n v="9"/>
    <n v="0.1"/>
    <n v="0"/>
    <n v="10"/>
    <n v="10"/>
    <n v="0.9"/>
    <n v="16"/>
    <n v="0.2"/>
    <n v="0"/>
    <n v="18"/>
    <n v="20"/>
    <n v="0.88888888888888884"/>
    <n v="15"/>
    <n v="0.2"/>
    <n v="0"/>
    <n v="18"/>
    <n v="20"/>
    <n v="0.83333333333333348"/>
    <n v="2"/>
    <n v="2"/>
    <n v="97.044444444444451"/>
    <n v="95.044444444444451"/>
    <x v="1"/>
  </r>
  <r>
    <x v="1"/>
    <s v="182206"/>
    <s v="梅起银"/>
    <s v="软件工程师"/>
    <s v="2017-09-04"/>
    <n v="111.43613697896519"/>
    <n v="0.4"/>
    <n v="70"/>
    <n v="95"/>
    <n v="120"/>
    <n v="1.1314890958317216"/>
    <n v="4"/>
    <n v="0.1"/>
    <n v="0"/>
    <n v="16.666666666666668"/>
    <n v="20"/>
    <n v="0.24"/>
    <n v="8"/>
    <n v="0.1"/>
    <n v="0"/>
    <n v="10"/>
    <n v="10"/>
    <n v="0.8"/>
    <n v="18"/>
    <n v="0.2"/>
    <n v="0"/>
    <n v="18"/>
    <n v="20"/>
    <n v="1"/>
    <n v="17"/>
    <n v="0.2"/>
    <n v="0"/>
    <n v="18"/>
    <n v="20"/>
    <n v="0.94444444444444442"/>
    <n v="2"/>
    <n v="2"/>
    <n v="96.548452722157748"/>
    <n v="94.548452722157748"/>
    <x v="1"/>
  </r>
  <r>
    <x v="1"/>
    <s v="181542"/>
    <s v="冯勤"/>
    <s v="软件工程师"/>
    <s v="2016-08-15"/>
    <n v="117.78620131802089"/>
    <n v="0.4"/>
    <n v="70"/>
    <n v="95"/>
    <n v="120"/>
    <n v="1.1822896105441671"/>
    <n v="3"/>
    <n v="0.1"/>
    <n v="0"/>
    <n v="16.666666666666668"/>
    <n v="20"/>
    <n v="0.18"/>
    <n v="9"/>
    <n v="0.1"/>
    <n v="0"/>
    <n v="10"/>
    <n v="10"/>
    <n v="0.9"/>
    <n v="17"/>
    <n v="0.2"/>
    <n v="0"/>
    <n v="18"/>
    <n v="20"/>
    <n v="0.94444444444444442"/>
    <n v="17"/>
    <n v="0.2"/>
    <n v="0"/>
    <n v="18"/>
    <n v="20"/>
    <n v="0.94444444444444442"/>
    <n v="0"/>
    <n v="0"/>
    <n v="95.869362199544454"/>
    <n v="95.869362199544454"/>
    <x v="1"/>
  </r>
  <r>
    <x v="1"/>
    <s v="181976"/>
    <s v="陈波"/>
    <s v="高级软件工程师"/>
    <s v="2017-06-07"/>
    <n v="101.00004139631911"/>
    <n v="0.4"/>
    <n v="70"/>
    <n v="95"/>
    <n v="120"/>
    <n v="1.0480003311705528"/>
    <n v="15"/>
    <n v="0.1"/>
    <n v="0"/>
    <n v="16.666666666666668"/>
    <n v="20"/>
    <n v="0.89999999999999991"/>
    <n v="8"/>
    <n v="0.1"/>
    <n v="0"/>
    <n v="10"/>
    <n v="10"/>
    <n v="0.8"/>
    <n v="18"/>
    <n v="0.2"/>
    <n v="0"/>
    <n v="18"/>
    <n v="20"/>
    <n v="1"/>
    <n v="14"/>
    <n v="0.2"/>
    <n v="0"/>
    <n v="18"/>
    <n v="20"/>
    <n v="0.7777777777777779"/>
    <n v="0"/>
    <n v="0"/>
    <n v="94.47556880237768"/>
    <n v="94.47556880237768"/>
    <x v="1"/>
  </r>
  <r>
    <x v="1"/>
    <s v="183992"/>
    <s v="贺小路"/>
    <s v="高级软件工程师"/>
    <s v="2019-05-06"/>
    <n v="97.045228292570684"/>
    <n v="0.4"/>
    <n v="70"/>
    <n v="95"/>
    <n v="120"/>
    <n v="1.0163618263405656"/>
    <n v="9"/>
    <n v="0.1"/>
    <n v="0"/>
    <n v="16.666666666666668"/>
    <n v="20"/>
    <n v="0.53999999999999992"/>
    <n v="9"/>
    <n v="0.1"/>
    <n v="0"/>
    <n v="10"/>
    <n v="10"/>
    <n v="0.9"/>
    <n v="17"/>
    <n v="0.2"/>
    <n v="0"/>
    <n v="18"/>
    <n v="20"/>
    <n v="0.94444444444444442"/>
    <n v="17"/>
    <n v="0.2"/>
    <n v="0"/>
    <n v="18"/>
    <n v="20"/>
    <n v="0.94444444444444442"/>
    <n v="0"/>
    <n v="0"/>
    <n v="92.832250831400401"/>
    <n v="92.832250831400401"/>
    <x v="1"/>
  </r>
  <r>
    <x v="1"/>
    <s v="183040"/>
    <s v="李玉凤"/>
    <s v="助理软件工程师"/>
    <s v="2018-07-09"/>
    <n v="111.17490264430626"/>
    <n v="0.4"/>
    <n v="70"/>
    <n v="95"/>
    <n v="120"/>
    <n v="1.1293992211544499"/>
    <n v="3"/>
    <n v="0.1"/>
    <n v="0"/>
    <n v="16.666666666666668"/>
    <n v="20"/>
    <n v="0.18"/>
    <n v="6.0588235294117645"/>
    <n v="0.1"/>
    <n v="0"/>
    <n v="10"/>
    <n v="10"/>
    <n v="0.60588235294117643"/>
    <n v="18"/>
    <n v="0.2"/>
    <n v="0"/>
    <n v="18"/>
    <n v="20"/>
    <n v="1"/>
    <n v="15"/>
    <n v="0.2"/>
    <n v="0"/>
    <n v="18"/>
    <n v="20"/>
    <n v="0.83333333333333348"/>
    <n v="2"/>
    <n v="2"/>
    <n v="91.701459042256431"/>
    <n v="89.701459042256431"/>
    <x v="2"/>
  </r>
  <r>
    <x v="1"/>
    <s v="184063"/>
    <s v="支如意"/>
    <s v="高级软件工程师"/>
    <s v="2019-05-22"/>
    <n v="110.34395213534971"/>
    <n v="0.4"/>
    <n v="70"/>
    <n v="95"/>
    <n v="120"/>
    <n v="1.1227516170827976"/>
    <n v="0"/>
    <n v="0.1"/>
    <n v="0"/>
    <n v="16.666666666666668"/>
    <n v="20"/>
    <n v="0"/>
    <n v="9"/>
    <n v="0.1"/>
    <n v="0"/>
    <n v="10"/>
    <n v="10"/>
    <n v="0.9"/>
    <n v="18"/>
    <n v="0.2"/>
    <n v="0"/>
    <n v="18"/>
    <n v="20"/>
    <n v="1"/>
    <n v="16"/>
    <n v="0.2"/>
    <n v="0"/>
    <n v="18"/>
    <n v="20"/>
    <n v="0.88888888888888884"/>
    <n v="0"/>
    <n v="0"/>
    <n v="91.687842461089701"/>
    <n v="91.687842461089701"/>
    <x v="2"/>
  </r>
  <r>
    <x v="1"/>
    <s v="182358"/>
    <s v="关博熠"/>
    <s v="助理软件工程师"/>
    <s v="2017-11-06"/>
    <n v="106.80429935305571"/>
    <n v="0.4"/>
    <n v="70"/>
    <n v="95"/>
    <n v="120"/>
    <n v="1.0944343948244457"/>
    <n v="6"/>
    <n v="0.1"/>
    <n v="0"/>
    <n v="16.666666666666668"/>
    <n v="20"/>
    <n v="0.36"/>
    <n v="8"/>
    <n v="0.1"/>
    <n v="0"/>
    <n v="10"/>
    <n v="10"/>
    <n v="0.8"/>
    <n v="16"/>
    <n v="0.2"/>
    <n v="0"/>
    <n v="18"/>
    <n v="20"/>
    <n v="0.88888888888888884"/>
    <n v="14"/>
    <n v="0.2"/>
    <n v="0"/>
    <n v="18"/>
    <n v="20"/>
    <n v="0.7777777777777779"/>
    <n v="2"/>
    <n v="2"/>
    <n v="90.710709126311173"/>
    <n v="88.710709126311173"/>
    <x v="2"/>
  </r>
  <r>
    <x v="1"/>
    <s v="151220"/>
    <s v="孙丰妹"/>
    <s v="高级软件工程师"/>
    <s v="2014-03-31"/>
    <n v="116.84389412418876"/>
    <n v="0.4"/>
    <n v="70"/>
    <n v="95"/>
    <n v="120"/>
    <n v="1.1747511529935102"/>
    <n v="0"/>
    <n v="0.1"/>
    <n v="0"/>
    <n v="16.666666666666668"/>
    <n v="20"/>
    <n v="0"/>
    <n v="0"/>
    <n v="0.1"/>
    <n v="0"/>
    <n v="10"/>
    <n v="10"/>
    <n v="0"/>
    <n v="16"/>
    <n v="0.2"/>
    <n v="0"/>
    <n v="18"/>
    <n v="20"/>
    <n v="0.88888888888888884"/>
    <n v="15"/>
    <n v="0.2"/>
    <n v="0"/>
    <n v="18"/>
    <n v="20"/>
    <n v="0.83333333333333348"/>
    <n v="6"/>
    <n v="5"/>
    <n v="86.434490564184856"/>
    <n v="81.434490564184856"/>
    <x v="3"/>
  </r>
  <r>
    <x v="1"/>
    <s v="182065"/>
    <s v="肖倩"/>
    <s v="助理软件工程师"/>
    <s v="2017-07-10"/>
    <n v="109.51852937943598"/>
    <n v="0.4"/>
    <n v="70"/>
    <n v="95"/>
    <n v="120"/>
    <n v="1.1161482350354879"/>
    <n v="0"/>
    <n v="0.1"/>
    <n v="0"/>
    <n v="16.666666666666668"/>
    <n v="20"/>
    <n v="0"/>
    <n v="8"/>
    <n v="0.1"/>
    <n v="0"/>
    <n v="10"/>
    <n v="10"/>
    <n v="0.8"/>
    <n v="17"/>
    <n v="0.2"/>
    <n v="0"/>
    <n v="18"/>
    <n v="20"/>
    <n v="0.94444444444444442"/>
    <n v="13"/>
    <n v="0.2"/>
    <n v="0"/>
    <n v="18"/>
    <n v="20"/>
    <n v="0.7222222222222221"/>
    <n v="0"/>
    <n v="0"/>
    <n v="85.979262734752851"/>
    <n v="85.979262734752851"/>
    <x v="3"/>
  </r>
  <r>
    <x v="1"/>
    <s v="184382"/>
    <s v="宋维"/>
    <s v="高级软件工程师"/>
    <s v="2019-08-05"/>
    <n v="106.61453148371412"/>
    <n v="0.4"/>
    <n v="70"/>
    <n v="95"/>
    <n v="120"/>
    <n v="1.0929162518697129"/>
    <n v="0"/>
    <n v="0.1"/>
    <n v="0"/>
    <n v="16.666666666666668"/>
    <n v="20"/>
    <n v="0"/>
    <n v="6"/>
    <n v="0.1"/>
    <n v="0"/>
    <n v="10"/>
    <n v="10"/>
    <n v="0.6"/>
    <n v="18"/>
    <n v="0.2"/>
    <n v="0"/>
    <n v="18"/>
    <n v="20"/>
    <n v="1"/>
    <n v="14"/>
    <n v="0.2"/>
    <n v="0"/>
    <n v="18"/>
    <n v="20"/>
    <n v="0.7777777777777779"/>
    <n v="0"/>
    <n v="0"/>
    <n v="85.272205630344061"/>
    <n v="85.272205630344061"/>
    <x v="3"/>
  </r>
  <r>
    <x v="1"/>
    <s v="184717"/>
    <s v="沈文昌"/>
    <s v="软件工程师"/>
    <s v="2019-12-09"/>
    <n v="99.955821754782662"/>
    <n v="0.4"/>
    <n v="70"/>
    <n v="95"/>
    <n v="120"/>
    <n v="1.0396465740382612"/>
    <n v="0"/>
    <n v="0.1"/>
    <n v="0"/>
    <n v="16.666666666666668"/>
    <n v="20"/>
    <n v="0"/>
    <n v="9"/>
    <n v="0.1"/>
    <n v="0"/>
    <n v="10"/>
    <n v="10"/>
    <n v="0.9"/>
    <n v="16"/>
    <n v="0.2"/>
    <n v="0"/>
    <n v="18"/>
    <n v="20"/>
    <n v="0.88888888888888884"/>
    <n v="15"/>
    <n v="0.2"/>
    <n v="0"/>
    <n v="18"/>
    <n v="20"/>
    <n v="0.83333333333333348"/>
    <n v="0"/>
    <n v="0"/>
    <n v="85.030307405974909"/>
    <n v="85.030307405974909"/>
    <x v="3"/>
  </r>
  <r>
    <x v="1"/>
    <s v="184752"/>
    <s v="陈重阳"/>
    <s v="软件工程师"/>
    <s v="2020-01-02"/>
    <n v="105.21540567076254"/>
    <n v="0.4"/>
    <n v="70"/>
    <n v="95"/>
    <n v="120"/>
    <n v="1.0817232453661003"/>
    <n v="0"/>
    <n v="0.1"/>
    <n v="0"/>
    <n v="16.666666666666668"/>
    <n v="20"/>
    <n v="0"/>
    <n v="8"/>
    <n v="0.1"/>
    <n v="0"/>
    <n v="10"/>
    <n v="10"/>
    <n v="0.8"/>
    <n v="17"/>
    <n v="0.2"/>
    <n v="0"/>
    <n v="18"/>
    <n v="20"/>
    <n v="0.94444444444444442"/>
    <n v="14"/>
    <n v="0.2"/>
    <n v="0"/>
    <n v="18"/>
    <n v="20"/>
    <n v="0.7777777777777779"/>
    <n v="-1"/>
    <n v="-1"/>
    <n v="84.713374259088454"/>
    <n v="85.713374259088454"/>
    <x v="3"/>
  </r>
  <r>
    <x v="1"/>
    <s v="184178"/>
    <s v="李盼侬"/>
    <s v="实习软件工程师"/>
    <s v="2019-07-01"/>
    <n v="105.799886941775"/>
    <n v="0.4"/>
    <n v="70"/>
    <n v="95"/>
    <n v="120"/>
    <n v="1.0863990955342"/>
    <n v="0"/>
    <n v="0.1"/>
    <n v="0"/>
    <n v="16.666666666666668"/>
    <n v="20"/>
    <n v="0"/>
    <n v="9"/>
    <n v="0.1"/>
    <n v="0"/>
    <n v="10"/>
    <n v="10"/>
    <n v="0.9"/>
    <n v="15"/>
    <n v="0.2"/>
    <n v="0"/>
    <n v="18"/>
    <n v="20"/>
    <n v="0.83333333333333348"/>
    <n v="14"/>
    <n v="0.2"/>
    <n v="0"/>
    <n v="18"/>
    <n v="20"/>
    <n v="0.7777777777777779"/>
    <n v="0"/>
    <n v="0"/>
    <n v="84.67818604359023"/>
    <n v="84.67818604359023"/>
    <x v="3"/>
  </r>
  <r>
    <x v="1"/>
    <s v="180501"/>
    <s v="马闵"/>
    <s v="软件工程师"/>
    <s v="2015-04-07"/>
    <n v="104.10847639165748"/>
    <n v="0.4"/>
    <n v="70"/>
    <n v="95"/>
    <n v="120"/>
    <n v="1.0728678111332599"/>
    <n v="0"/>
    <n v="0.1"/>
    <n v="0"/>
    <n v="16.666666666666668"/>
    <n v="20"/>
    <n v="0"/>
    <n v="9"/>
    <n v="0.1"/>
    <n v="0"/>
    <n v="10"/>
    <n v="10"/>
    <n v="0.9"/>
    <n v="14"/>
    <n v="0.2"/>
    <n v="0"/>
    <n v="18"/>
    <n v="20"/>
    <n v="0.7777777777777779"/>
    <n v="13"/>
    <n v="0.2"/>
    <n v="0"/>
    <n v="18"/>
    <n v="20"/>
    <n v="0.7222222222222221"/>
    <n v="2"/>
    <n v="2"/>
    <n v="83.914712445330395"/>
    <n v="81.914712445330395"/>
    <x v="3"/>
  </r>
  <r>
    <x v="1"/>
    <s v="181981"/>
    <s v="荣华峰"/>
    <s v="高级软件工程师"/>
    <s v="2017-06-08"/>
    <n v="109.25876826565681"/>
    <n v="0.4"/>
    <n v="70"/>
    <n v="95"/>
    <n v="120"/>
    <n v="1.1140701461252545"/>
    <n v="0"/>
    <n v="0.1"/>
    <n v="0"/>
    <n v="16.666666666666668"/>
    <n v="20"/>
    <n v="0"/>
    <n v="5"/>
    <n v="0.1"/>
    <n v="0"/>
    <n v="10"/>
    <n v="10"/>
    <n v="0.5"/>
    <n v="18"/>
    <n v="0.2"/>
    <n v="0"/>
    <n v="18"/>
    <n v="20"/>
    <n v="1"/>
    <n v="12"/>
    <n v="0.2"/>
    <n v="0"/>
    <n v="18"/>
    <n v="20"/>
    <n v="0.66666666666666652"/>
    <n v="0"/>
    <n v="0"/>
    <n v="82.896139178343503"/>
    <n v="82.896139178343503"/>
    <x v="3"/>
  </r>
  <r>
    <x v="1"/>
    <s v="181790"/>
    <s v="李小明"/>
    <s v="高级软件工程师"/>
    <s v="2017-03-13"/>
    <n v="94.888495460230331"/>
    <n v="0.4"/>
    <n v="70"/>
    <n v="95"/>
    <n v="120"/>
    <n v="0.99553981840921324"/>
    <n v="5"/>
    <n v="0.1"/>
    <n v="0"/>
    <n v="16.666666666666668"/>
    <n v="20"/>
    <n v="0.3"/>
    <n v="10"/>
    <n v="0.1"/>
    <n v="0"/>
    <n v="10"/>
    <n v="10"/>
    <n v="1"/>
    <n v="12"/>
    <n v="0.2"/>
    <n v="0"/>
    <n v="18"/>
    <n v="20"/>
    <n v="0.66666666666666652"/>
    <n v="15"/>
    <n v="0.2"/>
    <n v="0"/>
    <n v="18"/>
    <n v="20"/>
    <n v="0.83333333333333348"/>
    <n v="0"/>
    <n v="0"/>
    <n v="82.82159273636853"/>
    <n v="82.82159273636853"/>
    <x v="3"/>
  </r>
  <r>
    <x v="1"/>
    <s v="182359"/>
    <s v="李毅"/>
    <s v="助理软件工程师"/>
    <s v="2017-11-06"/>
    <n v="102.76325293637333"/>
    <n v="0.4"/>
    <n v="70"/>
    <n v="95"/>
    <n v="120"/>
    <n v="1.0621060234909867"/>
    <n v="0"/>
    <n v="0.1"/>
    <n v="0"/>
    <n v="16.666666666666668"/>
    <n v="20"/>
    <n v="0"/>
    <n v="9"/>
    <n v="0.1"/>
    <n v="0"/>
    <n v="10"/>
    <n v="10"/>
    <n v="0.9"/>
    <n v="15"/>
    <n v="0.2"/>
    <n v="0"/>
    <n v="18"/>
    <n v="20"/>
    <n v="0.83333333333333348"/>
    <n v="13"/>
    <n v="0.2"/>
    <n v="0"/>
    <n v="18"/>
    <n v="20"/>
    <n v="0.7222222222222221"/>
    <n v="0"/>
    <n v="0"/>
    <n v="82.595352050750591"/>
    <n v="82.595352050750591"/>
    <x v="3"/>
  </r>
  <r>
    <x v="1"/>
    <s v="184331"/>
    <s v="赵露"/>
    <s v="软件工程师"/>
    <s v="2019-07-22"/>
    <n v="106.72339412692273"/>
    <n v="0.4"/>
    <n v="70"/>
    <n v="95"/>
    <n v="120"/>
    <n v="1.0937871530153818"/>
    <n v="6"/>
    <n v="0.1"/>
    <n v="0"/>
    <n v="16.666666666666668"/>
    <n v="20"/>
    <n v="0.36"/>
    <n v="6"/>
    <n v="0.1"/>
    <n v="0"/>
    <n v="10"/>
    <n v="10"/>
    <n v="0.6"/>
    <n v="16"/>
    <n v="0.2"/>
    <n v="0"/>
    <n v="18"/>
    <n v="20"/>
    <n v="0.88888888888888884"/>
    <n v="10"/>
    <n v="0.2"/>
    <n v="0"/>
    <n v="18"/>
    <n v="20"/>
    <n v="0.55555555555555558"/>
    <n v="0"/>
    <n v="0"/>
    <n v="82.240375009504163"/>
    <n v="82.240375009504163"/>
    <x v="3"/>
  </r>
  <r>
    <x v="1"/>
    <s v="184180"/>
    <s v="穆璀"/>
    <s v="实习软件工程师"/>
    <s v="2019-07-01"/>
    <n v="104.50314251986832"/>
    <n v="0.4"/>
    <n v="70"/>
    <n v="95"/>
    <n v="120"/>
    <n v="1.0760251401589465"/>
    <n v="0"/>
    <n v="0.1"/>
    <n v="0"/>
    <n v="16.666666666666668"/>
    <n v="20"/>
    <n v="0"/>
    <n v="6"/>
    <n v="0.1"/>
    <n v="0"/>
    <n v="10"/>
    <n v="10"/>
    <n v="0.6"/>
    <n v="15"/>
    <n v="0.2"/>
    <n v="0"/>
    <n v="18"/>
    <n v="20"/>
    <n v="0.83333333333333348"/>
    <n v="12"/>
    <n v="0.2"/>
    <n v="0"/>
    <n v="18"/>
    <n v="20"/>
    <n v="0.66666666666666652"/>
    <n v="0"/>
    <n v="0"/>
    <n v="79.041005606357857"/>
    <n v="79.041005606357857"/>
    <x v="4"/>
  </r>
  <r>
    <x v="1"/>
    <s v="184084"/>
    <s v="张文博"/>
    <s v="软件工程师"/>
    <s v="2019-06-03"/>
    <n v="92.497530570348971"/>
    <n v="0.4"/>
    <n v="70"/>
    <n v="95"/>
    <n v="120"/>
    <n v="0.89990122281395879"/>
    <n v="0"/>
    <n v="0.1"/>
    <n v="0"/>
    <n v="16.666666666666668"/>
    <n v="20"/>
    <n v="0"/>
    <n v="9"/>
    <n v="0.1"/>
    <n v="0"/>
    <n v="10"/>
    <n v="10"/>
    <n v="0.9"/>
    <n v="15"/>
    <n v="0.2"/>
    <n v="0"/>
    <n v="18"/>
    <n v="20"/>
    <n v="0.83333333333333348"/>
    <n v="15"/>
    <n v="0.2"/>
    <n v="0"/>
    <n v="18"/>
    <n v="20"/>
    <n v="0.83333333333333348"/>
    <n v="0"/>
    <n v="0"/>
    <n v="78.329382245891694"/>
    <n v="78.329382245891694"/>
    <x v="4"/>
  </r>
  <r>
    <x v="1"/>
    <s v="184179"/>
    <s v="汪玲"/>
    <s v="实习软件工程师"/>
    <s v="2019-07-01"/>
    <n v="86.715450736541072"/>
    <n v="0.4"/>
    <n v="70"/>
    <n v="95"/>
    <n v="120"/>
    <n v="0.66861802946164284"/>
    <n v="0"/>
    <n v="0.1"/>
    <n v="0"/>
    <n v="16.666666666666668"/>
    <n v="20"/>
    <n v="0"/>
    <n v="9"/>
    <n v="0.1"/>
    <n v="0"/>
    <n v="10"/>
    <n v="10"/>
    <n v="0.9"/>
    <n v="11"/>
    <n v="0.2"/>
    <n v="0"/>
    <n v="18"/>
    <n v="20"/>
    <n v="0.61111111111111116"/>
    <n v="9"/>
    <n v="0.2"/>
    <n v="0"/>
    <n v="18"/>
    <n v="20"/>
    <n v="0.5"/>
    <n v="-1"/>
    <n v="-1"/>
    <n v="56.966943400687946"/>
    <n v="57.966943400687946"/>
    <x v="4"/>
  </r>
  <r>
    <x v="2"/>
    <s v="163327"/>
    <s v="王峰霞"/>
    <s v="高级软件测试工程师"/>
    <s v="2011-04-25"/>
    <n v="112.97891118007406"/>
    <n v="0.4"/>
    <n v="70"/>
    <n v="95"/>
    <n v="120"/>
    <n v="1.1438312894405924"/>
    <n v="9.5"/>
    <n v="0.1"/>
    <n v="0"/>
    <n v="16.666666666666668"/>
    <n v="20"/>
    <n v="0.56999999999999995"/>
    <n v="10"/>
    <n v="0.1"/>
    <n v="0"/>
    <n v="10"/>
    <n v="10"/>
    <n v="1"/>
    <n v="17"/>
    <n v="0.2"/>
    <n v="0"/>
    <n v="18"/>
    <n v="20"/>
    <n v="0.94444444444444442"/>
    <n v="16"/>
    <n v="0.2"/>
    <n v="0"/>
    <n v="18"/>
    <n v="20"/>
    <n v="0.88888888888888884"/>
    <n v="0"/>
    <n v="0"/>
    <n v="98.119918244290375"/>
    <n v="98.119918244290375"/>
    <x v="0"/>
  </r>
  <r>
    <x v="2"/>
    <s v="180623"/>
    <s v="边涛"/>
    <s v="高级软件测试工程师"/>
    <s v="2015-05-18"/>
    <n v="108.82575189487893"/>
    <n v="0.4"/>
    <n v="70"/>
    <n v="95"/>
    <n v="120"/>
    <n v="1.1106060151590313"/>
    <n v="6"/>
    <n v="0.1"/>
    <n v="0"/>
    <n v="16.666666666666668"/>
    <n v="20"/>
    <n v="0.36"/>
    <n v="9.56"/>
    <n v="0.1"/>
    <n v="0"/>
    <n v="10"/>
    <n v="10"/>
    <n v="0.95600000000000007"/>
    <n v="18"/>
    <n v="0.2"/>
    <n v="0"/>
    <n v="18"/>
    <n v="20"/>
    <n v="1"/>
    <n v="17"/>
    <n v="0.2"/>
    <n v="0"/>
    <n v="18"/>
    <n v="20"/>
    <n v="0.94444444444444442"/>
    <n v="0"/>
    <n v="0"/>
    <n v="96.473129495250134"/>
    <n v="96.473129495250134"/>
    <x v="0"/>
  </r>
  <r>
    <x v="2"/>
    <s v="131529"/>
    <s v="范礼娟"/>
    <s v="配置管理工程师"/>
    <s v="2011-07-04"/>
    <n v="118.41162110969785"/>
    <n v="0.4"/>
    <n v="70"/>
    <n v="95"/>
    <n v="120"/>
    <n v="1.1872929688775828"/>
    <n v="10"/>
    <n v="0.1"/>
    <n v="0"/>
    <n v="16.666666666666668"/>
    <n v="20"/>
    <n v="0.6"/>
    <n v="8.6"/>
    <n v="0.1"/>
    <n v="0"/>
    <n v="10"/>
    <n v="10"/>
    <n v="0.86"/>
    <n v="15"/>
    <n v="0.2"/>
    <n v="0"/>
    <n v="18"/>
    <n v="20"/>
    <n v="0.83333333333333348"/>
    <n v="14"/>
    <n v="0.2"/>
    <n v="0"/>
    <n v="18"/>
    <n v="20"/>
    <n v="0.7777777777777779"/>
    <n v="0"/>
    <n v="0"/>
    <n v="94.313940977325544"/>
    <n v="94.313940977325544"/>
    <x v="1"/>
  </r>
  <r>
    <x v="2"/>
    <s v="171178"/>
    <s v="吕王栋"/>
    <s v="软件测试工程师"/>
    <s v="2012-04-23"/>
    <n v="111.36161746676161"/>
    <n v="0.4"/>
    <n v="70"/>
    <n v="95"/>
    <n v="120"/>
    <n v="1.130892939734093"/>
    <n v="10"/>
    <n v="0.1"/>
    <n v="0"/>
    <n v="16.666666666666668"/>
    <n v="20"/>
    <n v="0.6"/>
    <n v="9"/>
    <n v="0.1"/>
    <n v="0"/>
    <n v="10"/>
    <n v="10"/>
    <n v="0.9"/>
    <n v="16"/>
    <n v="0.2"/>
    <n v="0"/>
    <n v="18"/>
    <n v="20"/>
    <n v="0.88888888888888884"/>
    <n v="13"/>
    <n v="0.2"/>
    <n v="0"/>
    <n v="18"/>
    <n v="20"/>
    <n v="0.7222222222222221"/>
    <n v="0"/>
    <n v="0"/>
    <n v="92.457939811585945"/>
    <n v="92.457939811585945"/>
    <x v="1"/>
  </r>
  <r>
    <x v="2"/>
    <s v="135709"/>
    <s v="郭晓"/>
    <s v="高级硬件测试工程师"/>
    <s v="2014-04-02"/>
    <n v="102.79177400283166"/>
    <n v="0.4"/>
    <n v="70"/>
    <n v="95"/>
    <n v="120"/>
    <n v="1.0623341920226532"/>
    <n v="16.5"/>
    <n v="0.1"/>
    <n v="0"/>
    <n v="16.666666666666668"/>
    <n v="20"/>
    <n v="0.98999999999999988"/>
    <n v="6"/>
    <n v="0.1"/>
    <n v="0"/>
    <n v="10"/>
    <n v="10"/>
    <n v="0.6"/>
    <n v="15"/>
    <n v="0.2"/>
    <n v="0"/>
    <n v="18"/>
    <n v="20"/>
    <n v="0.83333333333333348"/>
    <n v="15"/>
    <n v="0.2"/>
    <n v="0"/>
    <n v="18"/>
    <n v="20"/>
    <n v="0.83333333333333348"/>
    <n v="0"/>
    <n v="0"/>
    <n v="91.726701014239481"/>
    <n v="91.726701014239481"/>
    <x v="1"/>
  </r>
  <r>
    <x v="2"/>
    <s v="182361"/>
    <s v="赵洋"/>
    <s v="助理硬件测试工程师"/>
    <s v="2018-05-07"/>
    <n v="110.92553574181612"/>
    <n v="0.4"/>
    <n v="70"/>
    <n v="95"/>
    <n v="120"/>
    <n v="1.1274042859345288"/>
    <n v="5"/>
    <n v="0.1"/>
    <n v="0"/>
    <n v="16.666666666666668"/>
    <n v="20"/>
    <n v="0.3"/>
    <n v="6.5"/>
    <n v="0.1"/>
    <n v="0"/>
    <n v="10"/>
    <n v="10"/>
    <n v="0.65"/>
    <n v="17"/>
    <n v="0.2"/>
    <n v="0"/>
    <n v="18"/>
    <n v="20"/>
    <n v="0.94444444444444442"/>
    <n v="14"/>
    <n v="0.2"/>
    <n v="0"/>
    <n v="18"/>
    <n v="20"/>
    <n v="0.7777777777777779"/>
    <n v="2"/>
    <n v="2"/>
    <n v="91.040615881825602"/>
    <n v="89.040615881825602"/>
    <x v="1"/>
  </r>
  <r>
    <x v="2"/>
    <s v="143473"/>
    <s v="房美君"/>
    <s v="高级软件测试工程师"/>
    <s v="2011-07-04"/>
    <n v="106.81853578062088"/>
    <n v="0.4"/>
    <n v="70"/>
    <n v="95"/>
    <n v="120"/>
    <n v="1.0945482862449669"/>
    <n v="2"/>
    <n v="0.1"/>
    <n v="0"/>
    <n v="16.666666666666668"/>
    <n v="20"/>
    <n v="0.12"/>
    <n v="10"/>
    <n v="0.1"/>
    <n v="0"/>
    <n v="10"/>
    <n v="10"/>
    <n v="1"/>
    <n v="16"/>
    <n v="0.2"/>
    <n v="0"/>
    <n v="18"/>
    <n v="20"/>
    <n v="0.88888888888888884"/>
    <n v="15"/>
    <n v="0.2"/>
    <n v="0"/>
    <n v="18"/>
    <n v="20"/>
    <n v="0.83333333333333348"/>
    <n v="0"/>
    <n v="0"/>
    <n v="89.426375894243137"/>
    <n v="89.426375894243137"/>
    <x v="2"/>
  </r>
  <r>
    <x v="2"/>
    <s v="173330"/>
    <s v="高英"/>
    <s v="软件测试工程师"/>
    <s v="2012-04-23"/>
    <n v="109.58386985823674"/>
    <n v="0.4"/>
    <n v="70"/>
    <n v="95"/>
    <n v="120"/>
    <n v="1.1166709588658938"/>
    <n v="2"/>
    <n v="0.1"/>
    <n v="0"/>
    <n v="16.666666666666668"/>
    <n v="20"/>
    <n v="0.12"/>
    <n v="9"/>
    <n v="0.1"/>
    <n v="0"/>
    <n v="10"/>
    <n v="10"/>
    <n v="0.9"/>
    <n v="17"/>
    <n v="0.2"/>
    <n v="0"/>
    <n v="18"/>
    <n v="20"/>
    <n v="0.94444444444444442"/>
    <n v="13"/>
    <n v="0.2"/>
    <n v="0"/>
    <n v="18"/>
    <n v="20"/>
    <n v="0.7222222222222221"/>
    <n v="0"/>
    <n v="0"/>
    <n v="88.200171687969103"/>
    <n v="88.200171687969103"/>
    <x v="2"/>
  </r>
  <r>
    <x v="2"/>
    <s v="181874"/>
    <s v="焦斌"/>
    <s v="硬件测试工程师"/>
    <s v="2017-04-17"/>
    <n v="108.12681227195642"/>
    <n v="0.4"/>
    <n v="70"/>
    <n v="95"/>
    <n v="120"/>
    <n v="1.1050144981756516"/>
    <n v="1"/>
    <n v="0.1"/>
    <n v="0"/>
    <n v="16.666666666666668"/>
    <n v="20"/>
    <n v="0.06"/>
    <n v="8.5"/>
    <n v="0.1"/>
    <n v="0"/>
    <n v="10"/>
    <n v="10"/>
    <n v="0.85"/>
    <n v="15"/>
    <n v="0.2"/>
    <n v="0"/>
    <n v="18"/>
    <n v="20"/>
    <n v="0.83333333333333348"/>
    <n v="16"/>
    <n v="0.2"/>
    <n v="0"/>
    <n v="18"/>
    <n v="20"/>
    <n v="0.88888888888888884"/>
    <n v="0"/>
    <n v="0"/>
    <n v="87.745024371470521"/>
    <n v="87.745024371470521"/>
    <x v="2"/>
  </r>
  <r>
    <x v="2"/>
    <s v="135618"/>
    <s v="武美霞"/>
    <s v="配置管理工程师"/>
    <s v="2011-04-25"/>
    <n v="112.36154791627411"/>
    <n v="0.4"/>
    <n v="70"/>
    <n v="95"/>
    <n v="120"/>
    <n v="1.1388923833301927"/>
    <n v="5"/>
    <n v="0.1"/>
    <n v="0"/>
    <n v="16.666666666666668"/>
    <n v="20"/>
    <n v="0.3"/>
    <n v="8.5"/>
    <n v="0.1"/>
    <n v="0"/>
    <n v="10"/>
    <n v="10"/>
    <n v="0.85"/>
    <n v="15"/>
    <n v="0.2"/>
    <n v="0"/>
    <n v="18"/>
    <n v="20"/>
    <n v="0.83333333333333348"/>
    <n v="12"/>
    <n v="0.2"/>
    <n v="0"/>
    <n v="18"/>
    <n v="20"/>
    <n v="0.66666666666666652"/>
    <n v="0"/>
    <n v="0"/>
    <n v="87.055695333207723"/>
    <n v="87.055695333207723"/>
    <x v="3"/>
  </r>
  <r>
    <x v="2"/>
    <s v="183407"/>
    <s v="杨博"/>
    <s v="高级软件测试工程师"/>
    <s v="2018-11-05"/>
    <n v="102.28293974458072"/>
    <n v="0.4"/>
    <n v="70"/>
    <n v="95"/>
    <n v="120"/>
    <n v="1.0582635179566457"/>
    <n v="3.5"/>
    <n v="0.1"/>
    <n v="0"/>
    <n v="16.666666666666668"/>
    <n v="20"/>
    <n v="0.21"/>
    <n v="10"/>
    <n v="0.1"/>
    <n v="0"/>
    <n v="10"/>
    <n v="10"/>
    <n v="1"/>
    <n v="15"/>
    <n v="0.2"/>
    <n v="0"/>
    <n v="18"/>
    <n v="20"/>
    <n v="0.83333333333333348"/>
    <n v="12"/>
    <n v="0.2"/>
    <n v="0"/>
    <n v="18"/>
    <n v="20"/>
    <n v="0.66666666666666652"/>
    <n v="0"/>
    <n v="0"/>
    <n v="84.430540718265831"/>
    <n v="84.430540718265831"/>
    <x v="3"/>
  </r>
  <r>
    <x v="2"/>
    <s v="183763"/>
    <s v="陈飞"/>
    <s v="硬件测试工程师"/>
    <s v="2019-03-04"/>
    <n v="100.99439847885299"/>
    <n v="0.4"/>
    <n v="70"/>
    <n v="95"/>
    <n v="120"/>
    <n v="1.0479551878308238"/>
    <n v="9"/>
    <n v="0.1"/>
    <n v="0"/>
    <n v="16.666666666666668"/>
    <n v="20"/>
    <n v="0.53999999999999992"/>
    <n v="4.55"/>
    <n v="0.1"/>
    <n v="0"/>
    <n v="10"/>
    <n v="10"/>
    <n v="0.4549999999999999"/>
    <n v="15"/>
    <n v="0.2"/>
    <n v="0"/>
    <n v="18"/>
    <n v="20"/>
    <n v="0.83333333333333348"/>
    <n v="13"/>
    <n v="0.2"/>
    <n v="0"/>
    <n v="18"/>
    <n v="20"/>
    <n v="0.7222222222222221"/>
    <n v="0"/>
    <n v="0"/>
    <n v="82.979318624344074"/>
    <n v="82.979318624344074"/>
    <x v="3"/>
  </r>
  <r>
    <x v="2"/>
    <s v="184185"/>
    <s v="杨妮"/>
    <s v="实习软件测试工程师"/>
    <s v="2019-07-01"/>
    <n v="108.69728151498022"/>
    <n v="0.4"/>
    <n v="70"/>
    <n v="95"/>
    <n v="120"/>
    <n v="1.1095782521198416"/>
    <n v="1"/>
    <n v="0.1"/>
    <n v="0"/>
    <n v="16.666666666666668"/>
    <n v="20"/>
    <n v="0.06"/>
    <n v="6.6899999999999995"/>
    <n v="0.1"/>
    <n v="0"/>
    <n v="10"/>
    <n v="10"/>
    <n v="0.66899999999999993"/>
    <n v="15"/>
    <n v="0.2"/>
    <n v="0"/>
    <n v="18"/>
    <n v="20"/>
    <n v="0.83333333333333348"/>
    <n v="12"/>
    <n v="0.2"/>
    <n v="0"/>
    <n v="18"/>
    <n v="20"/>
    <n v="0.66666666666666652"/>
    <n v="0"/>
    <n v="0"/>
    <n v="81.673130084793669"/>
    <n v="81.673130084793669"/>
    <x v="3"/>
  </r>
  <r>
    <x v="2"/>
    <s v="107574"/>
    <s v="权纪锋"/>
    <s v="高级软件测试工程师"/>
    <s v="2010-12-09"/>
    <n v="107.62335459904706"/>
    <n v="0.4"/>
    <n v="70"/>
    <n v="95"/>
    <n v="120"/>
    <n v="1.1009868367923765"/>
    <n v="2"/>
    <n v="0.1"/>
    <n v="0"/>
    <n v="16.666666666666668"/>
    <n v="20"/>
    <n v="0.12"/>
    <n v="6.0600000000000005"/>
    <n v="0.1"/>
    <n v="0"/>
    <n v="10"/>
    <n v="10"/>
    <n v="0.60600000000000009"/>
    <n v="14"/>
    <n v="0.2"/>
    <n v="0"/>
    <n v="18"/>
    <n v="20"/>
    <n v="0.7777777777777779"/>
    <n v="13"/>
    <n v="0.2"/>
    <n v="0"/>
    <n v="18"/>
    <n v="20"/>
    <n v="0.7222222222222221"/>
    <n v="0"/>
    <n v="0"/>
    <n v="81.299473471695066"/>
    <n v="81.299473471695066"/>
    <x v="3"/>
  </r>
  <r>
    <x v="2"/>
    <s v="181778"/>
    <s v="倪希承"/>
    <s v="硬件测试工程师"/>
    <s v="2017-03-08"/>
    <n v="105.31722375984674"/>
    <n v="0.4"/>
    <n v="70"/>
    <n v="95"/>
    <n v="120"/>
    <n v="1.082537790078774"/>
    <n v="3"/>
    <n v="0.1"/>
    <n v="0"/>
    <n v="16.666666666666668"/>
    <n v="20"/>
    <n v="0.18"/>
    <n v="5.84"/>
    <n v="0.1"/>
    <n v="0"/>
    <n v="10"/>
    <n v="10"/>
    <n v="0.58399999999999996"/>
    <n v="15"/>
    <n v="0.2"/>
    <n v="0"/>
    <n v="18"/>
    <n v="20"/>
    <n v="0.83333333333333348"/>
    <n v="12"/>
    <n v="0.2"/>
    <n v="0"/>
    <n v="18"/>
    <n v="20"/>
    <n v="0.66666666666666652"/>
    <n v="0"/>
    <n v="0"/>
    <n v="80.941511603150971"/>
    <n v="80.941511603150971"/>
    <x v="3"/>
  </r>
  <r>
    <x v="2"/>
    <s v="184186"/>
    <s v="张倩"/>
    <s v="实习软件测试工程师"/>
    <s v="2019-07-01"/>
    <n v="108.09520444695684"/>
    <n v="0.4"/>
    <n v="70"/>
    <n v="95"/>
    <n v="120"/>
    <n v="1.1047616355756547"/>
    <n v="1.5"/>
    <n v="0.1"/>
    <n v="0"/>
    <n v="16.666666666666668"/>
    <n v="20"/>
    <n v="0.09"/>
    <n v="5.6899999999999995"/>
    <n v="0.1"/>
    <n v="0"/>
    <n v="10"/>
    <n v="10"/>
    <n v="0.56899999999999995"/>
    <n v="15"/>
    <n v="0.2"/>
    <n v="0"/>
    <n v="18"/>
    <n v="20"/>
    <n v="0.83333333333333348"/>
    <n v="12"/>
    <n v="0.2"/>
    <n v="0"/>
    <n v="18"/>
    <n v="20"/>
    <n v="0.66666666666666652"/>
    <n v="0"/>
    <n v="0"/>
    <n v="80.780465423026186"/>
    <n v="80.780465423026186"/>
    <x v="3"/>
  </r>
  <r>
    <x v="2"/>
    <s v="182362"/>
    <s v="刘洲"/>
    <s v="助理硬件测试工程师"/>
    <s v="2017-11-06"/>
    <n v="90.120252839303134"/>
    <n v="0.4"/>
    <n v="70"/>
    <n v="95"/>
    <n v="120"/>
    <n v="0.8048101135721254"/>
    <n v="11"/>
    <n v="0.1"/>
    <n v="0"/>
    <n v="16.666666666666668"/>
    <n v="20"/>
    <n v="0.65999999999999981"/>
    <n v="6"/>
    <n v="0.1"/>
    <n v="0"/>
    <n v="10"/>
    <n v="10"/>
    <n v="0.6"/>
    <n v="18"/>
    <n v="0.2"/>
    <n v="0"/>
    <n v="18"/>
    <n v="20"/>
    <n v="1"/>
    <n v="12"/>
    <n v="0.2"/>
    <n v="0"/>
    <n v="18"/>
    <n v="20"/>
    <n v="0.66666666666666652"/>
    <n v="2"/>
    <n v="2"/>
    <n v="80.125737876218352"/>
    <n v="78.125737876218352"/>
    <x v="3"/>
  </r>
  <r>
    <x v="2"/>
    <s v="184187"/>
    <s v="侯灿"/>
    <s v="实习软件测试工程师"/>
    <s v="2019-07-01"/>
    <n v="105.9054079517618"/>
    <n v="0.4"/>
    <n v="70"/>
    <n v="95"/>
    <n v="120"/>
    <n v="1.0872432636140943"/>
    <n v="1"/>
    <n v="0.1"/>
    <n v="0"/>
    <n v="16.666666666666668"/>
    <n v="20"/>
    <n v="0.06"/>
    <n v="1.5"/>
    <n v="0.1"/>
    <n v="0"/>
    <n v="10"/>
    <n v="10"/>
    <n v="0.15"/>
    <n v="15"/>
    <n v="0.2"/>
    <n v="0"/>
    <n v="18"/>
    <n v="20"/>
    <n v="0.83333333333333348"/>
    <n v="13"/>
    <n v="0.2"/>
    <n v="0"/>
    <n v="18"/>
    <n v="20"/>
    <n v="0.7222222222222221"/>
    <n v="0"/>
    <n v="0"/>
    <n v="76.700841655674907"/>
    <n v="76.700841655674907"/>
    <x v="3"/>
  </r>
  <r>
    <x v="2"/>
    <s v="172778"/>
    <s v="回立士"/>
    <s v="高级配置管理工程师"/>
    <s v="2011-05-30"/>
    <n v="84.735228097384677"/>
    <n v="0.4"/>
    <n v="70"/>
    <n v="95"/>
    <n v="120"/>
    <n v="0.58940912389538713"/>
    <n v="16"/>
    <n v="0.1"/>
    <n v="0"/>
    <n v="16.666666666666668"/>
    <n v="20"/>
    <n v="0.96"/>
    <n v="8"/>
    <n v="0.1"/>
    <n v="0"/>
    <n v="10"/>
    <n v="10"/>
    <n v="0.8"/>
    <n v="15"/>
    <n v="0.2"/>
    <n v="0"/>
    <n v="18"/>
    <n v="20"/>
    <n v="0.83333333333333348"/>
    <n v="15"/>
    <n v="0.2"/>
    <n v="0"/>
    <n v="18"/>
    <n v="20"/>
    <n v="0.83333333333333348"/>
    <n v="0"/>
    <n v="0"/>
    <n v="74.50969828914883"/>
    <n v="74.50969828914883"/>
    <x v="3"/>
  </r>
  <r>
    <x v="2"/>
    <s v="182880"/>
    <s v="麻亚刚"/>
    <s v="硬件测试工程师"/>
    <s v="2018-06-04"/>
    <n v="103.42358343183102"/>
    <n v="0.4"/>
    <n v="70"/>
    <n v="95"/>
    <n v="120"/>
    <n v="1.0673886674546482"/>
    <n v="3.7"/>
    <n v="0.1"/>
    <n v="0"/>
    <n v="16.666666666666668"/>
    <n v="20"/>
    <n v="0.222"/>
    <n v="3"/>
    <n v="0.1"/>
    <n v="0"/>
    <n v="10"/>
    <n v="10"/>
    <n v="0.3"/>
    <n v="13"/>
    <n v="0.2"/>
    <n v="0"/>
    <n v="18"/>
    <n v="20"/>
    <n v="0.7222222222222221"/>
    <n v="10"/>
    <n v="0.2"/>
    <n v="0"/>
    <n v="18"/>
    <n v="20"/>
    <n v="0.55555555555555558"/>
    <n v="0"/>
    <n v="0"/>
    <n v="73.471102253741492"/>
    <n v="73.471102253741492"/>
    <x v="4"/>
  </r>
  <r>
    <x v="2"/>
    <s v="184333"/>
    <s v="侯荣会"/>
    <s v="高级软件测试工程师"/>
    <s v="2019-07-22"/>
    <n v="90.525749587568228"/>
    <n v="0.4"/>
    <n v="70"/>
    <n v="95"/>
    <n v="120"/>
    <n v="0.82102998350272915"/>
    <n v="5"/>
    <n v="0.1"/>
    <n v="0"/>
    <n v="16.666666666666668"/>
    <n v="20"/>
    <n v="0.3"/>
    <n v="1.6899999999999995"/>
    <n v="0.1"/>
    <n v="0"/>
    <n v="10"/>
    <n v="10"/>
    <n v="0.16899999999999996"/>
    <n v="15"/>
    <n v="0.2"/>
    <n v="0"/>
    <n v="18"/>
    <n v="20"/>
    <n v="0.83333333333333348"/>
    <n v="14"/>
    <n v="0.2"/>
    <n v="0"/>
    <n v="18"/>
    <n v="20"/>
    <n v="0.7777777777777779"/>
    <n v="0"/>
    <n v="0"/>
    <n v="69.753421562331383"/>
    <n v="69.753421562331383"/>
    <x v="4"/>
  </r>
  <r>
    <x v="2"/>
    <s v="184184"/>
    <s v="张钰星"/>
    <s v="实习硬件测试工程师"/>
    <s v="2019-07-01"/>
    <n v="96.269473351823052"/>
    <n v="0.4"/>
    <n v="70"/>
    <n v="95"/>
    <n v="120"/>
    <n v="1.0101557868145843"/>
    <n v="1"/>
    <n v="0.1"/>
    <n v="0"/>
    <n v="16.666666666666668"/>
    <n v="20"/>
    <n v="0.06"/>
    <n v="1"/>
    <n v="0.1"/>
    <n v="0"/>
    <n v="10"/>
    <n v="10"/>
    <n v="0.1"/>
    <n v="13"/>
    <n v="0.2"/>
    <n v="0"/>
    <n v="18"/>
    <n v="20"/>
    <n v="0.7222222222222221"/>
    <n v="11"/>
    <n v="0.2"/>
    <n v="0"/>
    <n v="18"/>
    <n v="20"/>
    <n v="0.61111111111111116"/>
    <n v="0"/>
    <n v="0"/>
    <n v="68.672898139250037"/>
    <n v="68.672898139250037"/>
    <x v="4"/>
  </r>
</pivotCacheRecords>
</file>

<file path=xl/pivotCache/pivotCacheRecords3.xml><?xml version="1.0" encoding="utf-8"?>
<pivotCacheRecords xmlns="http://schemas.openxmlformats.org/spreadsheetml/2006/main" xmlns:r="http://schemas.openxmlformats.org/officeDocument/2006/relationships" count="101">
  <r>
    <x v="0"/>
    <s v="103249"/>
    <s v="杨红艳"/>
    <s v="产品支持工程师"/>
    <s v="2007-07-23"/>
    <n v="104.5"/>
    <n v="0.4"/>
    <n v="70"/>
    <n v="95"/>
    <n v="120"/>
    <n v="1.0759999999999998"/>
    <n v="5"/>
    <n v="0.1"/>
    <n v="0"/>
    <n v="28"/>
    <n v="40"/>
    <n v="0.17857142857142858"/>
    <m/>
    <n v="0.1"/>
    <n v="0"/>
    <n v="10"/>
    <n v="10"/>
    <n v="0"/>
    <n v="14"/>
    <n v="0.2"/>
    <n v="0"/>
    <n v="18"/>
    <n v="20"/>
    <n v="0.7777777777777779"/>
    <n v="15"/>
    <n v="0.2"/>
    <n v="0"/>
    <n v="18"/>
    <n v="20"/>
    <n v="0.83333333333333348"/>
    <n v="2"/>
    <n v="2"/>
    <n v="79.047936507936512"/>
    <n v="77.047936507936512"/>
  </r>
  <r>
    <x v="0"/>
    <s v="108571"/>
    <s v="李尧"/>
    <s v="结构工程师"/>
    <s v="2011-07-01"/>
    <n v="90.5"/>
    <n v="0.4"/>
    <n v="70"/>
    <n v="95"/>
    <n v="120"/>
    <n v="0.82"/>
    <n v="4"/>
    <n v="0.1"/>
    <n v="0"/>
    <n v="28"/>
    <n v="40"/>
    <n v="0.14285714285714285"/>
    <m/>
    <n v="0.1"/>
    <n v="0"/>
    <n v="10"/>
    <n v="10"/>
    <n v="0"/>
    <n v="13.25"/>
    <n v="0.2"/>
    <n v="0"/>
    <n v="18"/>
    <n v="20"/>
    <n v="0.73611111111111116"/>
    <n v="9"/>
    <n v="0.2"/>
    <n v="0"/>
    <n v="18"/>
    <n v="20"/>
    <n v="0.5"/>
    <n v="0"/>
    <n v="0"/>
    <n v="58.950793650793656"/>
    <n v="58.950793650793656"/>
  </r>
  <r>
    <x v="0"/>
    <s v="143011"/>
    <s v="杨银霞"/>
    <s v="高级软件工程师"/>
    <s v="2011-07-04"/>
    <n v="111"/>
    <n v="0.4"/>
    <n v="70"/>
    <n v="95"/>
    <n v="120"/>
    <n v="1.1279999999999999"/>
    <n v="31"/>
    <n v="0.1"/>
    <n v="0"/>
    <n v="28"/>
    <n v="40"/>
    <n v="1.05"/>
    <m/>
    <n v="0.1"/>
    <n v="0"/>
    <n v="10"/>
    <n v="10"/>
    <n v="0"/>
    <n v="17"/>
    <n v="0.2"/>
    <n v="0"/>
    <n v="18"/>
    <n v="20"/>
    <n v="0.94444444444444442"/>
    <n v="18"/>
    <n v="0.2"/>
    <n v="0"/>
    <n v="18"/>
    <n v="20"/>
    <n v="1"/>
    <n v="0"/>
    <n v="0"/>
    <n v="94.50888888888889"/>
    <n v="94.50888888888889"/>
  </r>
  <r>
    <x v="0"/>
    <s v="107978"/>
    <s v="宫聪伟"/>
    <s v="高级硬件工程师"/>
    <s v="2011-07-04"/>
    <n v="110.5"/>
    <n v="0.4"/>
    <n v="70"/>
    <n v="95"/>
    <n v="120"/>
    <n v="1.1240000000000001"/>
    <n v="21"/>
    <n v="0.1"/>
    <n v="0"/>
    <n v="28"/>
    <n v="40"/>
    <n v="0.75"/>
    <m/>
    <n v="0.1"/>
    <n v="0"/>
    <n v="10"/>
    <n v="10"/>
    <n v="0"/>
    <n v="19"/>
    <n v="0.2"/>
    <n v="0"/>
    <n v="18"/>
    <n v="20"/>
    <n v="1.1000000000000001"/>
    <n v="20"/>
    <n v="0.2"/>
    <n v="0"/>
    <n v="18"/>
    <n v="20"/>
    <n v="1.2"/>
    <n v="7"/>
    <n v="7"/>
    <n v="105.46000000000001"/>
    <n v="98.460000000000008"/>
  </r>
  <r>
    <x v="0"/>
    <s v="141990"/>
    <s v="宁静"/>
    <s v="产品支持工程师"/>
    <s v="2011-07-04"/>
    <n v="69"/>
    <n v="0.4"/>
    <n v="70"/>
    <n v="95"/>
    <n v="120"/>
    <n v="0"/>
    <n v="8.5"/>
    <n v="0.1"/>
    <n v="0"/>
    <n v="28"/>
    <n v="40"/>
    <n v="0.30357142857142855"/>
    <m/>
    <n v="0.1"/>
    <n v="0"/>
    <n v="10"/>
    <n v="10"/>
    <n v="0"/>
    <n v="15"/>
    <n v="0.2"/>
    <n v="0"/>
    <n v="18"/>
    <n v="20"/>
    <n v="0.83333333333333348"/>
    <n v="15.5"/>
    <n v="0.2"/>
    <n v="0"/>
    <n v="18"/>
    <n v="20"/>
    <n v="0.86111111111111116"/>
    <n v="0"/>
    <n v="0"/>
    <n v="36.924603174603185"/>
    <n v="36.924603174603185"/>
  </r>
  <r>
    <x v="0"/>
    <s v="177001"/>
    <s v="田璟哲"/>
    <s v="高级硬件工程师"/>
    <s v="2012-04-13"/>
    <n v="111.5"/>
    <n v="0.4"/>
    <n v="70"/>
    <n v="95"/>
    <n v="120"/>
    <n v="1.1320000000000001"/>
    <n v="29"/>
    <n v="0.1"/>
    <n v="0"/>
    <n v="28"/>
    <n v="40"/>
    <n v="1.0166666666666666"/>
    <m/>
    <n v="0.1"/>
    <n v="0"/>
    <n v="10"/>
    <n v="10"/>
    <n v="0"/>
    <n v="18"/>
    <n v="0.2"/>
    <n v="0"/>
    <n v="18"/>
    <n v="20"/>
    <n v="1"/>
    <n v="18"/>
    <n v="0.2"/>
    <n v="0"/>
    <n v="18"/>
    <n v="20"/>
    <n v="1"/>
    <n v="3"/>
    <n v="3"/>
    <n v="98.446666666666687"/>
    <n v="95.446666666666687"/>
  </r>
  <r>
    <x v="0"/>
    <s v="110245"/>
    <s v="高志强"/>
    <s v="高级硬件工程师"/>
    <s v="2012-07-04"/>
    <n v="116"/>
    <n v="0.4"/>
    <n v="70"/>
    <n v="95"/>
    <n v="120"/>
    <n v="1.1679999999999999"/>
    <n v="5.5"/>
    <n v="0.1"/>
    <n v="0"/>
    <n v="28"/>
    <n v="40"/>
    <n v="0.19642857142857142"/>
    <m/>
    <n v="0.1"/>
    <n v="0"/>
    <n v="10"/>
    <n v="10"/>
    <n v="0"/>
    <n v="19"/>
    <n v="0.2"/>
    <n v="0"/>
    <n v="18"/>
    <n v="20"/>
    <n v="1.1000000000000001"/>
    <n v="16"/>
    <n v="0.2"/>
    <n v="0"/>
    <n v="18"/>
    <n v="20"/>
    <n v="0.88888888888888884"/>
    <n v="7"/>
    <n v="7"/>
    <n v="95.462063492063493"/>
    <n v="88.462063492063493"/>
  </r>
  <r>
    <x v="0"/>
    <s v="142005"/>
    <s v="张涛"/>
    <s v="高级硬件工程师"/>
    <s v="2013-06-17"/>
    <n v="108"/>
    <n v="0.4"/>
    <n v="70"/>
    <n v="95"/>
    <n v="120"/>
    <n v="1.1040000000000001"/>
    <n v="11.5"/>
    <n v="0.1"/>
    <n v="0"/>
    <n v="28"/>
    <n v="40"/>
    <n v="0.4107142857142857"/>
    <m/>
    <n v="0.1"/>
    <n v="0"/>
    <n v="10"/>
    <n v="10"/>
    <n v="0"/>
    <n v="14.5"/>
    <n v="0.2"/>
    <n v="0"/>
    <n v="18"/>
    <n v="20"/>
    <n v="0.80555555555555558"/>
    <n v="16.5"/>
    <n v="0.2"/>
    <n v="0"/>
    <n v="18"/>
    <n v="20"/>
    <n v="0.91666666666666652"/>
    <n v="0"/>
    <n v="0"/>
    <n v="82.711587301587315"/>
    <n v="82.711587301587315"/>
  </r>
  <r>
    <x v="0"/>
    <s v="155416"/>
    <s v="王永年"/>
    <s v="高级RAMS工程师"/>
    <s v="2013-07-08"/>
    <n v="107.5"/>
    <n v="0.4"/>
    <n v="70"/>
    <n v="95"/>
    <n v="120"/>
    <n v="1.1000000000000001"/>
    <n v="6"/>
    <n v="0.1"/>
    <n v="0"/>
    <n v="28"/>
    <n v="40"/>
    <n v="0.21428571428571427"/>
    <m/>
    <n v="0.1"/>
    <n v="0"/>
    <n v="10"/>
    <n v="10"/>
    <n v="0"/>
    <n v="15"/>
    <n v="0.2"/>
    <n v="0"/>
    <n v="18"/>
    <n v="20"/>
    <n v="0.83333333333333348"/>
    <n v="16"/>
    <n v="0.2"/>
    <n v="0"/>
    <n v="18"/>
    <n v="20"/>
    <n v="0.88888888888888884"/>
    <n v="7"/>
    <n v="7"/>
    <n v="87.587301587301596"/>
    <n v="80.587301587301596"/>
  </r>
  <r>
    <x v="0"/>
    <s v="145120"/>
    <s v="尚爱玲"/>
    <s v="高级硬件工程师"/>
    <s v="2013-10-08"/>
    <n v="107.5"/>
    <n v="0.4"/>
    <n v="70"/>
    <n v="95"/>
    <n v="120"/>
    <n v="1.1000000000000001"/>
    <n v="6"/>
    <n v="0.1"/>
    <n v="0"/>
    <n v="28"/>
    <n v="40"/>
    <n v="0.21428571428571427"/>
    <m/>
    <n v="0.1"/>
    <n v="0"/>
    <n v="10"/>
    <n v="10"/>
    <n v="0"/>
    <n v="14.75"/>
    <n v="0.2"/>
    <n v="0"/>
    <n v="18"/>
    <n v="20"/>
    <n v="0.81944444444444442"/>
    <n v="16"/>
    <n v="0.2"/>
    <n v="0"/>
    <n v="18"/>
    <n v="20"/>
    <n v="0.88888888888888884"/>
    <n v="2"/>
    <n v="2"/>
    <n v="82.309523809523824"/>
    <n v="80.309523809523824"/>
  </r>
  <r>
    <x v="0"/>
    <s v="144437"/>
    <s v="肖凯洋"/>
    <s v="高级硬件工程师"/>
    <s v="2014-04-02"/>
    <n v="110"/>
    <n v="0.4"/>
    <n v="70"/>
    <n v="95"/>
    <n v="120"/>
    <n v="1.1200000000000001"/>
    <n v="27"/>
    <n v="0.1"/>
    <n v="0"/>
    <n v="28"/>
    <n v="40"/>
    <n v="0.9642857142857143"/>
    <m/>
    <n v="0.1"/>
    <n v="0"/>
    <n v="10"/>
    <n v="10"/>
    <n v="0"/>
    <n v="20"/>
    <n v="0.2"/>
    <n v="0"/>
    <n v="18"/>
    <n v="20"/>
    <n v="1.2"/>
    <n v="19.5"/>
    <n v="0.2"/>
    <n v="0"/>
    <n v="18"/>
    <n v="20"/>
    <n v="1.1499999999999999"/>
    <n v="5"/>
    <n v="5"/>
    <n v="106.44285714285715"/>
    <n v="101.44285714285715"/>
  </r>
  <r>
    <x v="0"/>
    <s v="169468"/>
    <s v="李昂娜"/>
    <s v="软件工程师"/>
    <s v="2014-04-16"/>
    <n v="109"/>
    <n v="0.4"/>
    <n v="70"/>
    <n v="95"/>
    <n v="120"/>
    <n v="1.1120000000000001"/>
    <n v="31"/>
    <n v="0.1"/>
    <n v="0"/>
    <n v="28"/>
    <n v="40"/>
    <n v="1.05"/>
    <m/>
    <n v="0.1"/>
    <n v="0"/>
    <n v="10"/>
    <n v="10"/>
    <n v="0"/>
    <n v="14"/>
    <n v="0.2"/>
    <n v="0"/>
    <n v="18"/>
    <n v="20"/>
    <n v="0.7777777777777779"/>
    <n v="16"/>
    <n v="0.2"/>
    <n v="0"/>
    <n v="18"/>
    <n v="20"/>
    <n v="0.88888888888888884"/>
    <n v="2"/>
    <n v="2"/>
    <n v="90.313333333333347"/>
    <n v="88.313333333333347"/>
  </r>
  <r>
    <x v="0"/>
    <s v="180872"/>
    <s v="储佩"/>
    <s v="软件工程师"/>
    <s v="2015-08-10"/>
    <n v="107"/>
    <n v="0.4"/>
    <n v="70"/>
    <n v="95"/>
    <n v="120"/>
    <n v="1.0959999999999999"/>
    <n v="10"/>
    <n v="0.1"/>
    <n v="0"/>
    <n v="28"/>
    <n v="40"/>
    <n v="0.35714285714285715"/>
    <m/>
    <n v="0.1"/>
    <n v="0"/>
    <n v="10"/>
    <n v="10"/>
    <n v="0"/>
    <n v="14.5"/>
    <n v="0.2"/>
    <n v="0"/>
    <n v="18"/>
    <n v="20"/>
    <n v="0.80555555555555558"/>
    <n v="14"/>
    <n v="0.2"/>
    <n v="0"/>
    <n v="18"/>
    <n v="20"/>
    <n v="0.7777777777777779"/>
    <n v="2"/>
    <n v="2"/>
    <n v="81.07809523809523"/>
    <n v="79.07809523809523"/>
  </r>
  <r>
    <x v="0"/>
    <s v="180932"/>
    <s v="石俊斌"/>
    <s v="高级硬件工程师"/>
    <s v="2015-09-07"/>
    <n v="100"/>
    <n v="0.4"/>
    <n v="70"/>
    <n v="95"/>
    <n v="120"/>
    <n v="1.04"/>
    <n v="10"/>
    <n v="0.1"/>
    <n v="0"/>
    <n v="28"/>
    <n v="40"/>
    <n v="0.35714285714285715"/>
    <m/>
    <n v="0.1"/>
    <n v="0"/>
    <n v="10"/>
    <n v="10"/>
    <n v="0"/>
    <n v="14"/>
    <n v="0.2"/>
    <n v="0"/>
    <n v="18"/>
    <n v="20"/>
    <n v="0.7777777777777779"/>
    <n v="15"/>
    <n v="0.2"/>
    <n v="0"/>
    <n v="18"/>
    <n v="20"/>
    <n v="0.83333333333333348"/>
    <n v="3"/>
    <n v="3"/>
    <n v="80.393650793650806"/>
    <n v="77.393650793650806"/>
  </r>
  <r>
    <x v="0"/>
    <s v="181084"/>
    <s v="宋振新"/>
    <s v="高级软件工程师"/>
    <s v="2015-11-16"/>
    <n v="106.5"/>
    <n v="0.4"/>
    <n v="70"/>
    <n v="95"/>
    <n v="120"/>
    <n v="1.0920000000000001"/>
    <n v="3"/>
    <n v="0.1"/>
    <n v="0"/>
    <n v="28"/>
    <n v="40"/>
    <n v="0.10714285714285714"/>
    <m/>
    <n v="0.1"/>
    <n v="0"/>
    <n v="10"/>
    <n v="10"/>
    <n v="0"/>
    <n v="14"/>
    <n v="0.2"/>
    <n v="0"/>
    <n v="18"/>
    <n v="20"/>
    <n v="0.7777777777777779"/>
    <n v="13"/>
    <n v="0.2"/>
    <n v="0"/>
    <n v="18"/>
    <n v="20"/>
    <n v="0.7222222222222221"/>
    <n v="4"/>
    <n v="4"/>
    <n v="78.751428571428576"/>
    <n v="74.751428571428576"/>
  </r>
  <r>
    <x v="0"/>
    <s v="181440"/>
    <s v="何鹏"/>
    <s v="高级软件工程师"/>
    <s v="2016-06-27"/>
    <n v="88.5"/>
    <n v="0.4"/>
    <n v="70"/>
    <n v="95"/>
    <n v="120"/>
    <n v="0.74"/>
    <n v="11"/>
    <n v="0.1"/>
    <n v="0"/>
    <n v="28"/>
    <n v="40"/>
    <n v="0.39285714285714285"/>
    <m/>
    <n v="0.1"/>
    <n v="0"/>
    <n v="10"/>
    <n v="10"/>
    <n v="0"/>
    <n v="15"/>
    <n v="0.2"/>
    <n v="0"/>
    <n v="18"/>
    <n v="20"/>
    <n v="0.83333333333333348"/>
    <n v="15"/>
    <n v="0.2"/>
    <n v="0"/>
    <n v="18"/>
    <n v="20"/>
    <n v="0.83333333333333348"/>
    <n v="3"/>
    <n v="5"/>
    <n v="71.861904761904782"/>
    <n v="66.861904761904782"/>
  </r>
  <r>
    <x v="0"/>
    <s v="182002"/>
    <s v="朱鹏"/>
    <s v="高级软件工程师"/>
    <s v="2017-06-19"/>
    <n v="108.5"/>
    <n v="0.4"/>
    <n v="70"/>
    <n v="95"/>
    <n v="120"/>
    <n v="1.1079999999999999"/>
    <n v="15"/>
    <n v="0.1"/>
    <n v="0"/>
    <n v="28"/>
    <n v="40"/>
    <n v="0.5357142857142857"/>
    <m/>
    <n v="0.1"/>
    <n v="0"/>
    <n v="10"/>
    <n v="10"/>
    <n v="0"/>
    <n v="16"/>
    <n v="0.2"/>
    <n v="0"/>
    <n v="18"/>
    <n v="20"/>
    <n v="0.88888888888888884"/>
    <n v="17"/>
    <n v="0.2"/>
    <n v="0"/>
    <n v="18"/>
    <n v="20"/>
    <n v="0.94444444444444442"/>
    <n v="2"/>
    <n v="2"/>
    <n v="88.343809523809526"/>
    <n v="86.343809523809526"/>
  </r>
  <r>
    <x v="0"/>
    <s v="182063"/>
    <s v="王轩"/>
    <s v="硬件工程师"/>
    <s v="2017-07-10"/>
    <n v="108.5"/>
    <n v="0.4"/>
    <n v="70"/>
    <n v="95"/>
    <n v="120"/>
    <n v="1.1079999999999999"/>
    <n v="15"/>
    <n v="0.1"/>
    <n v="0"/>
    <n v="28"/>
    <n v="40"/>
    <n v="0.5357142857142857"/>
    <m/>
    <n v="0.1"/>
    <n v="0"/>
    <n v="10"/>
    <n v="10"/>
    <n v="0"/>
    <n v="15.5"/>
    <n v="0.2"/>
    <n v="0"/>
    <n v="18"/>
    <n v="20"/>
    <n v="0.86111111111111116"/>
    <n v="18"/>
    <n v="0.2"/>
    <n v="0"/>
    <n v="18"/>
    <n v="20"/>
    <n v="1"/>
    <n v="3"/>
    <n v="5"/>
    <n v="91.899365079365083"/>
    <n v="86.899365079365083"/>
  </r>
  <r>
    <x v="0"/>
    <s v="182199"/>
    <s v="王磊"/>
    <s v="高级硬件工程师"/>
    <s v="2017-08-28"/>
    <n v="106.5"/>
    <n v="0.4"/>
    <n v="70"/>
    <n v="95"/>
    <n v="120"/>
    <n v="1.0920000000000001"/>
    <n v="20"/>
    <n v="0.1"/>
    <n v="0"/>
    <n v="28"/>
    <n v="40"/>
    <n v="0.7142857142857143"/>
    <m/>
    <n v="0.1"/>
    <n v="0"/>
    <n v="10"/>
    <n v="10"/>
    <n v="0"/>
    <n v="15"/>
    <n v="0.2"/>
    <n v="0"/>
    <n v="18"/>
    <n v="20"/>
    <n v="0.83333333333333348"/>
    <n v="16"/>
    <n v="0.2"/>
    <n v="0"/>
    <n v="18"/>
    <n v="20"/>
    <n v="0.88888888888888884"/>
    <n v="2"/>
    <n v="2"/>
    <n v="87.267301587301603"/>
    <n v="85.267301587301603"/>
  </r>
  <r>
    <x v="0"/>
    <s v="182354"/>
    <s v="张博"/>
    <s v="助理硬件工程师"/>
    <s v="2017-11-06"/>
    <n v="105.5"/>
    <n v="0.4"/>
    <n v="70"/>
    <n v="95"/>
    <n v="120"/>
    <n v="1.0840000000000001"/>
    <n v="0"/>
    <n v="0.1"/>
    <n v="0"/>
    <n v="28"/>
    <n v="40"/>
    <n v="0"/>
    <m/>
    <n v="0.1"/>
    <n v="0"/>
    <n v="10"/>
    <n v="10"/>
    <n v="0"/>
    <n v="15"/>
    <n v="0.2"/>
    <n v="0"/>
    <n v="18"/>
    <n v="20"/>
    <n v="0.83333333333333348"/>
    <n v="13"/>
    <n v="0.2"/>
    <n v="0"/>
    <n v="18"/>
    <n v="20"/>
    <n v="0.7222222222222221"/>
    <n v="3"/>
    <n v="3"/>
    <n v="77.471111111111114"/>
    <n v="74.471111111111114"/>
  </r>
  <r>
    <x v="0"/>
    <s v="182355"/>
    <s v="张舵"/>
    <s v="助理硬件工程师"/>
    <s v="2017-11-06"/>
    <n v="105.5"/>
    <n v="0.4"/>
    <n v="70"/>
    <n v="95"/>
    <n v="120"/>
    <n v="1.0840000000000001"/>
    <n v="9"/>
    <n v="0.1"/>
    <n v="0"/>
    <n v="28"/>
    <n v="40"/>
    <n v="0.32142857142857145"/>
    <m/>
    <n v="0.1"/>
    <n v="0"/>
    <n v="10"/>
    <n v="10"/>
    <n v="0"/>
    <n v="16"/>
    <n v="0.2"/>
    <n v="0"/>
    <n v="18"/>
    <n v="20"/>
    <n v="0.88888888888888884"/>
    <n v="16"/>
    <n v="0.2"/>
    <n v="0"/>
    <n v="18"/>
    <n v="20"/>
    <n v="0.88888888888888884"/>
    <n v="0"/>
    <n v="0"/>
    <n v="82.129841269841279"/>
    <n v="82.129841269841279"/>
  </r>
  <r>
    <x v="0"/>
    <s v="182350"/>
    <s v="张晓红"/>
    <s v="助理软件工程师"/>
    <s v="2017-11-06"/>
    <n v="57"/>
    <n v="0.4"/>
    <n v="70"/>
    <n v="95"/>
    <n v="120"/>
    <n v="0"/>
    <n v="5.5"/>
    <n v="0.1"/>
    <n v="0"/>
    <n v="28"/>
    <n v="40"/>
    <n v="0.19642857142857142"/>
    <m/>
    <n v="0.1"/>
    <n v="0"/>
    <n v="10"/>
    <n v="10"/>
    <n v="0"/>
    <n v="13"/>
    <n v="0.2"/>
    <n v="0"/>
    <n v="18"/>
    <n v="20"/>
    <n v="0.7222222222222221"/>
    <n v="12"/>
    <n v="0.2"/>
    <n v="0"/>
    <n v="18"/>
    <n v="20"/>
    <n v="0.66666666666666652"/>
    <n v="0"/>
    <n v="0"/>
    <n v="29.742063492063487"/>
    <n v="29.742063492063487"/>
  </r>
  <r>
    <x v="0"/>
    <s v="182386"/>
    <s v="白成林"/>
    <s v="硬件工程师"/>
    <s v="2017-11-27"/>
    <n v="107.5"/>
    <n v="0.4"/>
    <n v="70"/>
    <n v="95"/>
    <n v="120"/>
    <n v="1.1000000000000001"/>
    <n v="4"/>
    <n v="0.1"/>
    <n v="0"/>
    <n v="28"/>
    <n v="40"/>
    <n v="0.14285714285714285"/>
    <m/>
    <n v="0.1"/>
    <n v="0"/>
    <n v="10"/>
    <n v="10"/>
    <n v="0"/>
    <n v="16"/>
    <n v="0.2"/>
    <n v="0"/>
    <n v="18"/>
    <n v="20"/>
    <n v="0.88888888888888884"/>
    <n v="16"/>
    <n v="0.2"/>
    <n v="0"/>
    <n v="18"/>
    <n v="20"/>
    <n v="0.88888888888888884"/>
    <n v="0"/>
    <n v="0"/>
    <n v="80.984126984126988"/>
    <n v="80.984126984126988"/>
  </r>
  <r>
    <x v="0"/>
    <s v="183866"/>
    <s v="陈琳"/>
    <s v="高级硬件工程师"/>
    <s v="2019-04-01"/>
    <n v="118.5"/>
    <n v="0.4"/>
    <n v="70"/>
    <n v="95"/>
    <n v="120"/>
    <n v="1.1879999999999999"/>
    <n v="8"/>
    <n v="0.1"/>
    <n v="0"/>
    <n v="28"/>
    <n v="40"/>
    <n v="0.2857142857142857"/>
    <m/>
    <n v="0.1"/>
    <n v="0"/>
    <n v="10"/>
    <n v="10"/>
    <n v="0"/>
    <n v="19"/>
    <n v="0.2"/>
    <n v="0"/>
    <n v="18"/>
    <n v="20"/>
    <n v="1.1000000000000001"/>
    <n v="19"/>
    <n v="0.2"/>
    <n v="0"/>
    <n v="18"/>
    <n v="20"/>
    <n v="1.1000000000000001"/>
    <n v="2"/>
    <n v="2"/>
    <n v="96.377142857142843"/>
    <n v="94.377142857142843"/>
  </r>
  <r>
    <x v="0"/>
    <s v="183865"/>
    <s v="魏华"/>
    <s v="高级硬件工程师"/>
    <s v="2019-04-01"/>
    <n v="99.5"/>
    <n v="0.4"/>
    <n v="70"/>
    <n v="95"/>
    <n v="120"/>
    <n v="1.036"/>
    <n v="0"/>
    <n v="0.1"/>
    <n v="0"/>
    <n v="28"/>
    <n v="40"/>
    <n v="0"/>
    <m/>
    <n v="0.1"/>
    <n v="0"/>
    <n v="10"/>
    <n v="10"/>
    <n v="0"/>
    <n v="15"/>
    <n v="0.2"/>
    <n v="0"/>
    <n v="18"/>
    <n v="20"/>
    <n v="0.83333333333333348"/>
    <n v="15"/>
    <n v="0.2"/>
    <n v="0"/>
    <n v="18"/>
    <n v="20"/>
    <n v="0.83333333333333348"/>
    <n v="0"/>
    <n v="0"/>
    <n v="74.773333333333341"/>
    <n v="74.773333333333341"/>
  </r>
  <r>
    <x v="0"/>
    <s v="184061"/>
    <s v="陈爱昌"/>
    <s v="高级软件工程师"/>
    <s v="2019-05-22"/>
    <n v="109.5"/>
    <n v="0.4"/>
    <n v="70"/>
    <n v="95"/>
    <n v="120"/>
    <n v="1.1159999999999999"/>
    <n v="21"/>
    <n v="0.1"/>
    <n v="0"/>
    <n v="28"/>
    <n v="40"/>
    <n v="0.75"/>
    <m/>
    <n v="0.1"/>
    <n v="0"/>
    <n v="10"/>
    <n v="10"/>
    <n v="0"/>
    <n v="17"/>
    <n v="0.2"/>
    <n v="0"/>
    <n v="18"/>
    <n v="20"/>
    <n v="0.94444444444444442"/>
    <n v="18"/>
    <n v="0.2"/>
    <n v="0"/>
    <n v="18"/>
    <n v="20"/>
    <n v="1"/>
    <n v="0"/>
    <n v="0"/>
    <n v="91.028888888888886"/>
    <n v="91.028888888888886"/>
  </r>
  <r>
    <x v="0"/>
    <s v="184062"/>
    <s v="尚文轩"/>
    <s v="高级软件工程师"/>
    <s v="2019-05-22"/>
    <n v="104"/>
    <n v="0.4"/>
    <n v="70"/>
    <n v="95"/>
    <n v="120"/>
    <n v="1.0720000000000001"/>
    <n v="19"/>
    <n v="0.1"/>
    <n v="0"/>
    <n v="28"/>
    <n v="40"/>
    <n v="0.6785714285714286"/>
    <m/>
    <n v="0.1"/>
    <n v="0"/>
    <n v="10"/>
    <n v="10"/>
    <n v="0"/>
    <n v="15"/>
    <n v="0.2"/>
    <n v="0"/>
    <n v="18"/>
    <n v="20"/>
    <n v="0.83333333333333348"/>
    <n v="16"/>
    <n v="0.2"/>
    <n v="0"/>
    <n v="18"/>
    <n v="20"/>
    <n v="0.88888888888888884"/>
    <n v="0"/>
    <n v="0"/>
    <n v="84.110158730158744"/>
    <n v="84.110158730158744"/>
  </r>
  <r>
    <x v="0"/>
    <s v="184119"/>
    <s v="何凡"/>
    <s v="实习硬件工程师"/>
    <s v="2019-06-10"/>
    <n v="109.5"/>
    <n v="0.4"/>
    <n v="70"/>
    <n v="95"/>
    <n v="120"/>
    <n v="1.1159999999999999"/>
    <n v="6.5"/>
    <n v="0.1"/>
    <n v="0"/>
    <n v="28"/>
    <n v="40"/>
    <n v="0.23214285714285715"/>
    <m/>
    <n v="0.1"/>
    <n v="0"/>
    <n v="10"/>
    <n v="10"/>
    <n v="0"/>
    <n v="13.5"/>
    <n v="0.2"/>
    <n v="0"/>
    <n v="18"/>
    <n v="20"/>
    <n v="0.75"/>
    <n v="13"/>
    <n v="0.2"/>
    <n v="0"/>
    <n v="18"/>
    <n v="20"/>
    <n v="0.7222222222222221"/>
    <n v="0"/>
    <n v="0"/>
    <n v="76.405873015872999"/>
    <n v="76.405873015872999"/>
  </r>
  <r>
    <x v="0"/>
    <s v="184182"/>
    <s v="崔研"/>
    <s v="实习硬件工程师"/>
    <s v="2019-07-01"/>
    <n v="107.5"/>
    <n v="0.4"/>
    <n v="70"/>
    <n v="95"/>
    <n v="120"/>
    <n v="1.1000000000000001"/>
    <n v="11.5"/>
    <n v="0.1"/>
    <n v="0"/>
    <n v="28"/>
    <n v="40"/>
    <n v="0.4107142857142857"/>
    <m/>
    <n v="0.1"/>
    <n v="0"/>
    <n v="10"/>
    <n v="10"/>
    <n v="0"/>
    <n v="15"/>
    <n v="0.2"/>
    <n v="0"/>
    <n v="18"/>
    <n v="20"/>
    <n v="0.83333333333333348"/>
    <n v="15"/>
    <n v="0.2"/>
    <n v="0"/>
    <n v="18"/>
    <n v="20"/>
    <n v="0.83333333333333348"/>
    <n v="0"/>
    <n v="0"/>
    <n v="81.440476190476204"/>
    <n v="81.440476190476204"/>
  </r>
  <r>
    <x v="0"/>
    <s v="184236"/>
    <s v="曹雅楠"/>
    <s v="实习硬件工程师"/>
    <s v="2019-07-01"/>
    <n v="103"/>
    <n v="0.4"/>
    <n v="70"/>
    <n v="95"/>
    <n v="120"/>
    <n v="1.0640000000000001"/>
    <n v="17"/>
    <n v="0.1"/>
    <n v="0"/>
    <n v="28"/>
    <n v="40"/>
    <n v="0.6071428571428571"/>
    <m/>
    <n v="0.1"/>
    <n v="0"/>
    <n v="10"/>
    <n v="10"/>
    <n v="0"/>
    <n v="16"/>
    <n v="0.2"/>
    <n v="0"/>
    <n v="18"/>
    <n v="20"/>
    <n v="0.88888888888888884"/>
    <n v="15.5"/>
    <n v="0.2"/>
    <n v="0"/>
    <n v="18"/>
    <n v="20"/>
    <n v="0.86111111111111116"/>
    <n v="2"/>
    <n v="2"/>
    <n v="85.631428571428586"/>
    <n v="83.631428571428586"/>
  </r>
  <r>
    <x v="0"/>
    <s v="184183"/>
    <s v="郭静文"/>
    <s v="实习软件工程师"/>
    <s v="2019-07-01"/>
    <n v="98"/>
    <n v="0.4"/>
    <n v="70"/>
    <n v="95"/>
    <n v="120"/>
    <n v="1.024"/>
    <n v="12"/>
    <n v="0.1"/>
    <n v="0"/>
    <n v="28"/>
    <n v="40"/>
    <n v="0.42857142857142855"/>
    <m/>
    <n v="0.1"/>
    <n v="0"/>
    <n v="10"/>
    <n v="10"/>
    <n v="0"/>
    <n v="15"/>
    <n v="0.2"/>
    <n v="0"/>
    <n v="18"/>
    <n v="20"/>
    <n v="0.83333333333333348"/>
    <n v="17"/>
    <n v="0.2"/>
    <n v="0"/>
    <n v="18"/>
    <n v="20"/>
    <n v="0.94444444444444442"/>
    <n v="0"/>
    <n v="0"/>
    <n v="80.801269841269857"/>
    <n v="80.801269841269857"/>
  </r>
  <r>
    <x v="0"/>
    <s v="184634"/>
    <s v="周鼎"/>
    <s v="高级硬件工程师"/>
    <s v="2019-10-28"/>
    <n v="98.5"/>
    <n v="0.4"/>
    <n v="70"/>
    <n v="95"/>
    <n v="120"/>
    <n v="1.028"/>
    <n v="0"/>
    <n v="0.1"/>
    <n v="0"/>
    <n v="28"/>
    <n v="40"/>
    <n v="0"/>
    <m/>
    <n v="0.1"/>
    <n v="0"/>
    <n v="10"/>
    <n v="10"/>
    <n v="0"/>
    <n v="9"/>
    <n v="0.2"/>
    <n v="0"/>
    <n v="18"/>
    <n v="20"/>
    <n v="0.5"/>
    <n v="5"/>
    <n v="0.2"/>
    <n v="0"/>
    <n v="18"/>
    <n v="20"/>
    <n v="0.27777777777777779"/>
    <n v="0"/>
    <n v="0"/>
    <n v="56.675555555555555"/>
    <n v="56.675555555555555"/>
  </r>
  <r>
    <x v="0"/>
    <s v="184824"/>
    <s v="袁国锋"/>
    <s v="高级硬件工程师"/>
    <s v="2020-03-16"/>
    <n v="110.5"/>
    <n v="0.4"/>
    <n v="70"/>
    <n v="95"/>
    <n v="120"/>
    <n v="1.1240000000000001"/>
    <n v="16"/>
    <n v="0.1"/>
    <n v="0"/>
    <n v="28"/>
    <n v="40"/>
    <n v="0.5714285714285714"/>
    <m/>
    <n v="0.1"/>
    <n v="0"/>
    <n v="10"/>
    <n v="10"/>
    <n v="0"/>
    <n v="18"/>
    <n v="0.2"/>
    <n v="0"/>
    <n v="18"/>
    <n v="20"/>
    <n v="1"/>
    <n v="16"/>
    <n v="0.2"/>
    <n v="0"/>
    <n v="18"/>
    <n v="20"/>
    <n v="0.88888888888888884"/>
    <n v="2"/>
    <n v="2"/>
    <n v="90.452063492063488"/>
    <n v="88.452063492063488"/>
  </r>
  <r>
    <x v="0"/>
    <s v="184979"/>
    <s v="冯兆亮"/>
    <s v="高级软件工程师"/>
    <s v="2020-05-06"/>
    <n v="102"/>
    <n v="0.4"/>
    <n v="70"/>
    <n v="95"/>
    <n v="120"/>
    <n v="1.056"/>
    <n v="14"/>
    <n v="0.1"/>
    <n v="0"/>
    <n v="28"/>
    <n v="40"/>
    <n v="0.5"/>
    <m/>
    <n v="0.1"/>
    <n v="0"/>
    <n v="10"/>
    <n v="10"/>
    <n v="0"/>
    <n v="15"/>
    <n v="0.2"/>
    <n v="0"/>
    <n v="18"/>
    <n v="20"/>
    <n v="0.83333333333333348"/>
    <n v="15"/>
    <n v="0.2"/>
    <n v="0"/>
    <n v="18"/>
    <n v="20"/>
    <n v="0.83333333333333348"/>
    <n v="0"/>
    <n v="0"/>
    <n v="80.573333333333352"/>
    <n v="80.573333333333352"/>
  </r>
  <r>
    <x v="1"/>
    <s v="137705"/>
    <s v="宋强"/>
    <s v="高级软件工程师"/>
    <s v="2013-07-17"/>
    <n v="128"/>
    <n v="0.4"/>
    <n v="70"/>
    <n v="95"/>
    <n v="120"/>
    <n v="1.2"/>
    <n v="31.5"/>
    <n v="0.1"/>
    <n v="0"/>
    <n v="28"/>
    <n v="40"/>
    <n v="1.0583333333333333"/>
    <m/>
    <n v="0.1"/>
    <n v="0"/>
    <n v="10"/>
    <n v="10"/>
    <n v="0"/>
    <n v="20"/>
    <n v="0.2"/>
    <n v="0"/>
    <n v="18"/>
    <n v="20"/>
    <n v="1.2"/>
    <n v="20"/>
    <n v="0.2"/>
    <n v="0"/>
    <n v="18"/>
    <n v="20"/>
    <n v="1.2"/>
    <n v="5"/>
    <n v="5"/>
    <n v="111.58333333333334"/>
    <n v="106.58333333333334"/>
  </r>
  <r>
    <x v="1"/>
    <s v="151220"/>
    <s v="孙丰妹"/>
    <s v="软件工程师"/>
    <s v="2014-03-31"/>
    <n v="123.5"/>
    <n v="0.4"/>
    <n v="70"/>
    <n v="95"/>
    <n v="120"/>
    <n v="1.2"/>
    <n v="2"/>
    <n v="0.1"/>
    <n v="0"/>
    <n v="28"/>
    <n v="40"/>
    <n v="7.1428571428571425E-2"/>
    <m/>
    <n v="0.1"/>
    <n v="0"/>
    <n v="10"/>
    <n v="10"/>
    <n v="0"/>
    <n v="16.5"/>
    <n v="0.2"/>
    <n v="0"/>
    <n v="18"/>
    <n v="20"/>
    <n v="0.91666666666666652"/>
    <n v="18"/>
    <n v="0.2"/>
    <n v="0"/>
    <n v="18"/>
    <n v="20"/>
    <n v="1"/>
    <n v="9"/>
    <n v="9"/>
    <n v="96.047619047619037"/>
    <n v="87.047619047619037"/>
  </r>
  <r>
    <x v="1"/>
    <s v="180091"/>
    <s v="巨康怡"/>
    <s v="软件工程师"/>
    <s v="2014-09-01"/>
    <n v="132"/>
    <n v="0.4"/>
    <n v="70"/>
    <n v="95"/>
    <n v="120"/>
    <n v="1.2"/>
    <n v="5"/>
    <n v="0.1"/>
    <n v="0"/>
    <n v="28"/>
    <n v="40"/>
    <n v="0.17857142857142858"/>
    <m/>
    <n v="0.1"/>
    <n v="0"/>
    <n v="10"/>
    <n v="10"/>
    <n v="0"/>
    <n v="17"/>
    <n v="0.2"/>
    <n v="0"/>
    <n v="18"/>
    <n v="20"/>
    <n v="0.94444444444444442"/>
    <n v="19"/>
    <n v="0.2"/>
    <n v="0"/>
    <n v="18"/>
    <n v="20"/>
    <n v="1.1000000000000001"/>
    <n v="2"/>
    <n v="2"/>
    <n v="92.674603174603163"/>
    <n v="90.674603174603163"/>
  </r>
  <r>
    <x v="1"/>
    <s v="180501"/>
    <s v="马闵"/>
    <s v="软件工程师"/>
    <s v="2015-04-07"/>
    <n v="106"/>
    <n v="0.4"/>
    <n v="70"/>
    <n v="95"/>
    <n v="120"/>
    <n v="1.0880000000000001"/>
    <n v="1"/>
    <n v="0.1"/>
    <n v="0"/>
    <n v="28"/>
    <n v="40"/>
    <n v="3.5714285714285712E-2"/>
    <m/>
    <n v="0.1"/>
    <n v="0"/>
    <n v="10"/>
    <n v="10"/>
    <n v="0"/>
    <n v="6"/>
    <n v="0.2"/>
    <n v="0"/>
    <n v="18"/>
    <n v="20"/>
    <n v="0.33333333333333326"/>
    <n v="8"/>
    <n v="0.2"/>
    <n v="0"/>
    <n v="18"/>
    <n v="20"/>
    <n v="0.44444444444444442"/>
    <n v="2"/>
    <n v="2"/>
    <n v="61.432698412698414"/>
    <n v="59.432698412698414"/>
  </r>
  <r>
    <x v="1"/>
    <s v="181542"/>
    <s v="冯勤"/>
    <s v="软件工程师"/>
    <s v="2016-08-15"/>
    <n v="122.5"/>
    <n v="0.4"/>
    <n v="70"/>
    <n v="95"/>
    <n v="120"/>
    <n v="1.2"/>
    <n v="14"/>
    <n v="0.1"/>
    <n v="0"/>
    <n v="28"/>
    <n v="40"/>
    <n v="0.5"/>
    <m/>
    <n v="0.1"/>
    <n v="0"/>
    <n v="10"/>
    <n v="10"/>
    <n v="0"/>
    <n v="17.5"/>
    <n v="0.2"/>
    <n v="0"/>
    <n v="18"/>
    <n v="20"/>
    <n v="0.9722222222222221"/>
    <n v="19"/>
    <n v="0.2"/>
    <n v="0"/>
    <n v="18"/>
    <n v="20"/>
    <n v="1.1000000000000001"/>
    <n v="3"/>
    <n v="3"/>
    <n v="97.444444444444443"/>
    <n v="94.444444444444443"/>
  </r>
  <r>
    <x v="1"/>
    <s v="181594"/>
    <s v="吴建波"/>
    <s v="高级软件工程师"/>
    <s v="2016-09-21"/>
    <n v="125"/>
    <n v="0.4"/>
    <n v="70"/>
    <n v="95"/>
    <n v="120"/>
    <n v="1.2"/>
    <n v="41"/>
    <n v="0.1"/>
    <n v="0"/>
    <n v="28"/>
    <n v="40"/>
    <n v="1.2"/>
    <m/>
    <n v="0.1"/>
    <n v="0"/>
    <n v="10"/>
    <n v="10"/>
    <n v="0"/>
    <n v="20"/>
    <n v="0.2"/>
    <n v="0"/>
    <n v="18"/>
    <n v="20"/>
    <n v="1.2"/>
    <n v="19"/>
    <n v="0.2"/>
    <n v="0"/>
    <n v="18"/>
    <n v="20"/>
    <n v="1.1000000000000001"/>
    <n v="9"/>
    <n v="9"/>
    <n v="115"/>
    <n v="106"/>
  </r>
  <r>
    <x v="1"/>
    <s v="181790"/>
    <s v="李小明"/>
    <s v="软件工程师"/>
    <s v="2017-03-13"/>
    <n v="105.5"/>
    <n v="0.4"/>
    <n v="70"/>
    <n v="95"/>
    <n v="120"/>
    <n v="1.0840000000000001"/>
    <n v="3"/>
    <n v="0.1"/>
    <n v="0"/>
    <n v="28"/>
    <n v="40"/>
    <n v="0.10714285714285714"/>
    <m/>
    <n v="0.1"/>
    <n v="0"/>
    <n v="10"/>
    <n v="10"/>
    <n v="0"/>
    <n v="14"/>
    <n v="0.2"/>
    <n v="0"/>
    <n v="18"/>
    <n v="20"/>
    <n v="0.7777777777777779"/>
    <n v="18"/>
    <n v="0.2"/>
    <n v="0"/>
    <n v="18"/>
    <n v="20"/>
    <n v="1"/>
    <n v="0"/>
    <n v="0"/>
    <n v="79.986984126984126"/>
    <n v="79.986984126984126"/>
  </r>
  <r>
    <x v="1"/>
    <s v="181976"/>
    <s v="陈波"/>
    <s v="高级软件工程师"/>
    <s v="2017-06-07"/>
    <n v="107.5"/>
    <n v="0.4"/>
    <n v="70"/>
    <n v="95"/>
    <n v="120"/>
    <n v="1.1000000000000001"/>
    <n v="10"/>
    <n v="0.1"/>
    <n v="0"/>
    <n v="28"/>
    <n v="40"/>
    <n v="0.35714285714285715"/>
    <m/>
    <n v="0.1"/>
    <n v="0"/>
    <n v="10"/>
    <n v="10"/>
    <n v="0"/>
    <n v="15"/>
    <n v="0.2"/>
    <n v="0"/>
    <n v="18"/>
    <n v="20"/>
    <n v="0.83333333333333348"/>
    <n v="18"/>
    <n v="0.2"/>
    <n v="0"/>
    <n v="18"/>
    <n v="20"/>
    <n v="1"/>
    <n v="0"/>
    <n v="0"/>
    <n v="84.238095238095241"/>
    <n v="84.238095238095241"/>
  </r>
  <r>
    <x v="1"/>
    <s v="182065"/>
    <s v="肖倩"/>
    <s v="助理软件工程师"/>
    <s v="2017-07-10"/>
    <n v="112"/>
    <n v="0.4"/>
    <n v="70"/>
    <n v="95"/>
    <n v="120"/>
    <n v="1.1359999999999999"/>
    <n v="0"/>
    <n v="0.1"/>
    <n v="0"/>
    <n v="28"/>
    <n v="40"/>
    <n v="0"/>
    <m/>
    <n v="0.1"/>
    <n v="0"/>
    <n v="10"/>
    <n v="10"/>
    <n v="0"/>
    <n v="16"/>
    <n v="0.2"/>
    <n v="0"/>
    <n v="18"/>
    <n v="20"/>
    <n v="0.88888888888888884"/>
    <n v="17"/>
    <n v="0.2"/>
    <n v="0"/>
    <n v="18"/>
    <n v="20"/>
    <n v="0.94444444444444442"/>
    <n v="0"/>
    <n v="0"/>
    <n v="82.106666666666655"/>
    <n v="82.106666666666655"/>
  </r>
  <r>
    <x v="1"/>
    <s v="182206"/>
    <s v="梅起银"/>
    <s v="软件工程师"/>
    <s v="2017-09-04"/>
    <n v="115.5"/>
    <n v="0.4"/>
    <n v="70"/>
    <n v="95"/>
    <n v="120"/>
    <n v="1.1640000000000001"/>
    <n v="12.5"/>
    <n v="0.1"/>
    <n v="0"/>
    <n v="28"/>
    <n v="40"/>
    <n v="0.44642857142857145"/>
    <m/>
    <n v="0.1"/>
    <n v="0"/>
    <n v="10"/>
    <n v="10"/>
    <n v="0"/>
    <n v="19"/>
    <n v="0.2"/>
    <n v="0"/>
    <n v="18"/>
    <n v="20"/>
    <n v="1.1000000000000001"/>
    <n v="18"/>
    <n v="0.2"/>
    <n v="0"/>
    <n v="18"/>
    <n v="20"/>
    <n v="1"/>
    <n v="2"/>
    <n v="2"/>
    <n v="95.02428571428571"/>
    <n v="93.02428571428571"/>
  </r>
  <r>
    <x v="1"/>
    <s v="182358"/>
    <s v="关博熠"/>
    <s v="助理软件工程师"/>
    <s v="2017-11-06"/>
    <n v="115.5"/>
    <n v="0.4"/>
    <n v="70"/>
    <n v="95"/>
    <n v="120"/>
    <n v="1.1640000000000001"/>
    <n v="15"/>
    <n v="0.1"/>
    <n v="0"/>
    <n v="28"/>
    <n v="40"/>
    <n v="0.5357142857142857"/>
    <m/>
    <n v="0.1"/>
    <n v="0"/>
    <n v="10"/>
    <n v="10"/>
    <n v="0"/>
    <n v="14"/>
    <n v="0.2"/>
    <n v="0"/>
    <n v="18"/>
    <n v="20"/>
    <n v="0.7777777777777779"/>
    <n v="17"/>
    <n v="0.2"/>
    <n v="0"/>
    <n v="18"/>
    <n v="20"/>
    <n v="0.94444444444444442"/>
    <n v="2"/>
    <n v="2"/>
    <n v="88.361587301587306"/>
    <n v="86.361587301587306"/>
  </r>
  <r>
    <x v="1"/>
    <s v="182359"/>
    <s v="李毅"/>
    <s v="助理软件工程师"/>
    <s v="2017-11-06"/>
    <n v="110.5"/>
    <n v="0.4"/>
    <n v="70"/>
    <n v="95"/>
    <n v="120"/>
    <n v="1.1240000000000001"/>
    <n v="3"/>
    <n v="0.1"/>
    <n v="0"/>
    <n v="28"/>
    <n v="40"/>
    <n v="0.10714285714285714"/>
    <m/>
    <n v="0.1"/>
    <n v="0"/>
    <n v="10"/>
    <n v="10"/>
    <n v="0"/>
    <n v="15"/>
    <n v="0.2"/>
    <n v="0"/>
    <n v="18"/>
    <n v="20"/>
    <n v="0.83333333333333348"/>
    <n v="12"/>
    <n v="0.2"/>
    <n v="0"/>
    <n v="18"/>
    <n v="20"/>
    <n v="0.66666666666666652"/>
    <n v="0"/>
    <n v="0"/>
    <n v="76.031428571428577"/>
    <n v="76.031428571428577"/>
  </r>
  <r>
    <x v="1"/>
    <s v="183040"/>
    <s v="李玉凤"/>
    <s v="助理软件工程师"/>
    <s v="2018-07-09"/>
    <n v="111.5"/>
    <n v="0.4"/>
    <n v="70"/>
    <n v="95"/>
    <n v="120"/>
    <n v="1.1320000000000001"/>
    <n v="11"/>
    <n v="0.1"/>
    <n v="0"/>
    <n v="28"/>
    <n v="40"/>
    <n v="0.39285714285714285"/>
    <m/>
    <n v="0.1"/>
    <n v="0"/>
    <n v="10"/>
    <n v="10"/>
    <n v="0"/>
    <n v="16"/>
    <n v="0.2"/>
    <n v="0"/>
    <n v="18"/>
    <n v="20"/>
    <n v="0.88888888888888884"/>
    <n v="15"/>
    <n v="0.2"/>
    <n v="0"/>
    <n v="18"/>
    <n v="20"/>
    <n v="0.83333333333333348"/>
    <n v="2"/>
    <n v="2"/>
    <n v="85.653015873015889"/>
    <n v="83.653015873015889"/>
  </r>
  <r>
    <x v="1"/>
    <s v="183992"/>
    <s v="贺小路"/>
    <s v="高级软件工程师"/>
    <s v="2019-05-06"/>
    <n v="111.5"/>
    <n v="0.4"/>
    <n v="70"/>
    <n v="95"/>
    <n v="120"/>
    <n v="1.1320000000000001"/>
    <n v="15"/>
    <n v="0.1"/>
    <n v="0"/>
    <n v="28"/>
    <n v="40"/>
    <n v="0.5357142857142857"/>
    <m/>
    <n v="0.1"/>
    <n v="0"/>
    <n v="10"/>
    <n v="10"/>
    <n v="0"/>
    <n v="19"/>
    <n v="0.2"/>
    <n v="0"/>
    <n v="18"/>
    <n v="20"/>
    <n v="1.1000000000000001"/>
    <n v="19"/>
    <n v="0.2"/>
    <n v="0"/>
    <n v="18"/>
    <n v="20"/>
    <n v="1.1000000000000001"/>
    <n v="0"/>
    <n v="0"/>
    <n v="94.637142857142862"/>
    <n v="94.637142857142862"/>
  </r>
  <r>
    <x v="1"/>
    <s v="184063"/>
    <s v="支如意"/>
    <s v="高级软件工程师"/>
    <s v="2019-05-22"/>
    <n v="125"/>
    <n v="0.4"/>
    <n v="70"/>
    <n v="95"/>
    <n v="120"/>
    <n v="1.2"/>
    <n v="2.5"/>
    <n v="0.1"/>
    <n v="0"/>
    <n v="28"/>
    <n v="40"/>
    <n v="8.9285714285714288E-2"/>
    <m/>
    <n v="0.1"/>
    <n v="0"/>
    <n v="10"/>
    <n v="10"/>
    <n v="0"/>
    <n v="18"/>
    <n v="0.2"/>
    <n v="0"/>
    <n v="18"/>
    <n v="20"/>
    <n v="1"/>
    <n v="17"/>
    <n v="0.2"/>
    <n v="0"/>
    <n v="18"/>
    <n v="20"/>
    <n v="0.94444444444444442"/>
    <n v="0"/>
    <n v="0"/>
    <n v="87.781746031746039"/>
    <n v="87.781746031746039"/>
  </r>
  <r>
    <x v="1"/>
    <s v="184084"/>
    <s v="张文博"/>
    <s v="软件工程师"/>
    <s v="2019-06-03"/>
    <n v="119"/>
    <n v="0.4"/>
    <n v="70"/>
    <n v="95"/>
    <n v="120"/>
    <n v="1.1919999999999999"/>
    <n v="30"/>
    <n v="0.1"/>
    <n v="0"/>
    <n v="28"/>
    <n v="40"/>
    <n v="1.0333333333333332"/>
    <m/>
    <n v="0.1"/>
    <n v="0"/>
    <n v="10"/>
    <n v="10"/>
    <n v="0"/>
    <n v="15.666666666666666"/>
    <n v="0.2"/>
    <n v="0"/>
    <n v="18"/>
    <n v="20"/>
    <n v="0.87037037037037035"/>
    <n v="19"/>
    <n v="0.2"/>
    <n v="0"/>
    <n v="18"/>
    <n v="20"/>
    <n v="1.1000000000000001"/>
    <n v="3"/>
    <n v="3"/>
    <n v="100.42074074074074"/>
    <n v="97.42074074074074"/>
  </r>
  <r>
    <x v="1"/>
    <s v="184178"/>
    <s v="李盼侬"/>
    <s v="实习软件工程师"/>
    <s v="2019-07-01"/>
    <n v="114"/>
    <n v="0.4"/>
    <n v="70"/>
    <n v="95"/>
    <n v="120"/>
    <n v="1.1520000000000001"/>
    <n v="0"/>
    <n v="0.1"/>
    <n v="0"/>
    <n v="28"/>
    <n v="40"/>
    <n v="0"/>
    <m/>
    <n v="0.1"/>
    <n v="0"/>
    <n v="10"/>
    <n v="10"/>
    <n v="0"/>
    <n v="15"/>
    <n v="0.2"/>
    <n v="0"/>
    <n v="18"/>
    <n v="20"/>
    <n v="0.83333333333333348"/>
    <n v="18"/>
    <n v="0.2"/>
    <n v="0"/>
    <n v="18"/>
    <n v="20"/>
    <n v="1"/>
    <n v="0"/>
    <n v="0"/>
    <n v="82.746666666666684"/>
    <n v="82.746666666666684"/>
  </r>
  <r>
    <x v="1"/>
    <s v="184180"/>
    <s v="穆璀"/>
    <s v="实习软件工程师"/>
    <s v="2019-07-01"/>
    <n v="112"/>
    <n v="0.4"/>
    <n v="70"/>
    <n v="95"/>
    <n v="120"/>
    <n v="1.1359999999999999"/>
    <n v="0"/>
    <n v="0.1"/>
    <n v="0"/>
    <n v="28"/>
    <n v="40"/>
    <n v="0"/>
    <m/>
    <n v="0.1"/>
    <n v="0"/>
    <n v="10"/>
    <n v="10"/>
    <n v="0"/>
    <n v="15"/>
    <n v="0.2"/>
    <n v="0"/>
    <n v="18"/>
    <n v="20"/>
    <n v="0.83333333333333348"/>
    <n v="11"/>
    <n v="0.2"/>
    <n v="0"/>
    <n v="18"/>
    <n v="20"/>
    <n v="0.61111111111111116"/>
    <n v="0"/>
    <n v="0"/>
    <n v="74.328888888888883"/>
    <n v="74.328888888888883"/>
  </r>
  <r>
    <x v="1"/>
    <s v="184179"/>
    <s v="汪玲"/>
    <s v="实习软件工程师"/>
    <s v="2019-07-01"/>
    <n v="98"/>
    <n v="0.4"/>
    <n v="70"/>
    <n v="95"/>
    <n v="120"/>
    <n v="1.024"/>
    <n v="0"/>
    <n v="0.1"/>
    <n v="0"/>
    <n v="28"/>
    <n v="40"/>
    <n v="0"/>
    <m/>
    <n v="0.1"/>
    <n v="0"/>
    <n v="10"/>
    <n v="10"/>
    <n v="0"/>
    <n v="9"/>
    <n v="0.2"/>
    <n v="0"/>
    <n v="18"/>
    <n v="20"/>
    <n v="0.5"/>
    <n v="15"/>
    <n v="0.2"/>
    <n v="0"/>
    <n v="18"/>
    <n v="20"/>
    <n v="0.83333333333333348"/>
    <n v="-1"/>
    <n v="-1"/>
    <n v="66.626666666666679"/>
    <n v="67.626666666666679"/>
  </r>
  <r>
    <x v="1"/>
    <s v="184331"/>
    <s v="赵露"/>
    <s v="软件工程师"/>
    <s v="2019-07-22"/>
    <n v="108.5"/>
    <n v="0.4"/>
    <n v="70"/>
    <n v="95"/>
    <n v="120"/>
    <n v="1.1079999999999999"/>
    <n v="10"/>
    <n v="0.1"/>
    <n v="0"/>
    <n v="28"/>
    <n v="40"/>
    <n v="0.35714285714285715"/>
    <m/>
    <n v="0.1"/>
    <n v="0"/>
    <n v="10"/>
    <n v="10"/>
    <n v="0"/>
    <n v="14"/>
    <n v="0.2"/>
    <n v="0"/>
    <n v="18"/>
    <n v="20"/>
    <n v="0.7777777777777779"/>
    <n v="17"/>
    <n v="0.2"/>
    <n v="0"/>
    <n v="18"/>
    <n v="20"/>
    <n v="0.94444444444444442"/>
    <n v="0"/>
    <n v="0"/>
    <n v="82.33587301587302"/>
    <n v="82.33587301587302"/>
  </r>
  <r>
    <x v="1"/>
    <s v="184382"/>
    <s v="宋维"/>
    <s v="高级软件工程师"/>
    <s v="2019-08-05"/>
    <n v="116.5"/>
    <n v="0.4"/>
    <n v="70"/>
    <n v="95"/>
    <n v="120"/>
    <n v="1.1719999999999999"/>
    <n v="40"/>
    <n v="0.1"/>
    <n v="0"/>
    <n v="28"/>
    <n v="40"/>
    <n v="1.2"/>
    <m/>
    <n v="0.1"/>
    <n v="0"/>
    <n v="10"/>
    <n v="10"/>
    <n v="0"/>
    <n v="18.5"/>
    <n v="0.2"/>
    <n v="0"/>
    <n v="18"/>
    <n v="20"/>
    <n v="1.05"/>
    <n v="20"/>
    <n v="0.2"/>
    <n v="0"/>
    <n v="18"/>
    <n v="20"/>
    <n v="1.2"/>
    <n v="0"/>
    <n v="0"/>
    <n v="103.88"/>
    <n v="103.88"/>
  </r>
  <r>
    <x v="1"/>
    <s v="184717"/>
    <s v="沈文昌"/>
    <s v="软件工程师"/>
    <s v="2019-12-09"/>
    <n v="103.5"/>
    <n v="0.4"/>
    <n v="70"/>
    <n v="95"/>
    <n v="120"/>
    <n v="1.0680000000000001"/>
    <n v="14"/>
    <n v="0.1"/>
    <n v="0"/>
    <n v="28"/>
    <n v="40"/>
    <n v="0.5"/>
    <m/>
    <n v="0.1"/>
    <n v="0"/>
    <n v="10"/>
    <n v="10"/>
    <n v="0"/>
    <n v="15"/>
    <n v="0.2"/>
    <n v="0"/>
    <n v="18"/>
    <n v="20"/>
    <n v="0.83333333333333348"/>
    <n v="16"/>
    <n v="0.2"/>
    <n v="0"/>
    <n v="18"/>
    <n v="20"/>
    <n v="0.88888888888888884"/>
    <n v="3"/>
    <n v="3"/>
    <n v="85.164444444444456"/>
    <n v="82.164444444444456"/>
  </r>
  <r>
    <x v="1"/>
    <s v="184752"/>
    <s v="陈重阳"/>
    <s v="软件工程师"/>
    <s v="2020-01-02"/>
    <n v="110.5"/>
    <n v="0.4"/>
    <n v="70"/>
    <n v="95"/>
    <n v="120"/>
    <n v="1.1240000000000001"/>
    <n v="0"/>
    <n v="0.1"/>
    <n v="0"/>
    <n v="28"/>
    <n v="40"/>
    <n v="0"/>
    <m/>
    <n v="0.1"/>
    <n v="0"/>
    <n v="10"/>
    <n v="10"/>
    <n v="0"/>
    <n v="16"/>
    <n v="0.2"/>
    <n v="0"/>
    <n v="18"/>
    <n v="20"/>
    <n v="0.88888888888888884"/>
    <n v="18"/>
    <n v="0.2"/>
    <n v="0"/>
    <n v="18"/>
    <n v="20"/>
    <n v="1"/>
    <n v="-1"/>
    <n v="-1"/>
    <n v="81.737777777777779"/>
    <n v="82.737777777777779"/>
  </r>
  <r>
    <x v="1"/>
    <s v="184795"/>
    <s v="胡路政"/>
    <s v="软件工程师"/>
    <s v="2020-03-04"/>
    <n v="104.5"/>
    <n v="0.4"/>
    <n v="70"/>
    <n v="95"/>
    <n v="120"/>
    <n v="1.0759999999999998"/>
    <n v="0"/>
    <n v="0.1"/>
    <n v="0"/>
    <n v="28"/>
    <n v="40"/>
    <n v="0"/>
    <m/>
    <n v="0.1"/>
    <n v="0"/>
    <n v="10"/>
    <n v="10"/>
    <n v="0"/>
    <n v="14"/>
    <n v="0.2"/>
    <n v="0"/>
    <n v="18"/>
    <n v="20"/>
    <n v="0.7777777777777779"/>
    <n v="17"/>
    <n v="0.2"/>
    <n v="0"/>
    <n v="18"/>
    <n v="20"/>
    <n v="0.94444444444444442"/>
    <n v="0"/>
    <n v="0"/>
    <n v="77.484444444444449"/>
    <n v="77.484444444444449"/>
  </r>
  <r>
    <x v="1"/>
    <s v="184833"/>
    <s v="刘景瑞"/>
    <s v="高级软件工程师"/>
    <s v="2020-03-23"/>
    <n v="130.5"/>
    <n v="0.4"/>
    <n v="70"/>
    <n v="95"/>
    <n v="120"/>
    <n v="1.2"/>
    <n v="21"/>
    <n v="0.1"/>
    <n v="0"/>
    <n v="28"/>
    <n v="40"/>
    <n v="0.75"/>
    <m/>
    <n v="0.1"/>
    <n v="0"/>
    <n v="10"/>
    <n v="10"/>
    <n v="0"/>
    <n v="20"/>
    <n v="0.2"/>
    <n v="0"/>
    <n v="18"/>
    <n v="20"/>
    <n v="1.2"/>
    <n v="20"/>
    <n v="0.2"/>
    <n v="0"/>
    <n v="18"/>
    <n v="20"/>
    <n v="1.2"/>
    <n v="6"/>
    <n v="6"/>
    <n v="109.49999999999999"/>
    <n v="103.49999999999999"/>
  </r>
  <r>
    <x v="1"/>
    <s v="184884"/>
    <s v="康信刚"/>
    <s v="软件工程师"/>
    <s v="2020-04-08"/>
    <n v="113.5"/>
    <n v="0.4"/>
    <n v="70"/>
    <n v="95"/>
    <n v="120"/>
    <n v="1.1479999999999999"/>
    <n v="0"/>
    <n v="0.1"/>
    <n v="0"/>
    <n v="28"/>
    <n v="40"/>
    <n v="0"/>
    <m/>
    <n v="0.1"/>
    <n v="0"/>
    <n v="10"/>
    <n v="10"/>
    <n v="0"/>
    <n v="15"/>
    <n v="0.2"/>
    <n v="0"/>
    <n v="18"/>
    <n v="20"/>
    <n v="0.83333333333333348"/>
    <n v="18"/>
    <n v="0.2"/>
    <n v="0"/>
    <n v="18"/>
    <n v="20"/>
    <n v="1"/>
    <n v="0"/>
    <n v="0"/>
    <n v="82.586666666666673"/>
    <n v="82.586666666666673"/>
  </r>
  <r>
    <x v="1"/>
    <s v="184886"/>
    <s v="崔扬扬"/>
    <s v="软件工程师"/>
    <s v="2020-04-08"/>
    <n v="110.5"/>
    <n v="0.4"/>
    <n v="70"/>
    <n v="95"/>
    <n v="120"/>
    <n v="1.1240000000000001"/>
    <n v="8"/>
    <n v="0.1"/>
    <n v="0"/>
    <n v="28"/>
    <n v="40"/>
    <n v="0.2857142857142857"/>
    <m/>
    <n v="0.1"/>
    <n v="0"/>
    <n v="10"/>
    <n v="10"/>
    <n v="0"/>
    <n v="15"/>
    <n v="0.2"/>
    <n v="0"/>
    <n v="18"/>
    <n v="20"/>
    <n v="0.83333333333333348"/>
    <n v="15"/>
    <n v="0.2"/>
    <n v="0"/>
    <n v="18"/>
    <n v="20"/>
    <n v="0.83333333333333348"/>
    <n v="0"/>
    <n v="0"/>
    <n v="81.150476190476212"/>
    <n v="81.150476190476212"/>
  </r>
  <r>
    <x v="1"/>
    <s v="184909"/>
    <s v="沈艺"/>
    <s v="软件工程师"/>
    <s v="2020-04-13"/>
    <n v="105.5"/>
    <n v="0.4"/>
    <n v="70"/>
    <n v="95"/>
    <n v="120"/>
    <n v="1.0840000000000001"/>
    <n v="0"/>
    <n v="0.1"/>
    <n v="0"/>
    <n v="28"/>
    <n v="40"/>
    <n v="0"/>
    <m/>
    <n v="0.1"/>
    <n v="0"/>
    <n v="10"/>
    <n v="10"/>
    <n v="0"/>
    <n v="13"/>
    <n v="0.2"/>
    <n v="0"/>
    <n v="18"/>
    <n v="20"/>
    <n v="0.7222222222222221"/>
    <n v="14"/>
    <n v="0.2"/>
    <n v="0"/>
    <n v="18"/>
    <n v="20"/>
    <n v="0.7777777777777779"/>
    <n v="0"/>
    <n v="0"/>
    <n v="73.36"/>
    <n v="73.36"/>
  </r>
  <r>
    <x v="1"/>
    <s v="184910"/>
    <s v="倪策"/>
    <s v="软件工程师"/>
    <s v="2020-04-13"/>
    <n v="100.5"/>
    <n v="0.4"/>
    <n v="70"/>
    <n v="95"/>
    <n v="120"/>
    <n v="1.044"/>
    <n v="1.5"/>
    <n v="0.1"/>
    <n v="0"/>
    <n v="28"/>
    <n v="40"/>
    <n v="5.3571428571428568E-2"/>
    <m/>
    <n v="0.1"/>
    <n v="0"/>
    <n v="10"/>
    <n v="10"/>
    <n v="0"/>
    <n v="15"/>
    <n v="0.2"/>
    <n v="0"/>
    <n v="18"/>
    <n v="20"/>
    <n v="0.83333333333333348"/>
    <n v="16"/>
    <n v="0.2"/>
    <n v="0"/>
    <n v="18"/>
    <n v="20"/>
    <n v="0.88888888888888884"/>
    <n v="0"/>
    <n v="0"/>
    <n v="76.74015873015874"/>
    <n v="76.74015873015874"/>
  </r>
  <r>
    <x v="1"/>
    <s v="184908"/>
    <s v="师磊"/>
    <s v="软件工程师"/>
    <s v="2020-04-13"/>
    <n v="83"/>
    <n v="0.4"/>
    <n v="70"/>
    <n v="95"/>
    <n v="120"/>
    <n v="0.52"/>
    <n v="0"/>
    <n v="0.1"/>
    <n v="0"/>
    <n v="28"/>
    <n v="40"/>
    <n v="0"/>
    <m/>
    <n v="0.1"/>
    <n v="0"/>
    <n v="10"/>
    <n v="10"/>
    <n v="0"/>
    <n v="5"/>
    <n v="0.2"/>
    <n v="0"/>
    <n v="18"/>
    <n v="20"/>
    <n v="0.27777777777777779"/>
    <n v="15"/>
    <n v="0.2"/>
    <n v="0"/>
    <n v="18"/>
    <n v="20"/>
    <n v="0.83333333333333348"/>
    <n v="0"/>
    <n v="0"/>
    <n v="43.022222222222226"/>
    <n v="43.022222222222226"/>
  </r>
  <r>
    <x v="1"/>
    <s v="184940"/>
    <s v="马晓伟"/>
    <s v="软件工程师"/>
    <s v="2020-04-22"/>
    <n v="108.5"/>
    <n v="0.4"/>
    <n v="70"/>
    <n v="95"/>
    <n v="120"/>
    <n v="1.1079999999999999"/>
    <n v="6"/>
    <n v="0.1"/>
    <n v="0"/>
    <n v="28"/>
    <n v="40"/>
    <n v="0.21428571428571427"/>
    <m/>
    <n v="0.1"/>
    <n v="0"/>
    <n v="10"/>
    <n v="10"/>
    <n v="0"/>
    <n v="18"/>
    <n v="0.2"/>
    <n v="0"/>
    <n v="18"/>
    <n v="20"/>
    <n v="1"/>
    <n v="17"/>
    <n v="0.2"/>
    <n v="0"/>
    <n v="18"/>
    <n v="20"/>
    <n v="0.94444444444444442"/>
    <n v="5"/>
    <n v="5"/>
    <n v="90.351746031746018"/>
    <n v="85.351746031746018"/>
  </r>
  <r>
    <x v="1"/>
    <s v="185027"/>
    <s v="刘军涛"/>
    <s v="高级软件工程师"/>
    <s v="2020-05-18"/>
    <n v="120.5"/>
    <n v="0.4"/>
    <n v="70"/>
    <n v="95"/>
    <n v="120"/>
    <n v="1.2"/>
    <n v="6"/>
    <n v="0.1"/>
    <n v="0"/>
    <n v="28"/>
    <n v="40"/>
    <n v="0.21428571428571427"/>
    <m/>
    <n v="0.1"/>
    <n v="0"/>
    <n v="10"/>
    <n v="10"/>
    <n v="0"/>
    <n v="18"/>
    <n v="0.2"/>
    <n v="0"/>
    <n v="18"/>
    <n v="20"/>
    <n v="1"/>
    <n v="19"/>
    <n v="0.2"/>
    <n v="0"/>
    <n v="18"/>
    <n v="20"/>
    <n v="1.1000000000000001"/>
    <n v="0"/>
    <n v="0"/>
    <n v="92.142857142857153"/>
    <n v="92.142857142857153"/>
  </r>
  <r>
    <x v="1"/>
    <s v="185053"/>
    <s v="彭蕾"/>
    <s v="UI设计工程师"/>
    <s v="2020-05-25"/>
    <n v="109.5"/>
    <n v="0.4"/>
    <n v="70"/>
    <n v="95"/>
    <n v="120"/>
    <n v="1.1159999999999999"/>
    <n v="5"/>
    <n v="0.1"/>
    <n v="0"/>
    <n v="28"/>
    <n v="40"/>
    <n v="0.17857142857142858"/>
    <m/>
    <n v="0.1"/>
    <n v="0"/>
    <n v="10"/>
    <n v="10"/>
    <n v="0"/>
    <n v="12"/>
    <n v="0.2"/>
    <n v="0"/>
    <n v="18"/>
    <n v="20"/>
    <n v="0.66666666666666652"/>
    <n v="16"/>
    <n v="0.2"/>
    <n v="0"/>
    <n v="18"/>
    <n v="20"/>
    <n v="0.88888888888888884"/>
    <n v="0"/>
    <n v="0"/>
    <n v="77.536825396825392"/>
    <n v="77.536825396825392"/>
  </r>
  <r>
    <x v="1"/>
    <s v="185091"/>
    <s v="吴林林"/>
    <s v="软件工程师"/>
    <s v="2020-06-08"/>
    <n v="109"/>
    <n v="0.4"/>
    <n v="70"/>
    <n v="95"/>
    <n v="120"/>
    <n v="1.1120000000000001"/>
    <n v="0"/>
    <n v="0.1"/>
    <n v="0"/>
    <n v="28"/>
    <n v="40"/>
    <n v="0"/>
    <m/>
    <n v="0.1"/>
    <n v="0"/>
    <n v="10"/>
    <n v="10"/>
    <n v="0"/>
    <n v="15"/>
    <n v="0.2"/>
    <n v="0"/>
    <n v="18"/>
    <n v="20"/>
    <n v="0.83333333333333348"/>
    <n v="12"/>
    <n v="0.2"/>
    <n v="0"/>
    <n v="18"/>
    <n v="20"/>
    <n v="0.66666666666666652"/>
    <n v="0"/>
    <n v="0"/>
    <n v="74.480000000000018"/>
    <n v="74.480000000000018"/>
  </r>
  <r>
    <x v="1"/>
    <s v="185102"/>
    <s v="曹立言"/>
    <s v="资深软件工程师"/>
    <s v="2020-06-15"/>
    <n v="123"/>
    <n v="0.4"/>
    <n v="70"/>
    <n v="95"/>
    <n v="120"/>
    <n v="1.2"/>
    <n v="31"/>
    <n v="0.1"/>
    <n v="0"/>
    <n v="28"/>
    <n v="40"/>
    <n v="1.05"/>
    <m/>
    <n v="0.1"/>
    <n v="0"/>
    <n v="10"/>
    <n v="10"/>
    <n v="0"/>
    <n v="17"/>
    <n v="0.2"/>
    <n v="0"/>
    <n v="18"/>
    <n v="20"/>
    <n v="0.94444444444444442"/>
    <n v="19"/>
    <n v="0.2"/>
    <n v="0"/>
    <n v="18"/>
    <n v="20"/>
    <n v="1.1000000000000001"/>
    <n v="0"/>
    <n v="0"/>
    <n v="99.388888888888886"/>
    <n v="99.388888888888886"/>
  </r>
  <r>
    <x v="1"/>
    <s v="185183"/>
    <s v="王琦"/>
    <s v="高级软件工程师"/>
    <s v="2020-07-06"/>
    <n v="100"/>
    <n v="0.4"/>
    <n v="70"/>
    <n v="95"/>
    <n v="120"/>
    <n v="1.04"/>
    <n v="5.5"/>
    <n v="0.1"/>
    <n v="0"/>
    <n v="28"/>
    <n v="40"/>
    <n v="0.19642857142857142"/>
    <m/>
    <n v="0.1"/>
    <n v="0"/>
    <n v="10"/>
    <n v="10"/>
    <n v="0"/>
    <n v="16"/>
    <n v="0.2"/>
    <n v="0"/>
    <n v="18"/>
    <n v="20"/>
    <n v="0.88888888888888884"/>
    <n v="14"/>
    <n v="0.2"/>
    <n v="0"/>
    <n v="18"/>
    <n v="20"/>
    <n v="0.7777777777777779"/>
    <n v="0"/>
    <n v="0"/>
    <n v="76.897619047619045"/>
    <n v="76.897619047619045"/>
  </r>
  <r>
    <x v="1"/>
    <s v="185269"/>
    <s v="李宽欣"/>
    <s v="软件工程师"/>
    <s v="2020-07-13"/>
    <n v="129"/>
    <n v="0.4"/>
    <n v="70"/>
    <n v="95"/>
    <n v="120"/>
    <n v="1.2"/>
    <n v="14"/>
    <n v="0.1"/>
    <n v="0"/>
    <n v="28"/>
    <n v="40"/>
    <n v="0.5"/>
    <m/>
    <n v="0.1"/>
    <n v="0"/>
    <n v="10"/>
    <n v="10"/>
    <n v="0"/>
    <n v="17"/>
    <n v="0.2"/>
    <n v="0"/>
    <n v="18"/>
    <n v="20"/>
    <n v="0.94444444444444442"/>
    <n v="18"/>
    <n v="0.2"/>
    <n v="0"/>
    <n v="18"/>
    <n v="20"/>
    <n v="1"/>
    <n v="0"/>
    <n v="0"/>
    <n v="91.888888888888886"/>
    <n v="91.888888888888886"/>
  </r>
  <r>
    <x v="1"/>
    <s v="116599"/>
    <s v="纪仲"/>
    <s v="高级软件工程师"/>
    <s v="2020-08-05"/>
    <n v="120"/>
    <n v="0.4"/>
    <n v="70"/>
    <n v="95"/>
    <n v="120"/>
    <n v="1.2"/>
    <n v="0"/>
    <n v="0.1"/>
    <n v="0"/>
    <n v="28"/>
    <n v="40"/>
    <n v="0"/>
    <m/>
    <n v="0.1"/>
    <n v="0"/>
    <n v="10"/>
    <n v="10"/>
    <n v="0"/>
    <n v="16"/>
    <n v="0.2"/>
    <n v="0"/>
    <n v="18"/>
    <n v="20"/>
    <n v="0.88888888888888884"/>
    <n v="15"/>
    <n v="0.2"/>
    <n v="0"/>
    <n v="18"/>
    <n v="20"/>
    <n v="0.83333333333333348"/>
    <n v="0"/>
    <n v="0"/>
    <n v="82.444444444444457"/>
    <n v="82.444444444444457"/>
  </r>
  <r>
    <x v="1"/>
    <s v="185356"/>
    <s v="徐兴平"/>
    <s v="高级软件工程师"/>
    <s v="2020-08-10"/>
    <n v="134"/>
    <n v="0.4"/>
    <n v="70"/>
    <n v="95"/>
    <n v="120"/>
    <n v="1.2"/>
    <n v="15"/>
    <n v="0.1"/>
    <n v="0"/>
    <n v="28"/>
    <n v="40"/>
    <n v="0.5357142857142857"/>
    <m/>
    <n v="0.1"/>
    <n v="0"/>
    <n v="10"/>
    <n v="10"/>
    <n v="0"/>
    <n v="18"/>
    <n v="0.2"/>
    <n v="0"/>
    <n v="18"/>
    <n v="20"/>
    <n v="1"/>
    <n v="19"/>
    <n v="0.2"/>
    <n v="0"/>
    <n v="18"/>
    <n v="20"/>
    <n v="1.1000000000000001"/>
    <n v="0"/>
    <n v="0"/>
    <n v="95.357142857142847"/>
    <n v="95.357142857142847"/>
  </r>
  <r>
    <x v="1"/>
    <s v="185357"/>
    <s v="黄涛"/>
    <s v="软件工程师"/>
    <s v="2020-08-10"/>
    <n v="128"/>
    <n v="0.4"/>
    <n v="70"/>
    <n v="95"/>
    <n v="120"/>
    <n v="1.2"/>
    <n v="5"/>
    <n v="0.1"/>
    <n v="0"/>
    <n v="28"/>
    <n v="40"/>
    <n v="0.17857142857142858"/>
    <m/>
    <n v="0.1"/>
    <n v="0"/>
    <n v="10"/>
    <n v="10"/>
    <n v="0"/>
    <n v="15"/>
    <n v="0.2"/>
    <n v="0"/>
    <n v="18"/>
    <n v="20"/>
    <n v="0.83333333333333348"/>
    <n v="18"/>
    <n v="0.2"/>
    <n v="0"/>
    <n v="18"/>
    <n v="20"/>
    <n v="1"/>
    <n v="0"/>
    <n v="0"/>
    <n v="86.452380952380949"/>
    <n v="86.452380952380949"/>
  </r>
  <r>
    <x v="1"/>
    <s v="185449"/>
    <s v="何少鹏"/>
    <s v="高级软件工程师"/>
    <s v="2020-09-14"/>
    <n v="136"/>
    <n v="0.4"/>
    <n v="70"/>
    <n v="95"/>
    <n v="120"/>
    <n v="1.2"/>
    <n v="0"/>
    <n v="0.1"/>
    <n v="0"/>
    <n v="28"/>
    <n v="40"/>
    <n v="0"/>
    <m/>
    <n v="0.1"/>
    <n v="0"/>
    <n v="10"/>
    <n v="10"/>
    <n v="0"/>
    <n v="18"/>
    <n v="0.2"/>
    <n v="0"/>
    <n v="18"/>
    <n v="20"/>
    <n v="1"/>
    <n v="18"/>
    <n v="0.2"/>
    <n v="0"/>
    <n v="18"/>
    <n v="20"/>
    <n v="1"/>
    <n v="0"/>
    <n v="0"/>
    <n v="87.999999999999986"/>
    <n v="87.999999999999986"/>
  </r>
  <r>
    <x v="1"/>
    <s v="185476"/>
    <s v="简幼锋"/>
    <s v="高级软件工程师"/>
    <s v="2020-09-23"/>
    <n v="136"/>
    <n v="0.4"/>
    <n v="70"/>
    <n v="95"/>
    <n v="120"/>
    <n v="1.2"/>
    <n v="0"/>
    <n v="0.1"/>
    <n v="0"/>
    <n v="28"/>
    <n v="40"/>
    <n v="0"/>
    <m/>
    <n v="0.1"/>
    <n v="0"/>
    <n v="10"/>
    <n v="10"/>
    <n v="0"/>
    <n v="18"/>
    <n v="0.2"/>
    <n v="0"/>
    <n v="18"/>
    <n v="20"/>
    <n v="1"/>
    <n v="18"/>
    <n v="0.2"/>
    <n v="0"/>
    <n v="18"/>
    <n v="20"/>
    <n v="1"/>
    <n v="0"/>
    <n v="0"/>
    <n v="87.999999999999986"/>
    <n v="87.999999999999986"/>
  </r>
  <r>
    <x v="1"/>
    <s v="181757"/>
    <s v="李薇"/>
    <s v="软件工程师"/>
    <s v="2020-11-09"/>
    <n v="150"/>
    <n v="0.4"/>
    <n v="70"/>
    <n v="95"/>
    <n v="120"/>
    <n v="1.2"/>
    <n v="0"/>
    <n v="0.1"/>
    <n v="0"/>
    <n v="28"/>
    <n v="40"/>
    <n v="0"/>
    <m/>
    <n v="0.1"/>
    <n v="0"/>
    <n v="10"/>
    <n v="10"/>
    <n v="0"/>
    <n v="17"/>
    <n v="0.2"/>
    <n v="0"/>
    <n v="18"/>
    <n v="20"/>
    <n v="0.94444444444444442"/>
    <n v="0"/>
    <n v="0.2"/>
    <n v="0"/>
    <n v="18"/>
    <n v="20"/>
    <n v="0"/>
    <n v="0"/>
    <n v="0"/>
    <n v="66.888888888888886"/>
    <n v="66.888888888888886"/>
  </r>
  <r>
    <x v="2"/>
    <s v="107574"/>
    <s v="权纪锋"/>
    <s v="高级软件测试工程师"/>
    <s v="2010-12-09"/>
    <n v="108.5"/>
    <n v="0.4"/>
    <n v="70"/>
    <n v="95"/>
    <n v="120"/>
    <n v="1.1079999999999999"/>
    <n v="2.5"/>
    <n v="0.1"/>
    <n v="0"/>
    <n v="28"/>
    <n v="40"/>
    <n v="8.9285714285714288E-2"/>
    <m/>
    <n v="0.1"/>
    <n v="0"/>
    <n v="10"/>
    <n v="10"/>
    <n v="0"/>
    <n v="14.5"/>
    <n v="0.2"/>
    <n v="0"/>
    <n v="18"/>
    <n v="20"/>
    <n v="0.80555555555555558"/>
    <n v="11"/>
    <n v="0.2"/>
    <n v="0"/>
    <n v="18"/>
    <n v="20"/>
    <n v="0.61111111111111116"/>
    <n v="3"/>
    <n v="3"/>
    <n v="76.546190476190475"/>
    <n v="73.546190476190475"/>
  </r>
  <r>
    <x v="2"/>
    <s v="163327"/>
    <s v="王峰霞"/>
    <s v="高级软件测试工程师"/>
    <s v="2011-04-25"/>
    <n v="119"/>
    <n v="0.4"/>
    <n v="70"/>
    <n v="95"/>
    <n v="120"/>
    <n v="1.1919999999999999"/>
    <n v="30"/>
    <n v="0.1"/>
    <n v="0"/>
    <n v="28"/>
    <n v="40"/>
    <n v="1.0333333333333332"/>
    <m/>
    <n v="0.1"/>
    <n v="0"/>
    <n v="10"/>
    <n v="10"/>
    <n v="0"/>
    <n v="15.333333333333334"/>
    <n v="0.2"/>
    <n v="0"/>
    <n v="18"/>
    <n v="20"/>
    <n v="0.85185185185185186"/>
    <n v="16"/>
    <n v="0.2"/>
    <n v="0"/>
    <n v="18"/>
    <n v="20"/>
    <n v="0.88888888888888884"/>
    <n v="0"/>
    <n v="0"/>
    <n v="92.828148148148159"/>
    <n v="92.828148148148159"/>
  </r>
  <r>
    <x v="2"/>
    <s v="172778"/>
    <s v="回立士"/>
    <s v="高级配置管理工程师"/>
    <s v="2011-05-30"/>
    <n v="83.5"/>
    <n v="0.4"/>
    <n v="70"/>
    <n v="95"/>
    <n v="120"/>
    <n v="0.54"/>
    <n v="39"/>
    <n v="0.1"/>
    <n v="0"/>
    <n v="28"/>
    <n v="40"/>
    <n v="1.1833333333333333"/>
    <m/>
    <n v="0.1"/>
    <n v="0"/>
    <n v="10"/>
    <n v="10"/>
    <n v="0"/>
    <n v="13.5"/>
    <n v="0.2"/>
    <n v="0"/>
    <n v="18"/>
    <n v="20"/>
    <n v="0.75"/>
    <n v="14"/>
    <n v="0.2"/>
    <n v="0"/>
    <n v="18"/>
    <n v="20"/>
    <n v="0.7777777777777779"/>
    <n v="0"/>
    <n v="5"/>
    <n v="68.988888888888894"/>
    <n v="63.988888888888894"/>
  </r>
  <r>
    <x v="2"/>
    <s v="131529"/>
    <s v="范礼娟"/>
    <s v="配置管理工程师"/>
    <s v="2011-07-04"/>
    <n v="117.5"/>
    <n v="0.4"/>
    <n v="70"/>
    <n v="95"/>
    <n v="120"/>
    <n v="1.18"/>
    <n v="37.5"/>
    <n v="0.1"/>
    <n v="0"/>
    <n v="28"/>
    <n v="40"/>
    <n v="1.1583333333333332"/>
    <m/>
    <n v="0.1"/>
    <n v="0"/>
    <n v="10"/>
    <n v="10"/>
    <n v="0"/>
    <n v="14"/>
    <n v="0.2"/>
    <n v="0"/>
    <n v="18"/>
    <n v="20"/>
    <n v="0.7777777777777779"/>
    <n v="15"/>
    <n v="0.2"/>
    <n v="0"/>
    <n v="18"/>
    <n v="20"/>
    <n v="0.83333333333333348"/>
    <n v="0"/>
    <n v="0"/>
    <n v="91.00555555555556"/>
    <n v="91.00555555555556"/>
  </r>
  <r>
    <x v="2"/>
    <s v="143473"/>
    <s v="房美君"/>
    <s v="高级软件测试工程师"/>
    <s v="2011-07-04"/>
    <n v="116.5"/>
    <n v="0.4"/>
    <n v="70"/>
    <n v="95"/>
    <n v="120"/>
    <n v="1.1719999999999999"/>
    <n v="21.5"/>
    <n v="0.1"/>
    <n v="0"/>
    <n v="28"/>
    <n v="40"/>
    <n v="0.7678571428571429"/>
    <m/>
    <n v="0.1"/>
    <n v="0"/>
    <n v="10"/>
    <n v="10"/>
    <n v="0"/>
    <n v="15.5"/>
    <n v="0.2"/>
    <n v="0"/>
    <n v="18"/>
    <n v="20"/>
    <n v="0.86111111111111116"/>
    <n v="15"/>
    <n v="0.2"/>
    <n v="0"/>
    <n v="18"/>
    <n v="20"/>
    <n v="0.83333333333333348"/>
    <n v="0"/>
    <n v="0"/>
    <n v="88.44746031746034"/>
    <n v="88.44746031746034"/>
  </r>
  <r>
    <x v="2"/>
    <s v="173330"/>
    <s v="高英"/>
    <s v="软件测试工程师"/>
    <s v="2012-04-23"/>
    <n v="116"/>
    <n v="0.4"/>
    <n v="70"/>
    <n v="95"/>
    <n v="120"/>
    <n v="1.1679999999999999"/>
    <n v="26.5"/>
    <n v="0.1"/>
    <n v="0"/>
    <n v="28"/>
    <n v="40"/>
    <n v="0.9464285714285714"/>
    <m/>
    <n v="0.1"/>
    <n v="0"/>
    <n v="10"/>
    <n v="10"/>
    <n v="0"/>
    <n v="17"/>
    <n v="0.2"/>
    <n v="0"/>
    <n v="18"/>
    <n v="20"/>
    <n v="0.94444444444444442"/>
    <n v="15"/>
    <n v="0.2"/>
    <n v="0"/>
    <n v="18"/>
    <n v="20"/>
    <n v="0.83333333333333348"/>
    <n v="0"/>
    <n v="0"/>
    <n v="91.739841269841264"/>
    <n v="91.739841269841264"/>
  </r>
  <r>
    <x v="2"/>
    <s v="171178"/>
    <s v="吕王栋"/>
    <s v="软件测试工程师"/>
    <s v="2012-04-23"/>
    <n v="115"/>
    <n v="0.4"/>
    <n v="70"/>
    <n v="95"/>
    <n v="120"/>
    <n v="1.1599999999999999"/>
    <n v="15"/>
    <n v="0.1"/>
    <n v="0"/>
    <n v="28"/>
    <n v="40"/>
    <n v="0.5357142857142857"/>
    <m/>
    <n v="0.1"/>
    <n v="0"/>
    <n v="10"/>
    <n v="10"/>
    <n v="0"/>
    <n v="15"/>
    <n v="0.2"/>
    <n v="0"/>
    <n v="18"/>
    <n v="20"/>
    <n v="0.83333333333333348"/>
    <n v="13"/>
    <n v="0.2"/>
    <n v="0"/>
    <n v="18"/>
    <n v="20"/>
    <n v="0.7222222222222221"/>
    <n v="0"/>
    <n v="0"/>
    <n v="82.868253968253967"/>
    <n v="82.868253968253967"/>
  </r>
  <r>
    <x v="2"/>
    <s v="135709"/>
    <s v="郭晓"/>
    <s v="高级硬件测试工程师"/>
    <s v="2014-04-02"/>
    <n v="51.5"/>
    <n v="0.4"/>
    <n v="70"/>
    <n v="95"/>
    <n v="120"/>
    <n v="0"/>
    <n v="17"/>
    <n v="0.1"/>
    <n v="0"/>
    <n v="28"/>
    <n v="40"/>
    <n v="0.6071428571428571"/>
    <m/>
    <n v="0.1"/>
    <n v="0"/>
    <n v="10"/>
    <n v="10"/>
    <n v="0"/>
    <n v="14"/>
    <n v="0.2"/>
    <n v="0"/>
    <n v="18"/>
    <n v="20"/>
    <n v="0.7777777777777779"/>
    <n v="14"/>
    <n v="0.2"/>
    <n v="0"/>
    <n v="18"/>
    <n v="20"/>
    <n v="0.7777777777777779"/>
    <n v="0"/>
    <n v="0"/>
    <n v="37.182539682539691"/>
    <n v="37.182539682539691"/>
  </r>
  <r>
    <x v="2"/>
    <s v="180623"/>
    <s v="边涛"/>
    <s v="高级软件测试工程师"/>
    <s v="2015-05-18"/>
    <n v="123.5"/>
    <n v="0.4"/>
    <n v="70"/>
    <n v="95"/>
    <n v="120"/>
    <n v="1.2"/>
    <n v="23"/>
    <n v="0.1"/>
    <n v="0"/>
    <n v="28"/>
    <n v="40"/>
    <n v="0.8214285714285714"/>
    <m/>
    <n v="0.1"/>
    <n v="0"/>
    <n v="10"/>
    <n v="10"/>
    <n v="0"/>
    <n v="18"/>
    <n v="0.2"/>
    <n v="0"/>
    <n v="18"/>
    <n v="20"/>
    <n v="1"/>
    <n v="18"/>
    <n v="0.2"/>
    <n v="0"/>
    <n v="18"/>
    <n v="20"/>
    <n v="1"/>
    <n v="0"/>
    <n v="0"/>
    <n v="96.214285714285722"/>
    <n v="96.214285714285722"/>
  </r>
  <r>
    <x v="2"/>
    <s v="181778"/>
    <s v="倪希承"/>
    <s v="硬件测试工程师"/>
    <s v="2017-03-08"/>
    <n v="104"/>
    <n v="0.4"/>
    <n v="70"/>
    <n v="95"/>
    <n v="120"/>
    <n v="1.0720000000000001"/>
    <n v="7"/>
    <n v="0.1"/>
    <n v="0"/>
    <n v="28"/>
    <n v="40"/>
    <n v="0.25"/>
    <m/>
    <n v="0.1"/>
    <n v="0"/>
    <n v="10"/>
    <n v="10"/>
    <n v="0"/>
    <n v="15"/>
    <n v="0.2"/>
    <n v="0"/>
    <n v="18"/>
    <n v="20"/>
    <n v="0.83333333333333348"/>
    <n v="13"/>
    <n v="0.2"/>
    <n v="0"/>
    <n v="18"/>
    <n v="20"/>
    <n v="0.7222222222222221"/>
    <n v="0"/>
    <n v="0"/>
    <n v="76.491111111111138"/>
    <n v="76.491111111111138"/>
  </r>
  <r>
    <x v="2"/>
    <s v="181874"/>
    <s v="焦斌"/>
    <s v="硬件测试工程师"/>
    <s v="2017-04-17"/>
    <n v="105"/>
    <n v="0.4"/>
    <n v="70"/>
    <n v="95"/>
    <n v="120"/>
    <n v="1.08"/>
    <n v="30.5"/>
    <n v="0.1"/>
    <n v="0"/>
    <n v="28"/>
    <n v="40"/>
    <n v="1.0416666666666667"/>
    <m/>
    <n v="0.1"/>
    <n v="0"/>
    <n v="10"/>
    <n v="10"/>
    <n v="0"/>
    <n v="16"/>
    <n v="0.2"/>
    <n v="0"/>
    <n v="18"/>
    <n v="20"/>
    <n v="0.88888888888888884"/>
    <n v="17"/>
    <n v="0.2"/>
    <n v="0"/>
    <n v="18"/>
    <n v="20"/>
    <n v="0.94444444444444442"/>
    <n v="3"/>
    <n v="3"/>
    <n v="93.283333333333331"/>
    <n v="90.283333333333331"/>
  </r>
  <r>
    <x v="2"/>
    <s v="182362"/>
    <s v="刘洲"/>
    <s v="助理硬件测试工程师"/>
    <s v="2017-11-06"/>
    <n v="101.5"/>
    <n v="0.4"/>
    <n v="70"/>
    <n v="95"/>
    <n v="120"/>
    <n v="1.052"/>
    <n v="22.5"/>
    <n v="0.1"/>
    <n v="0"/>
    <n v="28"/>
    <n v="40"/>
    <n v="0.8035714285714286"/>
    <m/>
    <n v="0.1"/>
    <n v="0"/>
    <n v="10"/>
    <n v="10"/>
    <n v="0"/>
    <n v="17"/>
    <n v="0.2"/>
    <n v="0"/>
    <n v="18"/>
    <n v="20"/>
    <n v="0.94444444444444442"/>
    <n v="15"/>
    <n v="0.2"/>
    <n v="0"/>
    <n v="18"/>
    <n v="20"/>
    <n v="0.83333333333333348"/>
    <n v="2"/>
    <n v="2"/>
    <n v="87.671269841269861"/>
    <n v="85.671269841269861"/>
  </r>
  <r>
    <x v="2"/>
    <s v="182361"/>
    <s v="赵洋"/>
    <s v="助理硬件测试工程师"/>
    <s v="2018-05-07"/>
    <n v="111"/>
    <n v="0.4"/>
    <n v="70"/>
    <n v="95"/>
    <n v="120"/>
    <n v="1.1279999999999999"/>
    <n v="11"/>
    <n v="0.1"/>
    <n v="0"/>
    <n v="28"/>
    <n v="40"/>
    <n v="0.39285714285714285"/>
    <m/>
    <n v="0.1"/>
    <n v="0"/>
    <n v="10"/>
    <n v="10"/>
    <n v="0"/>
    <n v="16"/>
    <n v="0.2"/>
    <n v="0"/>
    <n v="18"/>
    <n v="20"/>
    <n v="0.88888888888888884"/>
    <n v="15"/>
    <n v="0.2"/>
    <n v="0"/>
    <n v="18"/>
    <n v="20"/>
    <n v="0.83333333333333348"/>
    <n v="8"/>
    <n v="8"/>
    <n v="91.493015873015892"/>
    <n v="83.493015873015892"/>
  </r>
  <r>
    <x v="2"/>
    <s v="182880"/>
    <s v="麻亚刚"/>
    <s v="硬件测试工程师"/>
    <s v="2018-06-04"/>
    <n v="106"/>
    <n v="0.4"/>
    <n v="70"/>
    <n v="95"/>
    <n v="120"/>
    <n v="1.0880000000000001"/>
    <n v="6.7"/>
    <n v="0.1"/>
    <n v="0"/>
    <n v="28"/>
    <n v="40"/>
    <n v="0.2392857142857143"/>
    <m/>
    <n v="0.1"/>
    <n v="0"/>
    <n v="10"/>
    <n v="10"/>
    <n v="0"/>
    <n v="10"/>
    <n v="0.2"/>
    <n v="0"/>
    <n v="18"/>
    <n v="20"/>
    <n v="0.55555555555555558"/>
    <n v="9"/>
    <n v="0.2"/>
    <n v="0"/>
    <n v="18"/>
    <n v="20"/>
    <n v="0.5"/>
    <n v="0"/>
    <n v="0"/>
    <n v="67.023968253968263"/>
    <n v="67.023968253968263"/>
  </r>
  <r>
    <x v="2"/>
    <s v="183407"/>
    <s v="杨博"/>
    <s v="高级软件测试工程师"/>
    <s v="2018-11-05"/>
    <n v="107.5"/>
    <n v="0.4"/>
    <n v="70"/>
    <n v="95"/>
    <n v="120"/>
    <n v="1.1000000000000001"/>
    <n v="32.5"/>
    <n v="0.1"/>
    <n v="0"/>
    <n v="28"/>
    <n v="40"/>
    <n v="1.075"/>
    <m/>
    <n v="0.1"/>
    <n v="0"/>
    <n v="10"/>
    <n v="10"/>
    <n v="0"/>
    <n v="15"/>
    <n v="0.2"/>
    <n v="0"/>
    <n v="18"/>
    <n v="20"/>
    <n v="0.83333333333333348"/>
    <n v="14"/>
    <n v="0.2"/>
    <n v="0"/>
    <n v="18"/>
    <n v="20"/>
    <n v="0.7777777777777779"/>
    <n v="0"/>
    <n v="0"/>
    <n v="86.972222222222243"/>
    <n v="86.972222222222243"/>
  </r>
  <r>
    <x v="2"/>
    <s v="183763"/>
    <s v="陈飞"/>
    <s v="硬件测试工程师"/>
    <s v="2019-03-04"/>
    <n v="102.5"/>
    <n v="0.4"/>
    <n v="70"/>
    <n v="95"/>
    <n v="120"/>
    <n v="1.06"/>
    <n v="11"/>
    <n v="0.1"/>
    <n v="0"/>
    <n v="28"/>
    <n v="40"/>
    <n v="0.39285714285714285"/>
    <m/>
    <n v="0.1"/>
    <n v="0"/>
    <n v="10"/>
    <n v="10"/>
    <n v="0"/>
    <n v="15"/>
    <n v="0.2"/>
    <n v="0"/>
    <n v="18"/>
    <n v="20"/>
    <n v="0.83333333333333348"/>
    <n v="14"/>
    <n v="0.2"/>
    <n v="0"/>
    <n v="18"/>
    <n v="20"/>
    <n v="0.7777777777777779"/>
    <n v="0"/>
    <n v="0"/>
    <n v="78.550793650793665"/>
    <n v="78.550793650793665"/>
  </r>
  <r>
    <x v="2"/>
    <s v="184185"/>
    <s v="杨妮"/>
    <s v="实习软件测试工程师"/>
    <s v="2019-07-01"/>
    <n v="111.5"/>
    <n v="0.4"/>
    <n v="70"/>
    <n v="95"/>
    <n v="120"/>
    <n v="1.1320000000000001"/>
    <n v="17"/>
    <n v="0.1"/>
    <n v="0"/>
    <n v="28"/>
    <n v="40"/>
    <n v="0.6071428571428571"/>
    <m/>
    <n v="0.1"/>
    <n v="0"/>
    <n v="10"/>
    <n v="10"/>
    <n v="0"/>
    <n v="16"/>
    <n v="0.2"/>
    <n v="0"/>
    <n v="18"/>
    <n v="20"/>
    <n v="0.88888888888888884"/>
    <n v="14"/>
    <n v="0.2"/>
    <n v="0"/>
    <n v="18"/>
    <n v="20"/>
    <n v="0.7777777777777779"/>
    <n v="0"/>
    <n v="0"/>
    <n v="84.684761904761913"/>
    <n v="84.684761904761913"/>
  </r>
  <r>
    <x v="2"/>
    <s v="184186"/>
    <s v="张倩"/>
    <s v="实习软件测试工程师"/>
    <s v="2019-07-01"/>
    <n v="109.5"/>
    <n v="0.4"/>
    <n v="70"/>
    <n v="95"/>
    <n v="120"/>
    <n v="1.1159999999999999"/>
    <n v="1.5"/>
    <n v="0.1"/>
    <n v="0"/>
    <n v="28"/>
    <n v="40"/>
    <n v="5.3571428571428568E-2"/>
    <m/>
    <n v="0.1"/>
    <n v="0"/>
    <n v="10"/>
    <n v="10"/>
    <n v="0"/>
    <n v="15"/>
    <n v="0.2"/>
    <n v="0"/>
    <n v="18"/>
    <n v="20"/>
    <n v="0.83333333333333348"/>
    <n v="13"/>
    <n v="0.2"/>
    <n v="0"/>
    <n v="18"/>
    <n v="20"/>
    <n v="0.7222222222222221"/>
    <n v="0"/>
    <n v="0"/>
    <n v="76.286825396825392"/>
    <n v="76.286825396825392"/>
  </r>
  <r>
    <x v="2"/>
    <s v="184187"/>
    <s v="侯灿"/>
    <s v="实习软件测试工程师"/>
    <s v="2019-07-01"/>
    <n v="107.5"/>
    <n v="0.4"/>
    <n v="70"/>
    <n v="95"/>
    <n v="120"/>
    <n v="1.1000000000000001"/>
    <n v="6"/>
    <n v="0.1"/>
    <n v="0"/>
    <n v="28"/>
    <n v="40"/>
    <n v="0.21428571428571427"/>
    <m/>
    <n v="0.1"/>
    <n v="0"/>
    <n v="10"/>
    <n v="10"/>
    <n v="0"/>
    <n v="15"/>
    <n v="0.2"/>
    <n v="0"/>
    <n v="18"/>
    <n v="20"/>
    <n v="0.83333333333333348"/>
    <n v="13"/>
    <n v="0.2"/>
    <n v="0"/>
    <n v="18"/>
    <n v="20"/>
    <n v="0.7222222222222221"/>
    <n v="0"/>
    <n v="0"/>
    <n v="77.253968253968267"/>
    <n v="77.253968253968267"/>
  </r>
  <r>
    <x v="2"/>
    <s v="184184"/>
    <s v="张钰星"/>
    <s v="实习硬件测试工程师"/>
    <s v="2019-07-01"/>
    <n v="106"/>
    <n v="0.4"/>
    <n v="70"/>
    <n v="95"/>
    <n v="120"/>
    <n v="1.0880000000000001"/>
    <n v="8"/>
    <n v="0.1"/>
    <n v="0"/>
    <n v="28"/>
    <n v="40"/>
    <n v="0.2857142857142857"/>
    <m/>
    <n v="0.1"/>
    <n v="0"/>
    <n v="10"/>
    <n v="10"/>
    <n v="0"/>
    <n v="13"/>
    <n v="0.2"/>
    <n v="0"/>
    <n v="18"/>
    <n v="20"/>
    <n v="0.7222222222222221"/>
    <n v="13"/>
    <n v="0.2"/>
    <n v="0"/>
    <n v="18"/>
    <n v="20"/>
    <n v="0.7222222222222221"/>
    <n v="0"/>
    <n v="0"/>
    <n v="75.266031746031743"/>
    <n v="75.266031746031743"/>
  </r>
  <r>
    <x v="2"/>
    <s v="184333"/>
    <s v="侯荣会"/>
    <s v="高级软件测试工程师"/>
    <s v="2019-07-22"/>
    <n v="77"/>
    <n v="0.4"/>
    <n v="70"/>
    <n v="95"/>
    <n v="120"/>
    <n v="0.28000000000000003"/>
    <n v="5.5"/>
    <n v="0.1"/>
    <n v="0"/>
    <n v="28"/>
    <n v="40"/>
    <n v="0.19642857142857142"/>
    <m/>
    <n v="0.1"/>
    <n v="0"/>
    <n v="10"/>
    <n v="10"/>
    <n v="0"/>
    <n v="15"/>
    <n v="0.2"/>
    <n v="0"/>
    <n v="18"/>
    <n v="20"/>
    <n v="0.83333333333333348"/>
    <n v="10"/>
    <n v="0.2"/>
    <n v="0"/>
    <n v="18"/>
    <n v="20"/>
    <n v="0.55555555555555558"/>
    <n v="0"/>
    <n v="0"/>
    <n v="40.942063492063504"/>
    <n v="40.942063492063504"/>
  </r>
  <r>
    <x v="2"/>
    <s v="184816"/>
    <s v="张磊"/>
    <s v="软件测试工程师"/>
    <s v="2020-03-16"/>
    <n v="107"/>
    <n v="0.4"/>
    <n v="70"/>
    <n v="95"/>
    <n v="120"/>
    <n v="1.0959999999999999"/>
    <n v="19"/>
    <n v="0.1"/>
    <n v="0"/>
    <n v="28"/>
    <n v="40"/>
    <n v="0.6785714285714286"/>
    <m/>
    <n v="0.1"/>
    <n v="0"/>
    <n v="10"/>
    <n v="10"/>
    <n v="0"/>
    <n v="15"/>
    <n v="0.2"/>
    <n v="0"/>
    <n v="18"/>
    <n v="20"/>
    <n v="0.83333333333333348"/>
    <n v="15"/>
    <n v="0.2"/>
    <n v="0"/>
    <n v="18"/>
    <n v="20"/>
    <n v="0.83333333333333348"/>
    <n v="0"/>
    <n v="0"/>
    <n v="83.959047619047638"/>
    <n v="83.959047619047638"/>
  </r>
  <r>
    <x v="2"/>
    <s v="185301"/>
    <s v="贾保印"/>
    <s v="配置管理工程师"/>
    <s v="2020-07-22"/>
    <n v="104"/>
    <n v="0.4"/>
    <n v="70"/>
    <n v="95"/>
    <n v="120"/>
    <n v="1.0720000000000001"/>
    <n v="0"/>
    <n v="0.1"/>
    <n v="0"/>
    <n v="28"/>
    <n v="40"/>
    <n v="0"/>
    <m/>
    <n v="0.1"/>
    <n v="0"/>
    <n v="10"/>
    <n v="10"/>
    <n v="0"/>
    <n v="14"/>
    <n v="0.2"/>
    <n v="0"/>
    <n v="18"/>
    <n v="20"/>
    <n v="0.7777777777777779"/>
    <n v="14"/>
    <n v="0.2"/>
    <n v="0"/>
    <n v="18"/>
    <n v="20"/>
    <n v="0.7777777777777779"/>
    <n v="0"/>
    <n v="0"/>
    <n v="73.991111111111124"/>
    <n v="73.991111111111124"/>
  </r>
  <r>
    <x v="2"/>
    <s v="185324"/>
    <s v="肖雄"/>
    <s v="硬件测试工程师"/>
    <s v="2020-08-03"/>
    <n v="101"/>
    <n v="0.4"/>
    <n v="70"/>
    <n v="95"/>
    <n v="120"/>
    <n v="1.048"/>
    <n v="0"/>
    <n v="0.1"/>
    <n v="0"/>
    <n v="28"/>
    <n v="40"/>
    <n v="0"/>
    <m/>
    <n v="0.1"/>
    <n v="0"/>
    <n v="10"/>
    <n v="10"/>
    <n v="0"/>
    <n v="14"/>
    <n v="0.2"/>
    <n v="0"/>
    <n v="18"/>
    <n v="20"/>
    <n v="0.7777777777777779"/>
    <n v="15"/>
    <n v="0.2"/>
    <n v="0"/>
    <n v="18"/>
    <n v="20"/>
    <n v="0.83333333333333348"/>
    <n v="0"/>
    <n v="0"/>
    <n v="74.14222222222223"/>
    <n v="74.142222222222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数据透视表3" cacheId="2"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116:D120" firstHeaderRow="0" firstDataRow="1" firstDataCol="1"/>
  <pivotFields count="39">
    <pivotField axis="axisRow" showAll="0">
      <items count="4">
        <item x="2"/>
        <item x="1"/>
        <item x="0"/>
        <item t="default"/>
      </items>
    </pivotField>
    <pivotField showAll="0"/>
    <pivotField showAll="0"/>
    <pivotField showAll="0"/>
    <pivotField showAll="0"/>
    <pivotField numFmtId="179" showAll="0"/>
    <pivotField numFmtId="9" showAll="0"/>
    <pivotField numFmtId="179" showAll="0"/>
    <pivotField numFmtId="179" showAll="0"/>
    <pivotField numFmtId="179" showAll="0"/>
    <pivotField numFmtId="9" showAll="0"/>
    <pivotField dataField="1" numFmtId="177" showAll="0"/>
    <pivotField numFmtId="9" showAll="0"/>
    <pivotField numFmtId="179" showAll="0"/>
    <pivotField numFmtId="179" showAll="0"/>
    <pivotField numFmtId="179" showAll="0"/>
    <pivotField numFmtId="9" showAll="0"/>
    <pivotField showAll="0"/>
    <pivotField numFmtId="9" showAll="0"/>
    <pivotField numFmtId="179" showAll="0"/>
    <pivotField numFmtId="179" showAll="0"/>
    <pivotField numFmtId="179" showAll="0"/>
    <pivotField numFmtId="9" showAll="0"/>
    <pivotField numFmtId="176" showAll="0"/>
    <pivotField numFmtId="9" showAll="0"/>
    <pivotField numFmtId="179" showAll="0"/>
    <pivotField numFmtId="179" showAll="0"/>
    <pivotField numFmtId="179" showAll="0"/>
    <pivotField numFmtId="9" showAll="0"/>
    <pivotField numFmtId="177" showAll="0"/>
    <pivotField numFmtId="9" showAll="0"/>
    <pivotField numFmtId="179" showAll="0"/>
    <pivotField numFmtId="179" showAll="0"/>
    <pivotField numFmtId="179" showAll="0"/>
    <pivotField numFmtId="9" showAll="0"/>
    <pivotField numFmtId="178" showAll="0"/>
    <pivotField numFmtId="176" showAll="0"/>
    <pivotField numFmtId="178" showAll="0"/>
    <pivotField numFmtId="178" showAll="0"/>
  </pivotFields>
  <rowFields count="1">
    <field x="0"/>
  </rowFields>
  <rowItems count="4">
    <i>
      <x/>
    </i>
    <i>
      <x v="1"/>
    </i>
    <i>
      <x v="2"/>
    </i>
    <i t="grand">
      <x/>
    </i>
  </rowItems>
  <colFields count="1">
    <field x="-2"/>
  </colFields>
  <colItems count="3">
    <i>
      <x/>
    </i>
    <i i="1">
      <x v="1"/>
    </i>
    <i i="2">
      <x v="2"/>
    </i>
  </colItems>
  <dataFields count="3">
    <dataField name="平均值项:部门工作产出" fld="11" subtotal="average" baseField="0" baseItem="0"/>
    <dataField name="最大值项:部门工作产出" fld="11" subtotal="max" baseField="0" baseItem="0"/>
    <dataField name="最小值项:部门工作产出" fld="11" subtotal="min" baseField="0" baseItem="0"/>
  </dataFields>
  <formats count="2">
    <format dxfId="46">
      <pivotArea outline="0" collapsedLevelsAreSubtotals="1" fieldPosition="0"/>
    </format>
    <format dxfId="45">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5" cacheId="2"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125:D129" firstHeaderRow="0" firstDataRow="1" firstDataCol="1"/>
  <pivotFields count="39">
    <pivotField axis="axisRow" showAll="0">
      <items count="4">
        <item x="2"/>
        <item x="1"/>
        <item x="0"/>
        <item t="default"/>
      </items>
    </pivotField>
    <pivotField showAll="0"/>
    <pivotField showAll="0"/>
    <pivotField showAll="0"/>
    <pivotField showAll="0"/>
    <pivotField numFmtId="179" showAll="0"/>
    <pivotField numFmtId="9" showAll="0"/>
    <pivotField numFmtId="179" showAll="0"/>
    <pivotField numFmtId="179" showAll="0"/>
    <pivotField numFmtId="179" showAll="0"/>
    <pivotField numFmtId="9" showAll="0"/>
    <pivotField numFmtId="177" showAll="0"/>
    <pivotField numFmtId="9" showAll="0"/>
    <pivotField numFmtId="179" showAll="0"/>
    <pivotField numFmtId="179" showAll="0"/>
    <pivotField numFmtId="179" showAll="0"/>
    <pivotField numFmtId="9" showAll="0"/>
    <pivotField showAll="0"/>
    <pivotField numFmtId="9" showAll="0"/>
    <pivotField numFmtId="179" showAll="0"/>
    <pivotField numFmtId="179" showAll="0"/>
    <pivotField numFmtId="179" showAll="0"/>
    <pivotField numFmtId="9" showAll="0"/>
    <pivotField numFmtId="176" showAll="0"/>
    <pivotField numFmtId="9" showAll="0"/>
    <pivotField numFmtId="179" showAll="0"/>
    <pivotField numFmtId="179" showAll="0"/>
    <pivotField numFmtId="179" showAll="0"/>
    <pivotField numFmtId="9" showAll="0"/>
    <pivotField numFmtId="177" showAll="0"/>
    <pivotField numFmtId="9" showAll="0"/>
    <pivotField numFmtId="179" showAll="0"/>
    <pivotField numFmtId="179" showAll="0"/>
    <pivotField numFmtId="179" showAll="0"/>
    <pivotField numFmtId="9" showAll="0"/>
    <pivotField numFmtId="178" showAll="0"/>
    <pivotField numFmtId="176" showAll="0"/>
    <pivotField numFmtId="178" showAll="0"/>
    <pivotField dataField="1" numFmtId="178" showAll="0"/>
  </pivotFields>
  <rowFields count="1">
    <field x="0"/>
  </rowFields>
  <rowItems count="4">
    <i>
      <x/>
    </i>
    <i>
      <x v="1"/>
    </i>
    <i>
      <x v="2"/>
    </i>
    <i t="grand">
      <x/>
    </i>
  </rowItems>
  <colFields count="1">
    <field x="-2"/>
  </colFields>
  <colItems count="3">
    <i>
      <x/>
    </i>
    <i i="1">
      <x v="1"/>
    </i>
    <i i="2">
      <x v="2"/>
    </i>
  </colItems>
  <dataFields count="3">
    <dataField name="平均值项:加权后总得分（不含月度激励加减分）" fld="38" subtotal="average" baseField="0" baseItem="0"/>
    <dataField name="最大值项:加权后总得分（不含月度激励加减分）3" fld="38" subtotal="max" baseField="0" baseItem="0"/>
    <dataField name="最小值项:加权后总得分（不含月度激励加减分）2" fld="38" subtotal="min" baseField="0" baseItem="0"/>
  </dataFields>
  <formats count="2">
    <format dxfId="48">
      <pivotArea outline="0" collapsedLevelsAreSubtotals="1" fieldPosition="0"/>
    </format>
    <format dxfId="47">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2" cacheId="2"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107:D111" firstHeaderRow="0" firstDataRow="1" firstDataCol="1"/>
  <pivotFields count="39">
    <pivotField axis="axisRow" showAll="0">
      <items count="4">
        <item x="2"/>
        <item x="1"/>
        <item x="0"/>
        <item t="default"/>
      </items>
    </pivotField>
    <pivotField showAll="0"/>
    <pivotField showAll="0"/>
    <pivotField showAll="0"/>
    <pivotField showAll="0"/>
    <pivotField dataField="1" numFmtId="179" showAll="0"/>
    <pivotField numFmtId="9" showAll="0"/>
    <pivotField numFmtId="179" showAll="0"/>
    <pivotField numFmtId="179" showAll="0"/>
    <pivotField numFmtId="179" showAll="0"/>
    <pivotField numFmtId="9" showAll="0"/>
    <pivotField numFmtId="177" showAll="0"/>
    <pivotField numFmtId="9" showAll="0"/>
    <pivotField numFmtId="179" showAll="0"/>
    <pivotField numFmtId="179" showAll="0"/>
    <pivotField numFmtId="179" showAll="0"/>
    <pivotField numFmtId="9" showAll="0"/>
    <pivotField showAll="0"/>
    <pivotField numFmtId="9" showAll="0"/>
    <pivotField numFmtId="179" showAll="0"/>
    <pivotField numFmtId="179" showAll="0"/>
    <pivotField numFmtId="179" showAll="0"/>
    <pivotField numFmtId="9" showAll="0"/>
    <pivotField numFmtId="176" showAll="0"/>
    <pivotField numFmtId="9" showAll="0"/>
    <pivotField numFmtId="179" showAll="0"/>
    <pivotField numFmtId="179" showAll="0"/>
    <pivotField numFmtId="179" showAll="0"/>
    <pivotField numFmtId="9" showAll="0"/>
    <pivotField numFmtId="177" showAll="0"/>
    <pivotField numFmtId="9" showAll="0"/>
    <pivotField numFmtId="179" showAll="0"/>
    <pivotField numFmtId="179" showAll="0"/>
    <pivotField numFmtId="179" showAll="0"/>
    <pivotField numFmtId="9" showAll="0"/>
    <pivotField numFmtId="178" showAll="0"/>
    <pivotField numFmtId="176" showAll="0"/>
    <pivotField numFmtId="178" showAll="0"/>
    <pivotField numFmtId="178" showAll="0"/>
  </pivotFields>
  <rowFields count="1">
    <field x="0"/>
  </rowFields>
  <rowItems count="4">
    <i>
      <x/>
    </i>
    <i>
      <x v="1"/>
    </i>
    <i>
      <x v="2"/>
    </i>
    <i t="grand">
      <x/>
    </i>
  </rowItems>
  <colFields count="1">
    <field x="-2"/>
  </colFields>
  <colItems count="3">
    <i>
      <x/>
    </i>
    <i i="1">
      <x v="1"/>
    </i>
    <i i="2">
      <x v="2"/>
    </i>
  </colItems>
  <dataFields count="3">
    <dataField name="平均值项:项目工时产出实际值" fld="5" subtotal="average" baseField="0" baseItem="0"/>
    <dataField name="最大值项:项目工时产出实际值2" fld="5" subtotal="max" baseField="0" baseItem="0"/>
    <dataField name="最小值项:项目工时产出实际值3" fld="5" subtotal="min" baseField="0" baseItem="0"/>
  </dataFields>
  <formats count="2">
    <format dxfId="50">
      <pivotArea outline="0" collapsedLevelsAreSubtotals="1" fieldPosition="0"/>
    </format>
    <format dxfId="49">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C122:G126" firstHeaderRow="0" firstDataRow="1" firstDataCol="1"/>
  <pivotFields count="41">
    <pivotField axis="axisRow" showAll="0">
      <items count="4">
        <item x="2"/>
        <item x="1"/>
        <item x="0"/>
        <item t="default"/>
      </items>
    </pivotField>
    <pivotField showAll="0"/>
    <pivotField showAll="0"/>
    <pivotField showAll="0"/>
    <pivotField showAll="0"/>
    <pivotField dataField="1" numFmtId="180" showAll="0" defaultSubtotal="0"/>
    <pivotField numFmtId="9" showAll="0"/>
    <pivotField numFmtId="179" showAll="0"/>
    <pivotField numFmtId="179" showAll="0"/>
    <pivotField numFmtId="179" showAll="0"/>
    <pivotField numFmtId="9" showAll="0"/>
    <pivotField dataField="1" numFmtId="177" showAll="0" defaultSubtotal="0"/>
    <pivotField numFmtId="9" showAll="0"/>
    <pivotField numFmtId="179" showAll="0"/>
    <pivotField numFmtId="179" showAll="0"/>
    <pivotField numFmtId="179" showAll="0"/>
    <pivotField numFmtId="9" showAll="0"/>
    <pivotField dataField="1" numFmtId="176" showAll="0" defaultSubtotal="0"/>
    <pivotField numFmtId="9" showAll="0" defaultSubtotal="0"/>
    <pivotField numFmtId="179" showAll="0" defaultSubtotal="0"/>
    <pivotField numFmtId="179" showAll="0" defaultSubtotal="0"/>
    <pivotField numFmtId="179" showAll="0" defaultSubtotal="0"/>
    <pivotField numFmtId="9" showAll="0" defaultSubtotal="0"/>
    <pivotField showAll="0" defaultSubtotal="0"/>
    <pivotField numFmtId="9" showAll="0" defaultSubtotal="0"/>
    <pivotField numFmtId="179" showAll="0" defaultSubtotal="0"/>
    <pivotField numFmtId="179" showAll="0" defaultSubtotal="0"/>
    <pivotField numFmtId="179" showAll="0" defaultSubtotal="0"/>
    <pivotField numFmtId="9" showAll="0" defaultSubtotal="0"/>
    <pivotField showAll="0" defaultSubtotal="0"/>
    <pivotField numFmtId="9" showAll="0" defaultSubtotal="0"/>
    <pivotField numFmtId="179" showAll="0" defaultSubtotal="0"/>
    <pivotField numFmtId="179" showAll="0" defaultSubtotal="0"/>
    <pivotField numFmtId="179" showAll="0" defaultSubtotal="0"/>
    <pivotField numFmtId="9" showAll="0" defaultSubtotal="0"/>
    <pivotField showAll="0" defaultSubtotal="0"/>
    <pivotField numFmtId="176" showAll="0" defaultSubtotal="0"/>
    <pivotField numFmtId="178" showAll="0" defaultSubtotal="0"/>
    <pivotField numFmtId="178" showAll="0" defaultSubtotal="0"/>
    <pivotField showAll="0" defaultSubtotal="0"/>
    <pivotField dataField="1" showAll="0" defaultSubtotal="0"/>
  </pivotFields>
  <rowFields count="1">
    <field x="0"/>
  </rowFields>
  <rowItems count="4">
    <i>
      <x/>
    </i>
    <i>
      <x v="1"/>
    </i>
    <i>
      <x v="2"/>
    </i>
    <i t="grand">
      <x/>
    </i>
  </rowItems>
  <colFields count="1">
    <field x="-2"/>
  </colFields>
  <colItems count="4">
    <i>
      <x/>
    </i>
    <i i="1">
      <x v="1"/>
    </i>
    <i i="2">
      <x v="2"/>
    </i>
    <i i="3">
      <x v="3"/>
    </i>
  </colItems>
  <dataFields count="4">
    <dataField name="求和项:项目工时产出实际值" fld="5" baseField="0" baseItem="0"/>
    <dataField name="求和项:部门工作产出_x000a_实际值" fld="11" baseField="0" baseItem="0"/>
    <dataField name="求和项:工作质量达成实际值" fld="17" baseField="0" baseItem="0"/>
    <dataField name="求和项:人数" fld="40" baseField="0" baseItem="0"/>
  </dataFields>
  <formats count="33">
    <format dxfId="32">
      <pivotArea type="all" dataOnly="0" outline="0" fieldPosition="0"/>
    </format>
    <format dxfId="31">
      <pivotArea outline="0" collapsedLevelsAreSubtotals="1" fieldPosition="0"/>
    </format>
    <format dxfId="30">
      <pivotArea field="0" type="button" dataOnly="0" labelOnly="1" outline="0" axis="axisRow" fieldPosition="0"/>
    </format>
    <format dxfId="29">
      <pivotArea dataOnly="0" labelOnly="1" fieldPosition="0">
        <references count="1">
          <reference field="0" count="0"/>
        </references>
      </pivotArea>
    </format>
    <format dxfId="28">
      <pivotArea dataOnly="0" labelOnly="1" grandRow="1" outline="0" fieldPosition="0"/>
    </format>
    <format dxfId="27">
      <pivotArea dataOnly="0" labelOnly="1" outline="0" fieldPosition="0">
        <references count="1">
          <reference field="4294967294" count="3">
            <x v="0"/>
            <x v="1"/>
            <x v="2"/>
          </reference>
        </references>
      </pivotArea>
    </format>
    <format dxfId="26">
      <pivotArea type="all" dataOnly="0" outline="0" fieldPosition="0"/>
    </format>
    <format dxfId="25">
      <pivotArea outline="0" collapsedLevelsAreSubtotals="1" fieldPosition="0"/>
    </format>
    <format dxfId="24">
      <pivotArea field="0" type="button" dataOnly="0" labelOnly="1" outline="0" axis="axisRow" fieldPosition="0"/>
    </format>
    <format dxfId="23">
      <pivotArea dataOnly="0" labelOnly="1" fieldPosition="0">
        <references count="1">
          <reference field="0" count="0"/>
        </references>
      </pivotArea>
    </format>
    <format dxfId="22">
      <pivotArea dataOnly="0" labelOnly="1" grandRow="1" outline="0" fieldPosition="0"/>
    </format>
    <format dxfId="21">
      <pivotArea dataOnly="0" labelOnly="1" outline="0" fieldPosition="0">
        <references count="1">
          <reference field="4294967294" count="3">
            <x v="0"/>
            <x v="1"/>
            <x v="2"/>
          </reference>
        </references>
      </pivotArea>
    </format>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fieldPosition="0">
        <references count="1">
          <reference field="0" count="0"/>
        </references>
      </pivotArea>
    </format>
    <format dxfId="16">
      <pivotArea dataOnly="0" labelOnly="1" grandRow="1" outline="0" fieldPosition="0"/>
    </format>
    <format dxfId="15">
      <pivotArea dataOnly="0" labelOnly="1" outline="0" fieldPosition="0">
        <references count="1">
          <reference field="4294967294" count="3">
            <x v="0"/>
            <x v="1"/>
            <x v="2"/>
          </reference>
        </references>
      </pivotArea>
    </format>
    <format dxfId="14">
      <pivotArea type="all" dataOnly="0" outline="0" fieldPosition="0"/>
    </format>
    <format dxfId="13">
      <pivotArea field="0" type="button" dataOnly="0" labelOnly="1" outline="0" axis="axisRow" fieldPosition="0"/>
    </format>
    <format dxfId="12">
      <pivotArea dataOnly="0" labelOnly="1" outline="0" fieldPosition="0">
        <references count="1">
          <reference field="4294967294" count="3">
            <x v="0"/>
            <x v="1"/>
            <x v="2"/>
          </reference>
        </references>
      </pivotArea>
    </format>
    <format dxfId="11">
      <pivotArea field="0" type="button" dataOnly="0" labelOnly="1" outline="0" axis="axisRow" fieldPosition="0"/>
    </format>
    <format dxfId="10">
      <pivotArea dataOnly="0" labelOnly="1" outline="0" fieldPosition="0">
        <references count="1">
          <reference field="4294967294" count="4">
            <x v="0"/>
            <x v="1"/>
            <x v="2"/>
            <x v="3"/>
          </reference>
        </references>
      </pivotArea>
    </format>
    <format dxfId="9">
      <pivotArea grandRow="1" outline="0" collapsedLevelsAreSubtotals="1" fieldPosition="0"/>
    </format>
    <format dxfId="8">
      <pivotArea dataOnly="0" labelOnly="1" grandRow="1" outline="0" fieldPosition="0"/>
    </format>
    <format dxfId="7">
      <pivotArea field="0" type="button" dataOnly="0" labelOnly="1" outline="0" axis="axisRow" fieldPosition="0"/>
    </format>
    <format dxfId="6">
      <pivotArea dataOnly="0" labelOnly="1" outline="0" fieldPosition="0">
        <references count="1">
          <reference field="4294967294" count="4">
            <x v="0"/>
            <x v="1"/>
            <x v="2"/>
            <x v="3"/>
          </reference>
        </references>
      </pivotArea>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数据透视表2" cacheId="1"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P122:V127" firstHeaderRow="1" firstDataRow="2" firstDataCol="1"/>
  <pivotFields count="40">
    <pivotField axis="axisRow" outline="0" showAll="0" defaultSubtotal="0">
      <items count="3">
        <item x="2"/>
        <item x="1"/>
        <item x="0"/>
      </items>
      <extLst>
        <ext xmlns:x14="http://schemas.microsoft.com/office/spreadsheetml/2009/9/main" uri="{2946ED86-A175-432a-8AC1-64E0C546D7DE}">
          <x14:pivotField fillDownLabels="1"/>
        </ext>
      </extLst>
    </pivotField>
    <pivotField showAll="0"/>
    <pivotField showAll="0"/>
    <pivotField showAll="0"/>
    <pivotField showAll="0"/>
    <pivotField numFmtId="179" showAll="0"/>
    <pivotField numFmtId="9" showAll="0"/>
    <pivotField numFmtId="179" showAll="0"/>
    <pivotField numFmtId="179" showAll="0"/>
    <pivotField numFmtId="179" showAll="0"/>
    <pivotField numFmtId="9" showAll="0"/>
    <pivotField numFmtId="177" showAll="0"/>
    <pivotField numFmtId="9" showAll="0"/>
    <pivotField numFmtId="179" showAll="0"/>
    <pivotField numFmtId="179" showAll="0"/>
    <pivotField numFmtId="179" showAll="0"/>
    <pivotField numFmtId="9" showAll="0"/>
    <pivotField numFmtId="176" showAll="0"/>
    <pivotField numFmtId="9" showAll="0"/>
    <pivotField numFmtId="179" showAll="0"/>
    <pivotField numFmtId="179" showAll="0"/>
    <pivotField numFmtId="179" showAll="0"/>
    <pivotField numFmtId="9" showAll="0"/>
    <pivotField numFmtId="176" showAll="0"/>
    <pivotField numFmtId="9" showAll="0"/>
    <pivotField numFmtId="179" showAll="0"/>
    <pivotField numFmtId="179" showAll="0"/>
    <pivotField numFmtId="179" showAll="0"/>
    <pivotField numFmtId="9" showAll="0"/>
    <pivotField numFmtId="176" showAll="0"/>
    <pivotField numFmtId="9" showAll="0"/>
    <pivotField numFmtId="179" showAll="0"/>
    <pivotField numFmtId="179" showAll="0"/>
    <pivotField numFmtId="179" showAll="0"/>
    <pivotField numFmtId="9" showAll="0"/>
    <pivotField numFmtId="178" showAll="0"/>
    <pivotField numFmtId="176" showAll="0"/>
    <pivotField numFmtId="178" showAll="0"/>
    <pivotField numFmtId="178" showAll="0"/>
    <pivotField axis="axisCol" dataField="1" showAll="0">
      <items count="7">
        <item x="0"/>
        <item x="1"/>
        <item x="3"/>
        <item m="1" x="5"/>
        <item x="2"/>
        <item x="4"/>
        <item t="default"/>
      </items>
    </pivotField>
  </pivotFields>
  <rowFields count="1">
    <field x="0"/>
  </rowFields>
  <rowItems count="4">
    <i>
      <x/>
    </i>
    <i>
      <x v="1"/>
    </i>
    <i>
      <x v="2"/>
    </i>
    <i t="grand">
      <x/>
    </i>
  </rowItems>
  <colFields count="1">
    <field x="39"/>
  </colFields>
  <colItems count="6">
    <i>
      <x/>
    </i>
    <i>
      <x v="1"/>
    </i>
    <i>
      <x v="2"/>
    </i>
    <i>
      <x v="4"/>
    </i>
    <i>
      <x v="5"/>
    </i>
    <i t="grand">
      <x/>
    </i>
  </colItems>
  <dataFields count="1">
    <dataField name="计数项:绩效排名" fld="39" subtotal="count" baseField="0" baseItem="0"/>
  </dataFields>
  <formats count="12">
    <format dxfId="44">
      <pivotArea type="all" dataOnly="0" outline="0" fieldPosition="0"/>
    </format>
    <format dxfId="43">
      <pivotArea outline="0" collapsedLevelsAreSubtotals="1" fieldPosition="0"/>
    </format>
    <format dxfId="42">
      <pivotArea dataOnly="0" labelOnly="1" fieldPosition="0">
        <references count="1">
          <reference field="0" count="0"/>
        </references>
      </pivotArea>
    </format>
    <format dxfId="41">
      <pivotArea dataOnly="0" labelOnly="1" grandRow="1" outline="0" fieldPosition="0"/>
    </format>
    <format dxfId="40">
      <pivotArea dataOnly="0" labelOnly="1" fieldPosition="0">
        <references count="1">
          <reference field="39" count="0"/>
        </references>
      </pivotArea>
    </format>
    <format dxfId="39">
      <pivotArea dataOnly="0" labelOnly="1" grandCol="1" outline="0" fieldPosition="0"/>
    </format>
    <format dxfId="38">
      <pivotArea type="all" dataOnly="0" outline="0" fieldPosition="0"/>
    </format>
    <format dxfId="37">
      <pivotArea outline="0" collapsedLevelsAreSubtotals="1" fieldPosition="0"/>
    </format>
    <format dxfId="36">
      <pivotArea dataOnly="0" labelOnly="1" fieldPosition="0">
        <references count="1">
          <reference field="0" count="0"/>
        </references>
      </pivotArea>
    </format>
    <format dxfId="35">
      <pivotArea dataOnly="0" labelOnly="1" grandRow="1" outline="0" fieldPosition="0"/>
    </format>
    <format dxfId="34">
      <pivotArea dataOnly="0" labelOnly="1" fieldPosition="0">
        <references count="1">
          <reference field="39" count="0"/>
        </references>
      </pivotArea>
    </format>
    <format dxfId="3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54"/>
  <sheetViews>
    <sheetView tabSelected="1" zoomScaleNormal="100" workbookViewId="0">
      <pane xSplit="4" ySplit="3" topLeftCell="G4" activePane="bottomRight" state="frozen"/>
      <selection pane="topRight" activeCell="E1" sqref="E1"/>
      <selection pane="bottomLeft" activeCell="A4" sqref="A4"/>
      <selection pane="bottomRight" activeCell="U20" sqref="U20"/>
    </sheetView>
  </sheetViews>
  <sheetFormatPr defaultColWidth="8.7109375" defaultRowHeight="14.25" x14ac:dyDescent="0.2"/>
  <cols>
    <col min="1" max="2" width="11.28515625" style="1" customWidth="1"/>
    <col min="3" max="3" width="7.7109375" style="1" customWidth="1"/>
    <col min="4" max="4" width="8.28515625" style="1" customWidth="1"/>
    <col min="5" max="5" width="15.42578125" style="1" customWidth="1"/>
    <col min="6" max="6" width="14.85546875" style="1" customWidth="1"/>
    <col min="7" max="7" width="4.42578125" style="18" customWidth="1"/>
    <col min="8" max="8" width="9.140625" style="48" customWidth="1"/>
    <col min="9" max="9" width="4.85546875" style="1" customWidth="1"/>
    <col min="10" max="11" width="5.42578125" style="1" customWidth="1"/>
    <col min="12" max="12" width="7.85546875" style="122" customWidth="1"/>
    <col min="13" max="13" width="10.7109375" style="17" customWidth="1"/>
    <col min="14" max="14" width="5.42578125" style="48" customWidth="1"/>
    <col min="15" max="17" width="5.42578125" style="1" customWidth="1"/>
    <col min="18" max="18" width="7.140625" style="122" customWidth="1"/>
    <col min="19" max="19" width="5.42578125" style="18" customWidth="1"/>
    <col min="20" max="20" width="5.42578125" style="48" customWidth="1"/>
    <col min="21" max="23" width="5.42578125" style="1" customWidth="1"/>
    <col min="24" max="24" width="5.42578125" style="122" customWidth="1"/>
    <col min="25" max="25" width="5.42578125" style="18" customWidth="1"/>
    <col min="26" max="26" width="5.42578125" style="48" customWidth="1"/>
    <col min="27" max="29" width="5.42578125" style="1" customWidth="1"/>
    <col min="30" max="30" width="7" style="122" customWidth="1"/>
    <col min="31" max="31" width="7.85546875" style="18" customWidth="1"/>
    <col min="32" max="32" width="5.42578125" style="48" customWidth="1"/>
    <col min="33" max="35" width="5.42578125" style="1" customWidth="1"/>
    <col min="36" max="36" width="7" style="122" customWidth="1"/>
    <col min="37" max="37" width="9.140625" style="1" customWidth="1"/>
    <col min="38" max="38" width="12.140625" style="63" customWidth="1"/>
    <col min="39" max="39" width="11.5703125" style="22" customWidth="1"/>
    <col min="40" max="40" width="14.42578125" style="67" customWidth="1"/>
    <col min="41" max="16384" width="8.7109375" style="1"/>
  </cols>
  <sheetData>
    <row r="1" spans="1:40" ht="15" thickBot="1" x14ac:dyDescent="0.25">
      <c r="G1" s="69"/>
      <c r="H1" s="1"/>
      <c r="L1" s="1"/>
      <c r="M1" s="69"/>
      <c r="N1" s="1"/>
      <c r="R1" s="1"/>
      <c r="S1" s="2"/>
      <c r="T1" s="1"/>
      <c r="X1" s="1"/>
      <c r="Y1" s="2"/>
      <c r="Z1" s="1"/>
      <c r="AD1" s="1"/>
      <c r="AE1" s="2"/>
      <c r="AF1" s="1"/>
      <c r="AJ1" s="1"/>
      <c r="AL1" s="1"/>
      <c r="AM1" s="3"/>
    </row>
    <row r="2" spans="1:40" s="123" customFormat="1" ht="18.95" customHeight="1" x14ac:dyDescent="0.2">
      <c r="G2" s="127" t="s">
        <v>238</v>
      </c>
      <c r="H2" s="128"/>
      <c r="I2" s="128"/>
      <c r="J2" s="128"/>
      <c r="K2" s="128"/>
      <c r="L2" s="129"/>
      <c r="M2" s="127" t="s">
        <v>237</v>
      </c>
      <c r="N2" s="128"/>
      <c r="O2" s="128"/>
      <c r="P2" s="128"/>
      <c r="Q2" s="128"/>
      <c r="R2" s="129"/>
      <c r="S2" s="127" t="s">
        <v>236</v>
      </c>
      <c r="T2" s="128"/>
      <c r="U2" s="128"/>
      <c r="V2" s="128"/>
      <c r="W2" s="128"/>
      <c r="X2" s="129"/>
      <c r="Y2" s="127" t="s">
        <v>235</v>
      </c>
      <c r="Z2" s="128"/>
      <c r="AA2" s="128"/>
      <c r="AB2" s="128"/>
      <c r="AC2" s="128"/>
      <c r="AD2" s="129"/>
      <c r="AE2" s="127" t="s">
        <v>234</v>
      </c>
      <c r="AF2" s="128"/>
      <c r="AG2" s="128"/>
      <c r="AH2" s="128"/>
      <c r="AI2" s="128"/>
      <c r="AJ2" s="129"/>
      <c r="AN2" s="124"/>
    </row>
    <row r="3" spans="1:40" s="123" customFormat="1" ht="13.5" customHeight="1" x14ac:dyDescent="0.2">
      <c r="A3" s="123" t="s">
        <v>244</v>
      </c>
      <c r="B3" s="123" t="s">
        <v>243</v>
      </c>
      <c r="C3" s="123" t="s">
        <v>242</v>
      </c>
      <c r="D3" s="123" t="s">
        <v>241</v>
      </c>
      <c r="E3" s="123" t="s">
        <v>240</v>
      </c>
      <c r="F3" s="123" t="s">
        <v>239</v>
      </c>
      <c r="G3" s="130" t="s">
        <v>311</v>
      </c>
      <c r="H3" s="123" t="s">
        <v>329</v>
      </c>
      <c r="I3" s="123" t="s">
        <v>330</v>
      </c>
      <c r="J3" s="123" t="s">
        <v>331</v>
      </c>
      <c r="K3" s="123" t="s">
        <v>233</v>
      </c>
      <c r="L3" s="131" t="s">
        <v>230</v>
      </c>
      <c r="M3" s="138" t="s">
        <v>312</v>
      </c>
      <c r="N3" s="123" t="s">
        <v>232</v>
      </c>
      <c r="O3" s="123" t="s">
        <v>330</v>
      </c>
      <c r="P3" s="123" t="s">
        <v>331</v>
      </c>
      <c r="Q3" s="123" t="s">
        <v>332</v>
      </c>
      <c r="R3" s="131" t="s">
        <v>230</v>
      </c>
      <c r="S3" s="130" t="s">
        <v>313</v>
      </c>
      <c r="T3" s="123" t="s">
        <v>329</v>
      </c>
      <c r="U3" s="123" t="s">
        <v>330</v>
      </c>
      <c r="V3" s="123" t="s">
        <v>331</v>
      </c>
      <c r="W3" s="123" t="s">
        <v>332</v>
      </c>
      <c r="X3" s="131" t="s">
        <v>230</v>
      </c>
      <c r="Y3" s="130" t="s">
        <v>506</v>
      </c>
      <c r="Z3" s="123" t="s">
        <v>329</v>
      </c>
      <c r="AA3" s="123" t="s">
        <v>330</v>
      </c>
      <c r="AB3" s="123" t="s">
        <v>331</v>
      </c>
      <c r="AC3" s="123" t="s">
        <v>332</v>
      </c>
      <c r="AD3" s="131" t="s">
        <v>230</v>
      </c>
      <c r="AE3" s="130" t="s">
        <v>507</v>
      </c>
      <c r="AF3" s="123" t="s">
        <v>329</v>
      </c>
      <c r="AG3" s="123" t="s">
        <v>330</v>
      </c>
      <c r="AH3" s="123" t="s">
        <v>331</v>
      </c>
      <c r="AI3" s="123" t="s">
        <v>332</v>
      </c>
      <c r="AJ3" s="131" t="s">
        <v>230</v>
      </c>
      <c r="AK3" s="123" t="s">
        <v>308</v>
      </c>
      <c r="AL3" s="125" t="s">
        <v>309</v>
      </c>
      <c r="AM3" s="126" t="s">
        <v>310</v>
      </c>
      <c r="AN3" s="124" t="s">
        <v>520</v>
      </c>
    </row>
    <row r="4" spans="1:40" ht="13.5" customHeight="1" x14ac:dyDescent="0.2">
      <c r="A4" s="1">
        <v>37</v>
      </c>
      <c r="B4" s="1" t="s">
        <v>2</v>
      </c>
      <c r="C4" s="1" t="s">
        <v>286</v>
      </c>
      <c r="D4" s="1" t="s">
        <v>287</v>
      </c>
      <c r="E4" s="1" t="s">
        <v>10</v>
      </c>
      <c r="F4" s="1" t="s">
        <v>306</v>
      </c>
      <c r="G4" s="132">
        <v>129</v>
      </c>
      <c r="H4" s="58">
        <v>0.4</v>
      </c>
      <c r="I4" s="15">
        <v>70</v>
      </c>
      <c r="J4" s="15">
        <v>95</v>
      </c>
      <c r="K4" s="15">
        <v>120</v>
      </c>
      <c r="L4" s="133">
        <f t="shared" ref="L4:L11" si="0">IF(G4&lt;=I4,0,IF(G4&lt;=J4,(G4-I4)/(J4-I4)*100,IF(G4&gt;=K4,120,20*(G4-J4)/(K4-J4)+100))/100)</f>
        <v>1.2</v>
      </c>
      <c r="M4" s="139">
        <v>21</v>
      </c>
      <c r="N4" s="58">
        <v>0.1</v>
      </c>
      <c r="O4" s="15">
        <v>0</v>
      </c>
      <c r="P4" s="15">
        <v>28</v>
      </c>
      <c r="Q4" s="15">
        <v>40</v>
      </c>
      <c r="R4" s="133">
        <f t="shared" ref="R4:R11" si="1">IF(M4&lt;=O4,0,IF(M4&lt;=P4,(M4-O4)/(P4-O4)*100,IF(M4&gt;=Q4,120,20*(M4-P4)/(Q4-P4)+100))/100)</f>
        <v>0.75</v>
      </c>
      <c r="S4" s="141">
        <v>7</v>
      </c>
      <c r="T4" s="58">
        <v>0.1</v>
      </c>
      <c r="U4" s="15">
        <v>0</v>
      </c>
      <c r="V4" s="15">
        <v>10</v>
      </c>
      <c r="W4" s="15">
        <v>10</v>
      </c>
      <c r="X4" s="133">
        <f t="shared" ref="X4:X11" si="2">IF(S4&lt;=U4,0,IF(S4&lt;=V4,(S4-U4)/(V4-U4)*100,IF(S4&gt;=W4,120,20*(S4-V4)/(W4-V4)+100))/100)</f>
        <v>0.7</v>
      </c>
      <c r="Y4" s="141">
        <v>20</v>
      </c>
      <c r="Z4" s="58">
        <v>0.2</v>
      </c>
      <c r="AA4" s="15">
        <v>0</v>
      </c>
      <c r="AB4" s="15">
        <v>18</v>
      </c>
      <c r="AC4" s="15">
        <v>20</v>
      </c>
      <c r="AD4" s="133">
        <f t="shared" ref="AD4:AD11" si="3">IF(Y4&lt;=AA4,0,IF(Y4&lt;=AB4,(Y4-AA4)/(AB4-AA4)*100,IF(Y4&gt;=AC4,120,20*(Y4-AB4)/(AC4-AB4)+100))/100)</f>
        <v>1.2</v>
      </c>
      <c r="AE4" s="139">
        <v>18</v>
      </c>
      <c r="AF4" s="58">
        <v>0.2</v>
      </c>
      <c r="AG4" s="15">
        <v>0</v>
      </c>
      <c r="AH4" s="15">
        <v>18</v>
      </c>
      <c r="AI4" s="15">
        <v>20</v>
      </c>
      <c r="AJ4" s="133">
        <f t="shared" ref="AJ4:AJ11" si="4">IF(AE4&lt;=AG4,0,IF(AE4&lt;=AH4,(AE4-AG4)/(AH4-AG4)*100,IF(AE4&gt;=AI4,120,20*(AE4-AH4)/(AI4-AH4)+100))/100)</f>
        <v>1</v>
      </c>
      <c r="AK4" s="19">
        <v>6</v>
      </c>
      <c r="AL4" s="63">
        <v>5</v>
      </c>
      <c r="AM4" s="118">
        <f t="shared" ref="AM4:AM11" si="5">(L4*H4+R4*N4+X4*T4+AD4*Z4+AJ4*AF4)*100+AL4</f>
        <v>111.5</v>
      </c>
      <c r="AN4" s="67" t="s">
        <v>366</v>
      </c>
    </row>
    <row r="5" spans="1:40" ht="13.5" customHeight="1" x14ac:dyDescent="0.2">
      <c r="A5" s="1">
        <v>39</v>
      </c>
      <c r="B5" s="1" t="s">
        <v>2</v>
      </c>
      <c r="C5" s="1" t="s">
        <v>159</v>
      </c>
      <c r="D5" s="1" t="s">
        <v>158</v>
      </c>
      <c r="E5" s="1" t="s">
        <v>10</v>
      </c>
      <c r="F5" s="1" t="s">
        <v>157</v>
      </c>
      <c r="G5" s="132">
        <v>115.5</v>
      </c>
      <c r="H5" s="58">
        <v>0.4</v>
      </c>
      <c r="I5" s="15">
        <v>70</v>
      </c>
      <c r="J5" s="15">
        <v>95</v>
      </c>
      <c r="K5" s="15">
        <v>120</v>
      </c>
      <c r="L5" s="133">
        <f t="shared" si="0"/>
        <v>1.1640000000000001</v>
      </c>
      <c r="M5" s="139">
        <v>40</v>
      </c>
      <c r="N5" s="58">
        <v>0.1</v>
      </c>
      <c r="O5" s="15">
        <v>0</v>
      </c>
      <c r="P5" s="15">
        <v>28</v>
      </c>
      <c r="Q5" s="15">
        <v>40</v>
      </c>
      <c r="R5" s="133">
        <f t="shared" si="1"/>
        <v>1.2</v>
      </c>
      <c r="S5" s="141">
        <v>7</v>
      </c>
      <c r="T5" s="58">
        <v>0.1</v>
      </c>
      <c r="U5" s="15">
        <v>0</v>
      </c>
      <c r="V5" s="15">
        <v>10</v>
      </c>
      <c r="W5" s="15">
        <v>10</v>
      </c>
      <c r="X5" s="133">
        <f t="shared" si="2"/>
        <v>0.7</v>
      </c>
      <c r="Y5" s="141">
        <v>18.5</v>
      </c>
      <c r="Z5" s="58">
        <v>0.2</v>
      </c>
      <c r="AA5" s="15">
        <v>0</v>
      </c>
      <c r="AB5" s="15">
        <v>18</v>
      </c>
      <c r="AC5" s="15">
        <v>20</v>
      </c>
      <c r="AD5" s="133">
        <f t="shared" si="3"/>
        <v>1.05</v>
      </c>
      <c r="AE5" s="139">
        <v>15</v>
      </c>
      <c r="AF5" s="58">
        <v>0.2</v>
      </c>
      <c r="AG5" s="15">
        <v>0</v>
      </c>
      <c r="AH5" s="15">
        <v>18</v>
      </c>
      <c r="AI5" s="15">
        <v>20</v>
      </c>
      <c r="AJ5" s="133">
        <f t="shared" si="4"/>
        <v>0.83333333333333348</v>
      </c>
      <c r="AK5" s="19">
        <v>0</v>
      </c>
      <c r="AL5" s="63">
        <f t="shared" ref="AL5:AL8" si="6">AK5</f>
        <v>0</v>
      </c>
      <c r="AM5" s="118">
        <f t="shared" si="5"/>
        <v>103.22666666666669</v>
      </c>
      <c r="AN5" s="67" t="s">
        <v>367</v>
      </c>
    </row>
    <row r="6" spans="1:40" ht="13.5" customHeight="1" x14ac:dyDescent="0.2">
      <c r="A6" s="1">
        <v>41</v>
      </c>
      <c r="B6" s="1" t="s">
        <v>2</v>
      </c>
      <c r="C6" s="1" t="s">
        <v>168</v>
      </c>
      <c r="D6" s="1" t="s">
        <v>167</v>
      </c>
      <c r="E6" s="1" t="s">
        <v>18</v>
      </c>
      <c r="F6" s="1" t="s">
        <v>166</v>
      </c>
      <c r="G6" s="132">
        <v>122.5</v>
      </c>
      <c r="H6" s="58">
        <v>0.4</v>
      </c>
      <c r="I6" s="15">
        <v>70</v>
      </c>
      <c r="J6" s="15">
        <v>95</v>
      </c>
      <c r="K6" s="15">
        <v>120</v>
      </c>
      <c r="L6" s="133">
        <f t="shared" si="0"/>
        <v>1.2</v>
      </c>
      <c r="M6" s="139">
        <v>14</v>
      </c>
      <c r="N6" s="58">
        <v>0.1</v>
      </c>
      <c r="O6" s="15">
        <v>0</v>
      </c>
      <c r="P6" s="15">
        <v>28</v>
      </c>
      <c r="Q6" s="15">
        <v>40</v>
      </c>
      <c r="R6" s="133">
        <f t="shared" si="1"/>
        <v>0.5</v>
      </c>
      <c r="S6" s="141">
        <v>7</v>
      </c>
      <c r="T6" s="58">
        <v>0.1</v>
      </c>
      <c r="U6" s="15">
        <v>0</v>
      </c>
      <c r="V6" s="15">
        <v>10</v>
      </c>
      <c r="W6" s="15">
        <v>10</v>
      </c>
      <c r="X6" s="133">
        <f t="shared" si="2"/>
        <v>0.7</v>
      </c>
      <c r="Y6" s="141">
        <v>17.5</v>
      </c>
      <c r="Z6" s="58">
        <v>0.2</v>
      </c>
      <c r="AA6" s="15">
        <v>0</v>
      </c>
      <c r="AB6" s="15">
        <v>18</v>
      </c>
      <c r="AC6" s="15">
        <v>20</v>
      </c>
      <c r="AD6" s="133">
        <f t="shared" si="3"/>
        <v>0.9722222222222221</v>
      </c>
      <c r="AE6" s="139">
        <v>18</v>
      </c>
      <c r="AF6" s="58">
        <v>0.2</v>
      </c>
      <c r="AG6" s="15">
        <v>0</v>
      </c>
      <c r="AH6" s="15">
        <v>18</v>
      </c>
      <c r="AI6" s="15">
        <v>20</v>
      </c>
      <c r="AJ6" s="133">
        <f t="shared" si="4"/>
        <v>1</v>
      </c>
      <c r="AK6" s="19">
        <v>3</v>
      </c>
      <c r="AL6" s="63">
        <f t="shared" si="6"/>
        <v>3</v>
      </c>
      <c r="AM6" s="118">
        <f t="shared" si="5"/>
        <v>102.44444444444444</v>
      </c>
      <c r="AN6" s="67" t="s">
        <v>367</v>
      </c>
    </row>
    <row r="7" spans="1:40" ht="13.5" customHeight="1" x14ac:dyDescent="0.2">
      <c r="A7" s="1">
        <v>42</v>
      </c>
      <c r="B7" s="1" t="s">
        <v>2</v>
      </c>
      <c r="C7" s="1" t="s">
        <v>354</v>
      </c>
      <c r="D7" s="1" t="s">
        <v>355</v>
      </c>
      <c r="E7" s="1" t="s">
        <v>364</v>
      </c>
      <c r="F7" s="1" t="s">
        <v>363</v>
      </c>
      <c r="G7" s="132">
        <v>123</v>
      </c>
      <c r="H7" s="58">
        <v>0.4</v>
      </c>
      <c r="I7" s="15">
        <v>70</v>
      </c>
      <c r="J7" s="15">
        <v>95</v>
      </c>
      <c r="K7" s="15">
        <v>120</v>
      </c>
      <c r="L7" s="133">
        <f t="shared" si="0"/>
        <v>1.2</v>
      </c>
      <c r="M7" s="139">
        <v>31</v>
      </c>
      <c r="N7" s="58">
        <v>0.1</v>
      </c>
      <c r="O7" s="15">
        <v>0</v>
      </c>
      <c r="P7" s="15">
        <v>28</v>
      </c>
      <c r="Q7" s="15">
        <v>40</v>
      </c>
      <c r="R7" s="133">
        <f t="shared" si="1"/>
        <v>1.05</v>
      </c>
      <c r="S7" s="141">
        <v>7</v>
      </c>
      <c r="T7" s="58">
        <v>0.1</v>
      </c>
      <c r="U7" s="15">
        <v>0</v>
      </c>
      <c r="V7" s="15">
        <v>10</v>
      </c>
      <c r="W7" s="15">
        <v>10</v>
      </c>
      <c r="X7" s="133">
        <f t="shared" si="2"/>
        <v>0.7</v>
      </c>
      <c r="Y7" s="141">
        <v>17</v>
      </c>
      <c r="Z7" s="58">
        <v>0.2</v>
      </c>
      <c r="AA7" s="15">
        <v>0</v>
      </c>
      <c r="AB7" s="15">
        <v>18</v>
      </c>
      <c r="AC7" s="15">
        <v>20</v>
      </c>
      <c r="AD7" s="133">
        <f t="shared" si="3"/>
        <v>0.94444444444444442</v>
      </c>
      <c r="AE7" s="139">
        <v>15</v>
      </c>
      <c r="AF7" s="58">
        <v>0.2</v>
      </c>
      <c r="AG7" s="15">
        <v>0</v>
      </c>
      <c r="AH7" s="15">
        <v>18</v>
      </c>
      <c r="AI7" s="15">
        <v>20</v>
      </c>
      <c r="AJ7" s="133">
        <f t="shared" si="4"/>
        <v>0.83333333333333348</v>
      </c>
      <c r="AK7" s="19">
        <v>0</v>
      </c>
      <c r="AL7" s="63">
        <f t="shared" si="6"/>
        <v>0</v>
      </c>
      <c r="AM7" s="118">
        <f t="shared" si="5"/>
        <v>101.05555555555554</v>
      </c>
      <c r="AN7" s="67" t="s">
        <v>367</v>
      </c>
    </row>
    <row r="8" spans="1:40" ht="13.5" customHeight="1" x14ac:dyDescent="0.2">
      <c r="A8" s="1">
        <v>45</v>
      </c>
      <c r="B8" s="1" t="s">
        <v>2</v>
      </c>
      <c r="C8" s="1" t="s">
        <v>494</v>
      </c>
      <c r="D8" s="1" t="s">
        <v>495</v>
      </c>
      <c r="E8" s="1" t="s">
        <v>10</v>
      </c>
      <c r="F8" s="1" t="s">
        <v>503</v>
      </c>
      <c r="G8" s="132">
        <v>130</v>
      </c>
      <c r="H8" s="58">
        <v>0.4</v>
      </c>
      <c r="I8" s="15">
        <v>70</v>
      </c>
      <c r="J8" s="15">
        <v>95</v>
      </c>
      <c r="K8" s="15">
        <v>120</v>
      </c>
      <c r="L8" s="133">
        <f t="shared" si="0"/>
        <v>1.2</v>
      </c>
      <c r="M8" s="139">
        <v>15</v>
      </c>
      <c r="N8" s="58">
        <v>0.1</v>
      </c>
      <c r="O8" s="15">
        <v>0</v>
      </c>
      <c r="P8" s="15">
        <v>28</v>
      </c>
      <c r="Q8" s="15">
        <v>40</v>
      </c>
      <c r="R8" s="133">
        <f t="shared" si="1"/>
        <v>0.5357142857142857</v>
      </c>
      <c r="S8" s="141">
        <v>7</v>
      </c>
      <c r="T8" s="58">
        <v>0.1</v>
      </c>
      <c r="U8" s="15">
        <v>0</v>
      </c>
      <c r="V8" s="15">
        <v>10</v>
      </c>
      <c r="W8" s="15">
        <v>10</v>
      </c>
      <c r="X8" s="133">
        <f t="shared" si="2"/>
        <v>0.7</v>
      </c>
      <c r="Y8" s="141">
        <v>18</v>
      </c>
      <c r="Z8" s="58">
        <v>0.2</v>
      </c>
      <c r="AA8" s="15">
        <v>0</v>
      </c>
      <c r="AB8" s="15">
        <v>18</v>
      </c>
      <c r="AC8" s="15">
        <v>20</v>
      </c>
      <c r="AD8" s="133">
        <f t="shared" si="3"/>
        <v>1</v>
      </c>
      <c r="AE8" s="139">
        <v>15</v>
      </c>
      <c r="AF8" s="58">
        <v>0.2</v>
      </c>
      <c r="AG8" s="15">
        <v>0</v>
      </c>
      <c r="AH8" s="15">
        <v>18</v>
      </c>
      <c r="AI8" s="15">
        <v>20</v>
      </c>
      <c r="AJ8" s="133">
        <f t="shared" si="4"/>
        <v>0.83333333333333348</v>
      </c>
      <c r="AK8" s="19">
        <v>0</v>
      </c>
      <c r="AL8" s="63">
        <f t="shared" si="6"/>
        <v>0</v>
      </c>
      <c r="AM8" s="118">
        <f t="shared" si="5"/>
        <v>97.023809523809533</v>
      </c>
      <c r="AN8" s="67" t="s">
        <v>367</v>
      </c>
    </row>
    <row r="9" spans="1:40" ht="13.5" customHeight="1" x14ac:dyDescent="0.2">
      <c r="A9" s="1">
        <v>47</v>
      </c>
      <c r="B9" s="1" t="s">
        <v>2</v>
      </c>
      <c r="C9" s="1" t="s">
        <v>117</v>
      </c>
      <c r="D9" s="1" t="s">
        <v>116</v>
      </c>
      <c r="E9" s="1" t="s">
        <v>18</v>
      </c>
      <c r="F9" s="1" t="s">
        <v>115</v>
      </c>
      <c r="G9" s="132">
        <v>123</v>
      </c>
      <c r="H9" s="58">
        <v>0.4</v>
      </c>
      <c r="I9" s="15">
        <v>70</v>
      </c>
      <c r="J9" s="15">
        <v>95</v>
      </c>
      <c r="K9" s="15">
        <v>120</v>
      </c>
      <c r="L9" s="133">
        <f t="shared" si="0"/>
        <v>1.2</v>
      </c>
      <c r="M9" s="139">
        <v>2</v>
      </c>
      <c r="N9" s="58">
        <v>0.1</v>
      </c>
      <c r="O9" s="15">
        <v>0</v>
      </c>
      <c r="P9" s="15">
        <v>28</v>
      </c>
      <c r="Q9" s="15">
        <v>40</v>
      </c>
      <c r="R9" s="133">
        <f t="shared" si="1"/>
        <v>7.1428571428571425E-2</v>
      </c>
      <c r="S9" s="141">
        <v>7</v>
      </c>
      <c r="T9" s="58">
        <v>0.1</v>
      </c>
      <c r="U9" s="15">
        <v>0</v>
      </c>
      <c r="V9" s="15">
        <v>10</v>
      </c>
      <c r="W9" s="15">
        <v>10</v>
      </c>
      <c r="X9" s="133">
        <f t="shared" si="2"/>
        <v>0.7</v>
      </c>
      <c r="Y9" s="141">
        <v>16.5</v>
      </c>
      <c r="Z9" s="58">
        <v>0.2</v>
      </c>
      <c r="AA9" s="15">
        <v>0</v>
      </c>
      <c r="AB9" s="15">
        <v>18</v>
      </c>
      <c r="AC9" s="15">
        <v>20</v>
      </c>
      <c r="AD9" s="133">
        <f t="shared" si="3"/>
        <v>0.91666666666666652</v>
      </c>
      <c r="AE9" s="139">
        <v>15</v>
      </c>
      <c r="AF9" s="58">
        <v>0.2</v>
      </c>
      <c r="AG9" s="15">
        <v>0</v>
      </c>
      <c r="AH9" s="15">
        <v>18</v>
      </c>
      <c r="AI9" s="15">
        <v>20</v>
      </c>
      <c r="AJ9" s="133">
        <f t="shared" si="4"/>
        <v>0.83333333333333348</v>
      </c>
      <c r="AK9" s="19">
        <v>9</v>
      </c>
      <c r="AL9" s="63">
        <v>5</v>
      </c>
      <c r="AM9" s="118">
        <f t="shared" si="5"/>
        <v>95.714285714285708</v>
      </c>
      <c r="AN9" s="67" t="s">
        <v>397</v>
      </c>
    </row>
    <row r="10" spans="1:40" ht="13.5" customHeight="1" x14ac:dyDescent="0.2">
      <c r="A10" s="1">
        <v>53</v>
      </c>
      <c r="B10" s="1" t="s">
        <v>2</v>
      </c>
      <c r="C10" s="1" t="s">
        <v>104</v>
      </c>
      <c r="D10" s="1" t="s">
        <v>103</v>
      </c>
      <c r="E10" s="1" t="s">
        <v>91</v>
      </c>
      <c r="F10" s="1" t="s">
        <v>36</v>
      </c>
      <c r="G10" s="132">
        <v>115.5</v>
      </c>
      <c r="H10" s="58">
        <v>0.4</v>
      </c>
      <c r="I10" s="15">
        <v>70</v>
      </c>
      <c r="J10" s="15">
        <v>95</v>
      </c>
      <c r="K10" s="15">
        <v>120</v>
      </c>
      <c r="L10" s="133">
        <f t="shared" si="0"/>
        <v>1.1640000000000001</v>
      </c>
      <c r="M10" s="139">
        <v>15</v>
      </c>
      <c r="N10" s="58">
        <v>0.1</v>
      </c>
      <c r="O10" s="15">
        <v>0</v>
      </c>
      <c r="P10" s="15">
        <v>28</v>
      </c>
      <c r="Q10" s="15">
        <v>40</v>
      </c>
      <c r="R10" s="133">
        <f t="shared" si="1"/>
        <v>0.5357142857142857</v>
      </c>
      <c r="S10" s="141">
        <v>7</v>
      </c>
      <c r="T10" s="58">
        <v>0.1</v>
      </c>
      <c r="U10" s="15">
        <v>0</v>
      </c>
      <c r="V10" s="15">
        <v>10</v>
      </c>
      <c r="W10" s="15">
        <v>10</v>
      </c>
      <c r="X10" s="133">
        <f t="shared" si="2"/>
        <v>0.7</v>
      </c>
      <c r="Y10" s="141">
        <v>14</v>
      </c>
      <c r="Z10" s="58">
        <v>0.2</v>
      </c>
      <c r="AA10" s="15">
        <v>0</v>
      </c>
      <c r="AB10" s="15">
        <v>18</v>
      </c>
      <c r="AC10" s="15">
        <v>20</v>
      </c>
      <c r="AD10" s="133">
        <f t="shared" si="3"/>
        <v>0.7777777777777779</v>
      </c>
      <c r="AE10" s="139">
        <v>12</v>
      </c>
      <c r="AF10" s="58">
        <v>0.2</v>
      </c>
      <c r="AG10" s="15">
        <v>0</v>
      </c>
      <c r="AH10" s="15">
        <v>18</v>
      </c>
      <c r="AI10" s="15">
        <v>20</v>
      </c>
      <c r="AJ10" s="133">
        <f t="shared" si="4"/>
        <v>0.66666666666666652</v>
      </c>
      <c r="AK10" s="19">
        <v>2</v>
      </c>
      <c r="AL10" s="63">
        <f t="shared" ref="AL10:AL13" si="7">AK10</f>
        <v>2</v>
      </c>
      <c r="AM10" s="118">
        <f t="shared" si="5"/>
        <v>89.806031746031749</v>
      </c>
      <c r="AN10" s="67" t="s">
        <v>369</v>
      </c>
    </row>
    <row r="11" spans="1:40" ht="13.5" customHeight="1" x14ac:dyDescent="0.2">
      <c r="A11" s="1">
        <v>55</v>
      </c>
      <c r="B11" s="1" t="s">
        <v>2</v>
      </c>
      <c r="C11" s="1" t="s">
        <v>486</v>
      </c>
      <c r="D11" s="1" t="s">
        <v>487</v>
      </c>
      <c r="E11" s="1" t="s">
        <v>18</v>
      </c>
      <c r="F11" s="1" t="s">
        <v>499</v>
      </c>
      <c r="G11" s="132">
        <v>128</v>
      </c>
      <c r="H11" s="58">
        <v>0.4</v>
      </c>
      <c r="I11" s="15">
        <v>70</v>
      </c>
      <c r="J11" s="15">
        <v>95</v>
      </c>
      <c r="K11" s="15">
        <v>120</v>
      </c>
      <c r="L11" s="133">
        <f t="shared" si="0"/>
        <v>1.2</v>
      </c>
      <c r="M11" s="139">
        <v>14</v>
      </c>
      <c r="N11" s="58">
        <v>0.1</v>
      </c>
      <c r="O11" s="15">
        <v>0</v>
      </c>
      <c r="P11" s="15">
        <v>28</v>
      </c>
      <c r="Q11" s="15">
        <v>40</v>
      </c>
      <c r="R11" s="133">
        <f t="shared" si="1"/>
        <v>0.5</v>
      </c>
      <c r="S11" s="141">
        <v>7</v>
      </c>
      <c r="T11" s="58">
        <v>0.1</v>
      </c>
      <c r="U11" s="15">
        <v>0</v>
      </c>
      <c r="V11" s="15">
        <v>10</v>
      </c>
      <c r="W11" s="15">
        <v>10</v>
      </c>
      <c r="X11" s="133">
        <f t="shared" si="2"/>
        <v>0.7</v>
      </c>
      <c r="Y11" s="141">
        <v>15</v>
      </c>
      <c r="Z11" s="58">
        <v>0.2</v>
      </c>
      <c r="AA11" s="15">
        <v>0</v>
      </c>
      <c r="AB11" s="15">
        <v>18</v>
      </c>
      <c r="AC11" s="15">
        <v>20</v>
      </c>
      <c r="AD11" s="133">
        <f t="shared" si="3"/>
        <v>0.83333333333333348</v>
      </c>
      <c r="AE11" s="139">
        <v>10</v>
      </c>
      <c r="AF11" s="58">
        <v>0.2</v>
      </c>
      <c r="AG11" s="15">
        <v>0</v>
      </c>
      <c r="AH11" s="15">
        <v>18</v>
      </c>
      <c r="AI11" s="15">
        <v>20</v>
      </c>
      <c r="AJ11" s="133">
        <f t="shared" si="4"/>
        <v>0.55555555555555558</v>
      </c>
      <c r="AK11" s="19">
        <v>0</v>
      </c>
      <c r="AL11" s="63">
        <f t="shared" si="7"/>
        <v>0</v>
      </c>
      <c r="AM11" s="118">
        <f t="shared" si="5"/>
        <v>87.777777777777786</v>
      </c>
      <c r="AN11" s="67" t="s">
        <v>369</v>
      </c>
    </row>
    <row r="12" spans="1:40" ht="13.5" customHeight="1" x14ac:dyDescent="0.2">
      <c r="A12" s="1">
        <v>66</v>
      </c>
      <c r="B12" s="1" t="s">
        <v>2</v>
      </c>
      <c r="C12" s="1" t="s">
        <v>147</v>
      </c>
      <c r="D12" s="1" t="s">
        <v>146</v>
      </c>
      <c r="E12" s="1" t="s">
        <v>18</v>
      </c>
      <c r="F12" s="1" t="s">
        <v>30</v>
      </c>
      <c r="G12" s="132">
        <v>107</v>
      </c>
      <c r="H12" s="58">
        <v>0.4</v>
      </c>
      <c r="I12" s="15">
        <v>70</v>
      </c>
      <c r="J12" s="15">
        <v>95</v>
      </c>
      <c r="K12" s="15">
        <v>120</v>
      </c>
      <c r="L12" s="133">
        <f t="shared" ref="L12:L13" si="8">IF(G12&lt;=I12,0,IF(G12&lt;=J12,(G12-I12)/(J12-I12)*100,IF(G12&gt;=K12,120,20*(G12-J12)/(K12-J12)+100))/100)</f>
        <v>1.0959999999999999</v>
      </c>
      <c r="M12" s="139">
        <v>10</v>
      </c>
      <c r="N12" s="58">
        <v>0.1</v>
      </c>
      <c r="O12" s="15">
        <v>0</v>
      </c>
      <c r="P12" s="15">
        <v>28</v>
      </c>
      <c r="Q12" s="15">
        <v>40</v>
      </c>
      <c r="R12" s="133">
        <f t="shared" ref="R12:R13" si="9">IF(M12&lt;=O12,0,IF(M12&lt;=P12,(M12-O12)/(P12-O12)*100,IF(M12&gt;=Q12,120,20*(M12-P12)/(Q12-P12)+100))/100)</f>
        <v>0.35714285714285715</v>
      </c>
      <c r="S12" s="141">
        <v>7</v>
      </c>
      <c r="T12" s="58">
        <v>0.1</v>
      </c>
      <c r="U12" s="15">
        <v>0</v>
      </c>
      <c r="V12" s="15">
        <v>10</v>
      </c>
      <c r="W12" s="15">
        <v>10</v>
      </c>
      <c r="X12" s="133">
        <f t="shared" ref="X12:X13" si="10">IF(S12&lt;=U12,0,IF(S12&lt;=V12,(S12-U12)/(V12-U12)*100,IF(S12&gt;=W12,120,20*(S12-V12)/(W12-V12)+100))/100)</f>
        <v>0.7</v>
      </c>
      <c r="Y12" s="141">
        <v>14</v>
      </c>
      <c r="Z12" s="58">
        <v>0.2</v>
      </c>
      <c r="AA12" s="15">
        <v>0</v>
      </c>
      <c r="AB12" s="15">
        <v>18</v>
      </c>
      <c r="AC12" s="15">
        <v>20</v>
      </c>
      <c r="AD12" s="133">
        <f t="shared" ref="AD12:AD13" si="11">IF(Y12&lt;=AA12,0,IF(Y12&lt;=AB12,(Y12-AA12)/(AB12-AA12)*100,IF(Y12&gt;=AC12,120,20*(Y12-AB12)/(AC12-AB12)+100))/100)</f>
        <v>0.7777777777777779</v>
      </c>
      <c r="AE12" s="139">
        <v>11</v>
      </c>
      <c r="AF12" s="58">
        <v>0.2</v>
      </c>
      <c r="AG12" s="15">
        <v>0</v>
      </c>
      <c r="AH12" s="15">
        <v>18</v>
      </c>
      <c r="AI12" s="15">
        <v>20</v>
      </c>
      <c r="AJ12" s="133">
        <f t="shared" ref="AJ12:AJ13" si="12">IF(AE12&lt;=AG12,0,IF(AE12&lt;=AH12,(AE12-AG12)/(AH12-AG12)*100,IF(AE12&gt;=AI12,120,20*(AE12-AH12)/(AI12-AH12)+100))/100)</f>
        <v>0.61111111111111116</v>
      </c>
      <c r="AK12" s="19">
        <v>0</v>
      </c>
      <c r="AL12" s="63">
        <f t="shared" si="7"/>
        <v>0</v>
      </c>
      <c r="AM12" s="118">
        <f t="shared" ref="AM12:AM13" si="13">(L12*H12+R12*N12+X12*T12+AD12*Z12+AJ12*AF12)*100+AL12</f>
        <v>82.189206349206344</v>
      </c>
      <c r="AN12" s="67" t="s">
        <v>369</v>
      </c>
    </row>
    <row r="13" spans="1:40" ht="13.5" customHeight="1" thickBot="1" x14ac:dyDescent="0.25">
      <c r="A13" s="1">
        <v>74</v>
      </c>
      <c r="B13" s="1" t="s">
        <v>2</v>
      </c>
      <c r="C13" s="1" t="s">
        <v>254</v>
      </c>
      <c r="D13" s="1" t="s">
        <v>255</v>
      </c>
      <c r="E13" s="1" t="s">
        <v>294</v>
      </c>
      <c r="F13" s="1" t="s">
        <v>299</v>
      </c>
      <c r="G13" s="134">
        <v>96</v>
      </c>
      <c r="H13" s="135">
        <v>0.4</v>
      </c>
      <c r="I13" s="136">
        <v>70</v>
      </c>
      <c r="J13" s="136">
        <v>95</v>
      </c>
      <c r="K13" s="136">
        <v>120</v>
      </c>
      <c r="L13" s="137">
        <f t="shared" si="8"/>
        <v>1.008</v>
      </c>
      <c r="M13" s="140">
        <v>0</v>
      </c>
      <c r="N13" s="135">
        <v>0.1</v>
      </c>
      <c r="O13" s="136">
        <v>0</v>
      </c>
      <c r="P13" s="136">
        <v>28</v>
      </c>
      <c r="Q13" s="136">
        <v>40</v>
      </c>
      <c r="R13" s="137">
        <f t="shared" si="9"/>
        <v>0</v>
      </c>
      <c r="S13" s="142">
        <v>7</v>
      </c>
      <c r="T13" s="135">
        <v>0.1</v>
      </c>
      <c r="U13" s="136">
        <v>0</v>
      </c>
      <c r="V13" s="136">
        <v>10</v>
      </c>
      <c r="W13" s="136">
        <v>10</v>
      </c>
      <c r="X13" s="137">
        <f t="shared" si="10"/>
        <v>0.7</v>
      </c>
      <c r="Y13" s="142">
        <v>9</v>
      </c>
      <c r="Z13" s="135">
        <v>0.2</v>
      </c>
      <c r="AA13" s="136">
        <v>0</v>
      </c>
      <c r="AB13" s="136">
        <v>18</v>
      </c>
      <c r="AC13" s="136">
        <v>20</v>
      </c>
      <c r="AD13" s="137">
        <f t="shared" si="11"/>
        <v>0.5</v>
      </c>
      <c r="AE13" s="140">
        <v>11</v>
      </c>
      <c r="AF13" s="135">
        <v>0.2</v>
      </c>
      <c r="AG13" s="136">
        <v>0</v>
      </c>
      <c r="AH13" s="136">
        <v>18</v>
      </c>
      <c r="AI13" s="136">
        <v>20</v>
      </c>
      <c r="AJ13" s="137">
        <f t="shared" si="12"/>
        <v>0.61111111111111116</v>
      </c>
      <c r="AK13" s="19">
        <v>-1</v>
      </c>
      <c r="AL13" s="63">
        <f t="shared" si="7"/>
        <v>-1</v>
      </c>
      <c r="AM13" s="118">
        <f t="shared" si="13"/>
        <v>68.542222222222222</v>
      </c>
      <c r="AN13" s="67" t="s">
        <v>398</v>
      </c>
    </row>
    <row r="14" spans="1:40" x14ac:dyDescent="0.2">
      <c r="H14" s="1"/>
      <c r="L14" s="1"/>
      <c r="N14" s="1"/>
      <c r="R14" s="1"/>
      <c r="T14" s="1"/>
      <c r="X14" s="1"/>
      <c r="Z14" s="1"/>
      <c r="AD14" s="1"/>
      <c r="AF14" s="1"/>
      <c r="AJ14" s="1"/>
      <c r="AL14" s="20"/>
    </row>
    <row r="15" spans="1:40" x14ac:dyDescent="0.2">
      <c r="H15" s="1"/>
      <c r="L15" s="1"/>
      <c r="N15" s="1"/>
      <c r="R15" s="1"/>
      <c r="T15" s="1"/>
      <c r="X15" s="1"/>
      <c r="Z15" s="1"/>
      <c r="AD15" s="1"/>
      <c r="AF15" s="1"/>
      <c r="AJ15" s="1"/>
      <c r="AL15" s="20"/>
    </row>
    <row r="16" spans="1:40" x14ac:dyDescent="0.2">
      <c r="H16" s="1"/>
      <c r="L16" s="1"/>
      <c r="N16" s="1"/>
      <c r="R16" s="1"/>
      <c r="T16" s="1"/>
      <c r="X16" s="1"/>
      <c r="Z16" s="1"/>
      <c r="AD16" s="1"/>
      <c r="AF16" s="1"/>
      <c r="AJ16" s="1"/>
      <c r="AL16" s="20"/>
    </row>
    <row r="17" spans="8:38" x14ac:dyDescent="0.2">
      <c r="H17" s="1"/>
      <c r="L17" s="1"/>
      <c r="N17" s="1"/>
      <c r="R17" s="1"/>
      <c r="T17" s="1"/>
      <c r="X17" s="1"/>
      <c r="Z17" s="1"/>
      <c r="AD17" s="1"/>
      <c r="AF17" s="1"/>
      <c r="AJ17" s="1"/>
      <c r="AL17" s="20"/>
    </row>
    <row r="18" spans="8:38" x14ac:dyDescent="0.2">
      <c r="H18" s="1"/>
      <c r="L18" s="1"/>
      <c r="N18" s="1"/>
      <c r="R18" s="1"/>
      <c r="T18" s="1"/>
      <c r="X18" s="1"/>
      <c r="Z18" s="1"/>
      <c r="AD18" s="1"/>
      <c r="AF18" s="1"/>
      <c r="AJ18" s="1"/>
      <c r="AL18" s="20"/>
    </row>
    <row r="19" spans="8:38" x14ac:dyDescent="0.2">
      <c r="H19" s="1"/>
      <c r="L19" s="1"/>
      <c r="N19" s="1"/>
      <c r="R19" s="1"/>
      <c r="T19" s="1"/>
      <c r="X19" s="1"/>
      <c r="Z19" s="1"/>
      <c r="AD19" s="1"/>
      <c r="AF19" s="1"/>
      <c r="AJ19" s="1"/>
      <c r="AL19" s="20"/>
    </row>
    <row r="20" spans="8:38" x14ac:dyDescent="0.2">
      <c r="H20" s="1"/>
      <c r="L20" s="1"/>
      <c r="N20" s="1"/>
      <c r="R20" s="1"/>
      <c r="T20" s="1"/>
      <c r="X20" s="1"/>
      <c r="Z20" s="1"/>
      <c r="AD20" s="1"/>
      <c r="AF20" s="1"/>
      <c r="AJ20" s="1"/>
      <c r="AL20" s="20"/>
    </row>
    <row r="21" spans="8:38" x14ac:dyDescent="0.2">
      <c r="H21" s="1"/>
      <c r="L21" s="1"/>
      <c r="N21" s="1"/>
      <c r="R21" s="1"/>
      <c r="T21" s="1"/>
      <c r="X21" s="1"/>
      <c r="Z21" s="1"/>
      <c r="AD21" s="1"/>
      <c r="AF21" s="1"/>
      <c r="AJ21" s="1"/>
      <c r="AL21" s="20"/>
    </row>
    <row r="22" spans="8:38" x14ac:dyDescent="0.2">
      <c r="H22" s="1"/>
      <c r="L22" s="1"/>
      <c r="N22" s="1"/>
      <c r="R22" s="1"/>
      <c r="T22" s="1"/>
      <c r="X22" s="1"/>
      <c r="Z22" s="1"/>
      <c r="AD22" s="1"/>
      <c r="AF22" s="1"/>
      <c r="AJ22" s="1"/>
      <c r="AL22" s="20"/>
    </row>
    <row r="23" spans="8:38" x14ac:dyDescent="0.2">
      <c r="H23" s="1"/>
      <c r="L23" s="1"/>
      <c r="N23" s="1"/>
      <c r="R23" s="1"/>
      <c r="T23" s="1"/>
      <c r="X23" s="1"/>
      <c r="Z23" s="1"/>
      <c r="AD23" s="1"/>
      <c r="AF23" s="1"/>
      <c r="AJ23" s="1"/>
      <c r="AL23" s="20"/>
    </row>
    <row r="24" spans="8:38" x14ac:dyDescent="0.2">
      <c r="H24" s="1"/>
      <c r="L24" s="1"/>
      <c r="N24" s="1"/>
      <c r="R24" s="1"/>
      <c r="T24" s="1"/>
      <c r="X24" s="1"/>
      <c r="Z24" s="1"/>
      <c r="AD24" s="1"/>
      <c r="AF24" s="1"/>
      <c r="AJ24" s="1"/>
      <c r="AL24" s="20"/>
    </row>
    <row r="25" spans="8:38" x14ac:dyDescent="0.2">
      <c r="H25" s="1"/>
      <c r="L25" s="1"/>
      <c r="N25" s="1"/>
      <c r="R25" s="1"/>
      <c r="T25" s="1"/>
      <c r="X25" s="1"/>
      <c r="Z25" s="1"/>
      <c r="AD25" s="1"/>
      <c r="AF25" s="1"/>
      <c r="AJ25" s="1"/>
      <c r="AL25" s="20"/>
    </row>
    <row r="26" spans="8:38" x14ac:dyDescent="0.2">
      <c r="H26" s="1"/>
      <c r="L26" s="1"/>
      <c r="N26" s="1"/>
      <c r="R26" s="1"/>
      <c r="T26" s="1"/>
      <c r="X26" s="1"/>
      <c r="Z26" s="1"/>
      <c r="AD26" s="1"/>
      <c r="AF26" s="1"/>
      <c r="AJ26" s="1"/>
      <c r="AL26" s="20"/>
    </row>
    <row r="27" spans="8:38" x14ac:dyDescent="0.2">
      <c r="H27" s="1"/>
      <c r="L27" s="1"/>
      <c r="N27" s="1"/>
      <c r="R27" s="1"/>
      <c r="T27" s="1"/>
      <c r="X27" s="1"/>
      <c r="Z27" s="1"/>
      <c r="AD27" s="1"/>
      <c r="AF27" s="1"/>
      <c r="AJ27" s="1"/>
      <c r="AL27" s="20"/>
    </row>
    <row r="28" spans="8:38" x14ac:dyDescent="0.2">
      <c r="H28" s="1"/>
      <c r="L28" s="1"/>
      <c r="N28" s="1"/>
      <c r="R28" s="1"/>
      <c r="T28" s="1"/>
      <c r="X28" s="1"/>
      <c r="Z28" s="1"/>
      <c r="AD28" s="1"/>
      <c r="AF28" s="1"/>
      <c r="AJ28" s="1"/>
      <c r="AL28" s="20"/>
    </row>
    <row r="29" spans="8:38" x14ac:dyDescent="0.2">
      <c r="H29" s="1"/>
      <c r="L29" s="1"/>
      <c r="N29" s="1"/>
      <c r="R29" s="1"/>
      <c r="T29" s="1"/>
      <c r="X29" s="1"/>
      <c r="Z29" s="1"/>
      <c r="AD29" s="1"/>
      <c r="AF29" s="1"/>
      <c r="AJ29" s="1"/>
      <c r="AL29" s="20"/>
    </row>
    <row r="30" spans="8:38" x14ac:dyDescent="0.2">
      <c r="H30" s="1"/>
      <c r="L30" s="1"/>
      <c r="N30" s="1"/>
      <c r="R30" s="1"/>
      <c r="T30" s="1"/>
      <c r="X30" s="1"/>
      <c r="Z30" s="1"/>
      <c r="AD30" s="1"/>
      <c r="AF30" s="1"/>
      <c r="AJ30" s="1"/>
      <c r="AL30" s="20"/>
    </row>
    <row r="31" spans="8:38" x14ac:dyDescent="0.2">
      <c r="H31" s="1"/>
      <c r="L31" s="1"/>
      <c r="N31" s="1"/>
      <c r="R31" s="1"/>
      <c r="T31" s="1"/>
      <c r="X31" s="1"/>
      <c r="Z31" s="1"/>
      <c r="AD31" s="1"/>
      <c r="AF31" s="1"/>
      <c r="AJ31" s="1"/>
      <c r="AL31" s="20"/>
    </row>
    <row r="32" spans="8:38" x14ac:dyDescent="0.2">
      <c r="H32" s="1"/>
      <c r="L32" s="1"/>
      <c r="N32" s="1"/>
      <c r="R32" s="1"/>
      <c r="T32" s="1"/>
      <c r="X32" s="1"/>
      <c r="Z32" s="1"/>
      <c r="AD32" s="1"/>
      <c r="AF32" s="1"/>
      <c r="AJ32" s="1"/>
      <c r="AL32" s="20"/>
    </row>
    <row r="33" spans="8:38" x14ac:dyDescent="0.2">
      <c r="H33" s="1"/>
      <c r="L33" s="1"/>
      <c r="N33" s="1"/>
      <c r="R33" s="1"/>
      <c r="T33" s="1"/>
      <c r="X33" s="1"/>
      <c r="Z33" s="1"/>
      <c r="AD33" s="1"/>
      <c r="AF33" s="1"/>
      <c r="AJ33" s="1"/>
      <c r="AL33" s="20"/>
    </row>
    <row r="34" spans="8:38" x14ac:dyDescent="0.2">
      <c r="H34" s="1"/>
      <c r="L34" s="1"/>
      <c r="N34" s="1"/>
      <c r="R34" s="1"/>
      <c r="T34" s="1"/>
      <c r="X34" s="1"/>
      <c r="Z34" s="1"/>
      <c r="AD34" s="1"/>
      <c r="AF34" s="1"/>
      <c r="AJ34" s="1"/>
      <c r="AL34" s="20"/>
    </row>
    <row r="35" spans="8:38" x14ac:dyDescent="0.2">
      <c r="H35" s="1"/>
      <c r="L35" s="1"/>
      <c r="N35" s="1"/>
      <c r="R35" s="1"/>
      <c r="T35" s="1"/>
      <c r="X35" s="1"/>
      <c r="Z35" s="1"/>
      <c r="AD35" s="1"/>
      <c r="AF35" s="1"/>
      <c r="AJ35" s="1"/>
      <c r="AL35" s="20"/>
    </row>
    <row r="36" spans="8:38" x14ac:dyDescent="0.2">
      <c r="H36" s="1"/>
      <c r="L36" s="1"/>
      <c r="N36" s="1"/>
      <c r="R36" s="1"/>
      <c r="T36" s="1"/>
      <c r="X36" s="1"/>
      <c r="Z36" s="1"/>
      <c r="AD36" s="1"/>
      <c r="AF36" s="1"/>
      <c r="AJ36" s="1"/>
      <c r="AL36" s="20"/>
    </row>
    <row r="37" spans="8:38" x14ac:dyDescent="0.2">
      <c r="H37" s="1"/>
      <c r="L37" s="1"/>
      <c r="N37" s="1"/>
      <c r="R37" s="1"/>
      <c r="T37" s="1"/>
      <c r="X37" s="1"/>
      <c r="Z37" s="1"/>
      <c r="AD37" s="1"/>
      <c r="AF37" s="1"/>
      <c r="AJ37" s="1"/>
      <c r="AL37" s="20"/>
    </row>
    <row r="38" spans="8:38" x14ac:dyDescent="0.2">
      <c r="H38" s="1"/>
      <c r="L38" s="1"/>
      <c r="N38" s="1"/>
      <c r="R38" s="1"/>
      <c r="T38" s="1"/>
      <c r="X38" s="1"/>
      <c r="Z38" s="1"/>
      <c r="AD38" s="1"/>
      <c r="AF38" s="1"/>
      <c r="AJ38" s="1"/>
      <c r="AL38" s="20"/>
    </row>
    <row r="39" spans="8:38" x14ac:dyDescent="0.2">
      <c r="H39" s="1"/>
      <c r="L39" s="1"/>
      <c r="N39" s="1"/>
      <c r="R39" s="1"/>
      <c r="T39" s="1"/>
      <c r="X39" s="1"/>
      <c r="Z39" s="1"/>
      <c r="AD39" s="1"/>
      <c r="AF39" s="1"/>
      <c r="AJ39" s="1"/>
      <c r="AL39" s="20"/>
    </row>
    <row r="40" spans="8:38" x14ac:dyDescent="0.2">
      <c r="H40" s="1"/>
      <c r="L40" s="1"/>
      <c r="N40" s="1"/>
      <c r="R40" s="1"/>
      <c r="T40" s="1"/>
      <c r="X40" s="1"/>
      <c r="Z40" s="1"/>
      <c r="AD40" s="1"/>
      <c r="AF40" s="1"/>
      <c r="AJ40" s="1"/>
      <c r="AL40" s="20"/>
    </row>
    <row r="41" spans="8:38" x14ac:dyDescent="0.2">
      <c r="H41" s="1"/>
      <c r="L41" s="1"/>
      <c r="N41" s="1"/>
      <c r="R41" s="1"/>
      <c r="T41" s="1"/>
      <c r="X41" s="1"/>
      <c r="Z41" s="1"/>
      <c r="AD41" s="1"/>
      <c r="AF41" s="1"/>
      <c r="AJ41" s="1"/>
      <c r="AL41" s="20"/>
    </row>
    <row r="42" spans="8:38" x14ac:dyDescent="0.2">
      <c r="H42" s="1"/>
      <c r="L42" s="1"/>
      <c r="N42" s="1"/>
      <c r="R42" s="1"/>
      <c r="T42" s="1"/>
      <c r="X42" s="1"/>
      <c r="Z42" s="1"/>
      <c r="AD42" s="1"/>
      <c r="AF42" s="1"/>
      <c r="AJ42" s="1"/>
      <c r="AL42" s="20"/>
    </row>
    <row r="43" spans="8:38" x14ac:dyDescent="0.2">
      <c r="H43" s="1"/>
      <c r="L43" s="1"/>
      <c r="N43" s="1"/>
      <c r="R43" s="1"/>
      <c r="T43" s="1"/>
      <c r="X43" s="1"/>
      <c r="Z43" s="1"/>
      <c r="AD43" s="1"/>
      <c r="AF43" s="1"/>
      <c r="AJ43" s="1"/>
      <c r="AL43" s="20"/>
    </row>
    <row r="44" spans="8:38" x14ac:dyDescent="0.2">
      <c r="H44" s="1"/>
      <c r="L44" s="1"/>
      <c r="N44" s="1"/>
      <c r="R44" s="1"/>
      <c r="T44" s="1"/>
      <c r="X44" s="1"/>
      <c r="Z44" s="1"/>
      <c r="AD44" s="1"/>
      <c r="AF44" s="1"/>
      <c r="AJ44" s="1"/>
      <c r="AL44" s="20"/>
    </row>
    <row r="45" spans="8:38" x14ac:dyDescent="0.2">
      <c r="H45" s="1"/>
      <c r="L45" s="1"/>
      <c r="N45" s="1"/>
      <c r="R45" s="1"/>
      <c r="T45" s="1"/>
      <c r="X45" s="1"/>
      <c r="Z45" s="1"/>
      <c r="AD45" s="1"/>
      <c r="AF45" s="1"/>
      <c r="AJ45" s="1"/>
      <c r="AL45" s="20"/>
    </row>
    <row r="46" spans="8:38" x14ac:dyDescent="0.2">
      <c r="H46" s="1"/>
      <c r="L46" s="1"/>
      <c r="N46" s="1"/>
      <c r="R46" s="1"/>
      <c r="T46" s="1"/>
      <c r="X46" s="1"/>
      <c r="Z46" s="1"/>
      <c r="AD46" s="1"/>
      <c r="AF46" s="1"/>
      <c r="AJ46" s="1"/>
      <c r="AL46" s="20"/>
    </row>
    <row r="47" spans="8:38" x14ac:dyDescent="0.2">
      <c r="H47" s="1"/>
      <c r="L47" s="1"/>
      <c r="N47" s="1"/>
      <c r="R47" s="1"/>
      <c r="T47" s="1"/>
      <c r="X47" s="1"/>
      <c r="Z47" s="1"/>
      <c r="AD47" s="1"/>
      <c r="AF47" s="1"/>
      <c r="AJ47" s="1"/>
      <c r="AL47" s="20"/>
    </row>
    <row r="48" spans="8:38" x14ac:dyDescent="0.2">
      <c r="H48" s="1"/>
      <c r="L48" s="1"/>
      <c r="N48" s="1"/>
      <c r="R48" s="1"/>
      <c r="T48" s="1"/>
      <c r="X48" s="1"/>
      <c r="Z48" s="1"/>
      <c r="AD48" s="1"/>
      <c r="AF48" s="1"/>
      <c r="AJ48" s="1"/>
      <c r="AL48" s="20"/>
    </row>
    <row r="49" spans="8:38" x14ac:dyDescent="0.2">
      <c r="H49" s="1"/>
      <c r="L49" s="1"/>
      <c r="N49" s="1"/>
      <c r="R49" s="1"/>
      <c r="T49" s="1"/>
      <c r="X49" s="1"/>
      <c r="Z49" s="1"/>
      <c r="AD49" s="1"/>
      <c r="AF49" s="1"/>
      <c r="AJ49" s="1"/>
      <c r="AL49" s="20"/>
    </row>
    <row r="50" spans="8:38" x14ac:dyDescent="0.2">
      <c r="H50" s="1"/>
      <c r="L50" s="1"/>
      <c r="N50" s="1"/>
      <c r="R50" s="1"/>
      <c r="T50" s="1"/>
      <c r="X50" s="1"/>
      <c r="Z50" s="1"/>
      <c r="AD50" s="1"/>
      <c r="AF50" s="1"/>
      <c r="AJ50" s="1"/>
      <c r="AL50" s="20"/>
    </row>
    <row r="51" spans="8:38" x14ac:dyDescent="0.2">
      <c r="H51" s="1"/>
      <c r="L51" s="1"/>
      <c r="N51" s="1"/>
      <c r="R51" s="1"/>
      <c r="T51" s="1"/>
      <c r="X51" s="1"/>
      <c r="Z51" s="1"/>
      <c r="AD51" s="1"/>
      <c r="AF51" s="1"/>
      <c r="AJ51" s="1"/>
      <c r="AL51" s="20"/>
    </row>
    <row r="52" spans="8:38" x14ac:dyDescent="0.2">
      <c r="H52" s="1"/>
      <c r="L52" s="1"/>
      <c r="N52" s="1"/>
      <c r="R52" s="1"/>
      <c r="T52" s="1"/>
      <c r="X52" s="1"/>
      <c r="Z52" s="1"/>
      <c r="AD52" s="1"/>
      <c r="AF52" s="1"/>
      <c r="AJ52" s="1"/>
      <c r="AL52" s="20"/>
    </row>
    <row r="53" spans="8:38" x14ac:dyDescent="0.2">
      <c r="H53" s="1"/>
      <c r="L53" s="1"/>
      <c r="N53" s="1"/>
      <c r="R53" s="1"/>
      <c r="T53" s="1"/>
      <c r="X53" s="1"/>
      <c r="Z53" s="1"/>
      <c r="AD53" s="1"/>
      <c r="AF53" s="1"/>
      <c r="AJ53" s="1"/>
      <c r="AL53" s="20"/>
    </row>
    <row r="54" spans="8:38" x14ac:dyDescent="0.2">
      <c r="H54" s="1"/>
      <c r="L54" s="1"/>
      <c r="N54" s="1"/>
      <c r="R54" s="1"/>
      <c r="T54" s="1"/>
      <c r="X54" s="1"/>
      <c r="Z54" s="1"/>
      <c r="AD54" s="1"/>
      <c r="AF54" s="1"/>
      <c r="AJ54" s="1"/>
      <c r="AL54" s="20"/>
    </row>
  </sheetData>
  <sortState ref="A79:AX102">
    <sortCondition descending="1" ref="AM79:AM102"/>
  </sortState>
  <mergeCells count="5">
    <mergeCell ref="G2:L2"/>
    <mergeCell ref="M2:R2"/>
    <mergeCell ref="S2:X2"/>
    <mergeCell ref="Y2:AD2"/>
    <mergeCell ref="AE2:AJ2"/>
  </mergeCells>
  <phoneticPr fontId="1" type="noConversion"/>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149"/>
  <sheetViews>
    <sheetView zoomScaleNormal="100" workbookViewId="0">
      <pane xSplit="4" ySplit="3" topLeftCell="AG49" activePane="bottomRight" state="frozen"/>
      <selection activeCell="AP60" sqref="AP60"/>
      <selection pane="topRight" activeCell="AP60" sqref="AP60"/>
      <selection pane="bottomLeft" activeCell="AP60" sqref="AP60"/>
      <selection pane="bottomRight" activeCell="AP60" sqref="AP60"/>
    </sheetView>
  </sheetViews>
  <sheetFormatPr defaultColWidth="8.7109375" defaultRowHeight="14.25" x14ac:dyDescent="0.2"/>
  <cols>
    <col min="1" max="1" width="10.42578125" style="1" customWidth="1"/>
    <col min="2" max="2" width="11" style="1" customWidth="1"/>
    <col min="3" max="3" width="9.85546875" style="1" customWidth="1"/>
    <col min="4" max="4" width="11.5703125" style="1" customWidth="1"/>
    <col min="5" max="5" width="18.85546875" style="1" customWidth="1"/>
    <col min="6" max="6" width="15" style="1" customWidth="1"/>
    <col min="7" max="7" width="5.42578125" style="18" customWidth="1"/>
    <col min="8" max="11" width="5.42578125" style="1" customWidth="1"/>
    <col min="12" max="12" width="7.85546875" style="1" customWidth="1"/>
    <col min="13" max="13" width="10.7109375" style="17" customWidth="1"/>
    <col min="14" max="17" width="5.42578125" style="1" customWidth="1"/>
    <col min="18" max="18" width="7.140625" style="1" customWidth="1"/>
    <col min="19" max="19" width="5.42578125" style="18" customWidth="1"/>
    <col min="20" max="24" width="5.42578125" style="1" customWidth="1"/>
    <col min="25" max="25" width="5.42578125" style="18" customWidth="1"/>
    <col min="26" max="30" width="5.42578125" style="1" customWidth="1"/>
    <col min="31" max="31" width="7.85546875" style="18" customWidth="1"/>
    <col min="32" max="36" width="5.42578125" style="1" customWidth="1"/>
    <col min="37" max="37" width="9.140625" style="1" customWidth="1"/>
    <col min="38" max="38" width="12.140625" style="20" customWidth="1"/>
    <col min="39" max="39" width="11.5703125" style="22" customWidth="1"/>
    <col min="40" max="40" width="13.85546875" style="22" hidden="1" customWidth="1"/>
    <col min="41" max="41" width="8.7109375" style="67" customWidth="1"/>
    <col min="42" max="42" width="8.7109375" style="23" customWidth="1"/>
    <col min="43" max="43" width="13.5703125" style="1" customWidth="1"/>
    <col min="44" max="44" width="12.140625" style="1" customWidth="1"/>
    <col min="45" max="45" width="70" style="84" customWidth="1"/>
    <col min="46" max="46" width="47.140625" style="1" customWidth="1"/>
    <col min="47" max="16384" width="8.7109375" style="1"/>
  </cols>
  <sheetData>
    <row r="1" spans="1:48" x14ac:dyDescent="0.2">
      <c r="G1" s="69"/>
      <c r="M1" s="69"/>
      <c r="S1" s="2"/>
      <c r="Y1" s="2"/>
      <c r="AE1" s="2"/>
      <c r="AL1" s="1"/>
      <c r="AM1" s="3"/>
      <c r="AN1" s="3"/>
    </row>
    <row r="2" spans="1:48" s="102" customFormat="1" ht="18.95" customHeight="1" x14ac:dyDescent="0.2">
      <c r="G2" s="119" t="s">
        <v>238</v>
      </c>
      <c r="H2" s="119"/>
      <c r="I2" s="119"/>
      <c r="J2" s="119"/>
      <c r="K2" s="119"/>
      <c r="L2" s="119"/>
      <c r="M2" s="120" t="s">
        <v>237</v>
      </c>
      <c r="N2" s="120"/>
      <c r="O2" s="120"/>
      <c r="P2" s="120"/>
      <c r="Q2" s="120"/>
      <c r="R2" s="120"/>
      <c r="S2" s="121" t="s">
        <v>236</v>
      </c>
      <c r="T2" s="121"/>
      <c r="U2" s="121"/>
      <c r="V2" s="121"/>
      <c r="W2" s="121"/>
      <c r="X2" s="121"/>
      <c r="Y2" s="120" t="s">
        <v>235</v>
      </c>
      <c r="Z2" s="120"/>
      <c r="AA2" s="120"/>
      <c r="AB2" s="120"/>
      <c r="AC2" s="120"/>
      <c r="AD2" s="120"/>
      <c r="AE2" s="119" t="s">
        <v>234</v>
      </c>
      <c r="AF2" s="119"/>
      <c r="AG2" s="119"/>
      <c r="AH2" s="119"/>
      <c r="AI2" s="119"/>
      <c r="AJ2" s="119"/>
      <c r="AO2" s="68"/>
      <c r="AR2" s="102" t="s">
        <v>383</v>
      </c>
      <c r="AS2" s="85"/>
      <c r="AT2" s="102" t="s">
        <v>320</v>
      </c>
    </row>
    <row r="3" spans="1:48" s="102" customFormat="1" ht="12.95" customHeight="1" x14ac:dyDescent="0.2">
      <c r="A3" s="102" t="s">
        <v>244</v>
      </c>
      <c r="B3" s="102" t="s">
        <v>243</v>
      </c>
      <c r="C3" s="102" t="s">
        <v>242</v>
      </c>
      <c r="D3" s="102" t="s">
        <v>241</v>
      </c>
      <c r="E3" s="102" t="s">
        <v>240</v>
      </c>
      <c r="F3" s="102" t="s">
        <v>239</v>
      </c>
      <c r="G3" s="11" t="s">
        <v>311</v>
      </c>
      <c r="H3" s="101" t="s">
        <v>329</v>
      </c>
      <c r="I3" s="101" t="s">
        <v>330</v>
      </c>
      <c r="J3" s="101" t="s">
        <v>331</v>
      </c>
      <c r="K3" s="101" t="s">
        <v>233</v>
      </c>
      <c r="L3" s="5" t="s">
        <v>230</v>
      </c>
      <c r="M3" s="96" t="s">
        <v>312</v>
      </c>
      <c r="N3" s="102" t="s">
        <v>232</v>
      </c>
      <c r="O3" s="102" t="s">
        <v>330</v>
      </c>
      <c r="P3" s="102" t="s">
        <v>331</v>
      </c>
      <c r="Q3" s="102" t="s">
        <v>332</v>
      </c>
      <c r="R3" s="7" t="s">
        <v>230</v>
      </c>
      <c r="S3" s="8" t="s">
        <v>313</v>
      </c>
      <c r="T3" s="103" t="s">
        <v>329</v>
      </c>
      <c r="U3" s="103" t="s">
        <v>330</v>
      </c>
      <c r="V3" s="103" t="s">
        <v>331</v>
      </c>
      <c r="W3" s="103" t="s">
        <v>332</v>
      </c>
      <c r="X3" s="9" t="s">
        <v>230</v>
      </c>
      <c r="Y3" s="10" t="s">
        <v>235</v>
      </c>
      <c r="Z3" s="102" t="s">
        <v>329</v>
      </c>
      <c r="AA3" s="102" t="s">
        <v>330</v>
      </c>
      <c r="AB3" s="102" t="s">
        <v>331</v>
      </c>
      <c r="AC3" s="102" t="s">
        <v>332</v>
      </c>
      <c r="AD3" s="7" t="s">
        <v>230</v>
      </c>
      <c r="AE3" s="11" t="s">
        <v>234</v>
      </c>
      <c r="AF3" s="101" t="s">
        <v>329</v>
      </c>
      <c r="AG3" s="101" t="s">
        <v>330</v>
      </c>
      <c r="AH3" s="101" t="s">
        <v>331</v>
      </c>
      <c r="AI3" s="101" t="s">
        <v>332</v>
      </c>
      <c r="AJ3" s="5" t="s">
        <v>230</v>
      </c>
      <c r="AK3" s="102" t="s">
        <v>308</v>
      </c>
      <c r="AL3" s="12" t="s">
        <v>309</v>
      </c>
      <c r="AM3" s="13" t="s">
        <v>310</v>
      </c>
      <c r="AN3" s="13" t="s">
        <v>318</v>
      </c>
      <c r="AO3" s="68" t="s">
        <v>247</v>
      </c>
      <c r="AP3" s="102" t="s">
        <v>317</v>
      </c>
      <c r="AQ3" s="102" t="s">
        <v>320</v>
      </c>
      <c r="AR3" s="102" t="s">
        <v>382</v>
      </c>
      <c r="AS3" s="86" t="s">
        <v>416</v>
      </c>
    </row>
    <row r="4" spans="1:48" x14ac:dyDescent="0.2">
      <c r="A4" s="1">
        <v>11</v>
      </c>
      <c r="B4" s="1" t="s">
        <v>1</v>
      </c>
      <c r="C4" s="1" t="s">
        <v>178</v>
      </c>
      <c r="D4" s="1" t="s">
        <v>177</v>
      </c>
      <c r="E4" s="1" t="s">
        <v>8</v>
      </c>
      <c r="F4" s="1" t="s">
        <v>176</v>
      </c>
      <c r="G4" s="47">
        <v>110</v>
      </c>
      <c r="H4" s="3">
        <v>0.4</v>
      </c>
      <c r="I4" s="15">
        <v>80</v>
      </c>
      <c r="J4" s="15">
        <v>110</v>
      </c>
      <c r="K4" s="15">
        <v>120</v>
      </c>
      <c r="L4" s="16">
        <f t="shared" ref="L4:L67" si="0">IF(G4&lt;=I4,0,IF(G4&lt;=J4,(G4-I4)/(J4-I4)*100,IF(G4&gt;=K4,120,20*(G4-J4)/(K4-J4)+100))/100)</f>
        <v>1</v>
      </c>
      <c r="M4" s="17">
        <v>27</v>
      </c>
      <c r="N4" s="3">
        <v>0.1</v>
      </c>
      <c r="O4" s="15">
        <v>0</v>
      </c>
      <c r="P4" s="15">
        <v>20</v>
      </c>
      <c r="Q4" s="15">
        <v>30</v>
      </c>
      <c r="R4" s="16">
        <f t="shared" ref="R4:R67" si="1">IF(M4&lt;=O4,0,IF(M4&lt;=P4,(M4-O4)/(P4-O4)*100,IF(M4&gt;=Q4,120,20*(M4-P4)/(Q4-P4)+100))/100)</f>
        <v>1.1399999999999999</v>
      </c>
      <c r="T4" s="3">
        <v>0.1</v>
      </c>
      <c r="U4" s="15">
        <v>0</v>
      </c>
      <c r="V4" s="15">
        <v>10</v>
      </c>
      <c r="W4" s="15">
        <v>10</v>
      </c>
      <c r="X4" s="16">
        <f t="shared" ref="X4:X67" si="2">IF(S4&lt;=U4,0,IF(S4&lt;=V4,(S4-U4)/(V4-U4)*100,IF(S4&gt;=W4,120,20*(S4-V4)/(W4-V4)+100))/100)</f>
        <v>0</v>
      </c>
      <c r="Y4" s="18">
        <v>20</v>
      </c>
      <c r="Z4" s="3">
        <v>0.2</v>
      </c>
      <c r="AA4" s="15">
        <v>0</v>
      </c>
      <c r="AB4" s="15">
        <v>18</v>
      </c>
      <c r="AC4" s="15">
        <v>20</v>
      </c>
      <c r="AD4" s="16">
        <f t="shared" ref="AD4:AD67" si="3">IF(Y4&lt;=AA4,0,IF(Y4&lt;=AB4,(Y4-AA4)/(AB4-AA4)*100,IF(Y4&gt;=AC4,120,20*(Y4-AB4)/(AC4-AB4)+100))/100)</f>
        <v>1.2</v>
      </c>
      <c r="AE4" s="17">
        <v>19.5</v>
      </c>
      <c r="AF4" s="3">
        <v>0.2</v>
      </c>
      <c r="AG4" s="15">
        <v>0</v>
      </c>
      <c r="AH4" s="15">
        <v>18</v>
      </c>
      <c r="AI4" s="15">
        <v>20</v>
      </c>
      <c r="AJ4" s="16">
        <f t="shared" ref="AJ4:AJ67" si="4">IF(AE4&lt;=AG4,0,IF(AE4&lt;=AH4,(AE4-AG4)/(AH4-AG4)*100,IF(AE4&gt;=AI4,120,20*(AE4-AH4)/(AI4-AH4)+100))/100)</f>
        <v>1.1499999999999999</v>
      </c>
      <c r="AK4" s="19">
        <v>5</v>
      </c>
      <c r="AL4" s="20">
        <f>AK4</f>
        <v>5</v>
      </c>
      <c r="AM4" s="21">
        <f t="shared" ref="AM4:AM67" si="5">(L4*H4+R4*N4+X4*T4+AD4*Z4+AJ4*AF4)*100+AL4</f>
        <v>103.4</v>
      </c>
      <c r="AN4" s="21">
        <f t="shared" ref="AN4:AN67" si="6">(L4*H4+R4*N4+X4*T4+AD4*Z4+AJ4*AF4)*100</f>
        <v>98.4</v>
      </c>
      <c r="AP4" s="66">
        <v>1</v>
      </c>
      <c r="AR4" s="19">
        <f t="shared" ref="AR4:AR67" si="7">AE4-Y4</f>
        <v>-0.5</v>
      </c>
    </row>
    <row r="5" spans="1:48" x14ac:dyDescent="0.2">
      <c r="A5" s="1">
        <v>4</v>
      </c>
      <c r="B5" s="1" t="s">
        <v>1</v>
      </c>
      <c r="C5" s="1" t="s">
        <v>145</v>
      </c>
      <c r="D5" s="1" t="s">
        <v>144</v>
      </c>
      <c r="E5" s="1" t="s">
        <v>8</v>
      </c>
      <c r="F5" s="1" t="s">
        <v>105</v>
      </c>
      <c r="G5" s="47">
        <v>110.5</v>
      </c>
      <c r="H5" s="3">
        <v>0.4</v>
      </c>
      <c r="I5" s="15">
        <v>80</v>
      </c>
      <c r="J5" s="15">
        <v>110</v>
      </c>
      <c r="K5" s="15">
        <v>120</v>
      </c>
      <c r="L5" s="16">
        <f t="shared" si="0"/>
        <v>1.01</v>
      </c>
      <c r="M5" s="17">
        <v>21</v>
      </c>
      <c r="N5" s="3">
        <v>0.1</v>
      </c>
      <c r="O5" s="15">
        <v>0</v>
      </c>
      <c r="P5" s="15">
        <v>20</v>
      </c>
      <c r="Q5" s="15">
        <v>30</v>
      </c>
      <c r="R5" s="16">
        <f t="shared" si="1"/>
        <v>1.02</v>
      </c>
      <c r="T5" s="3">
        <v>0.1</v>
      </c>
      <c r="U5" s="15">
        <v>0</v>
      </c>
      <c r="V5" s="15">
        <v>10</v>
      </c>
      <c r="W5" s="15">
        <v>10</v>
      </c>
      <c r="X5" s="16">
        <f t="shared" si="2"/>
        <v>0</v>
      </c>
      <c r="Y5" s="18">
        <v>19</v>
      </c>
      <c r="Z5" s="3">
        <v>0.2</v>
      </c>
      <c r="AA5" s="15">
        <v>0</v>
      </c>
      <c r="AB5" s="15">
        <v>18</v>
      </c>
      <c r="AC5" s="15">
        <v>20</v>
      </c>
      <c r="AD5" s="16">
        <f t="shared" si="3"/>
        <v>1.1000000000000001</v>
      </c>
      <c r="AE5" s="17">
        <v>20</v>
      </c>
      <c r="AF5" s="3">
        <v>0.2</v>
      </c>
      <c r="AG5" s="15">
        <v>0</v>
      </c>
      <c r="AH5" s="15">
        <v>18</v>
      </c>
      <c r="AI5" s="15">
        <v>20</v>
      </c>
      <c r="AJ5" s="16">
        <f t="shared" si="4"/>
        <v>1.2</v>
      </c>
      <c r="AK5" s="19">
        <v>7</v>
      </c>
      <c r="AL5" s="20">
        <v>5</v>
      </c>
      <c r="AM5" s="21">
        <f t="shared" si="5"/>
        <v>101.6</v>
      </c>
      <c r="AN5" s="21">
        <f t="shared" si="6"/>
        <v>96.6</v>
      </c>
      <c r="AP5" s="66">
        <v>1</v>
      </c>
      <c r="AR5" s="19">
        <f t="shared" si="7"/>
        <v>1</v>
      </c>
      <c r="AU5" s="20"/>
    </row>
    <row r="6" spans="1:48" x14ac:dyDescent="0.2">
      <c r="A6" s="1">
        <v>6</v>
      </c>
      <c r="B6" s="1" t="s">
        <v>1</v>
      </c>
      <c r="C6" s="1" t="s">
        <v>223</v>
      </c>
      <c r="D6" s="1" t="s">
        <v>222</v>
      </c>
      <c r="E6" s="1" t="s">
        <v>8</v>
      </c>
      <c r="F6" s="1" t="s">
        <v>221</v>
      </c>
      <c r="G6" s="47">
        <v>111.5</v>
      </c>
      <c r="H6" s="3">
        <v>0.4</v>
      </c>
      <c r="I6" s="15">
        <v>80</v>
      </c>
      <c r="J6" s="15">
        <v>110</v>
      </c>
      <c r="K6" s="15">
        <v>120</v>
      </c>
      <c r="L6" s="16">
        <f t="shared" si="0"/>
        <v>1.03</v>
      </c>
      <c r="M6" s="17">
        <v>29</v>
      </c>
      <c r="N6" s="3">
        <v>0.1</v>
      </c>
      <c r="O6" s="15">
        <v>0</v>
      </c>
      <c r="P6" s="15">
        <v>20</v>
      </c>
      <c r="Q6" s="15">
        <v>30</v>
      </c>
      <c r="R6" s="16">
        <f t="shared" si="1"/>
        <v>1.18</v>
      </c>
      <c r="T6" s="3">
        <v>0.1</v>
      </c>
      <c r="U6" s="15">
        <v>0</v>
      </c>
      <c r="V6" s="15">
        <v>10</v>
      </c>
      <c r="W6" s="15">
        <v>10</v>
      </c>
      <c r="X6" s="16">
        <f t="shared" si="2"/>
        <v>0</v>
      </c>
      <c r="Y6" s="18">
        <v>18</v>
      </c>
      <c r="Z6" s="3">
        <v>0.2</v>
      </c>
      <c r="AA6" s="15">
        <v>0</v>
      </c>
      <c r="AB6" s="15">
        <v>18</v>
      </c>
      <c r="AC6" s="15">
        <v>20</v>
      </c>
      <c r="AD6" s="16">
        <f t="shared" si="3"/>
        <v>1</v>
      </c>
      <c r="AE6" s="17">
        <v>18</v>
      </c>
      <c r="AF6" s="3">
        <v>0.2</v>
      </c>
      <c r="AG6" s="15">
        <v>0</v>
      </c>
      <c r="AH6" s="15">
        <v>18</v>
      </c>
      <c r="AI6" s="15">
        <v>20</v>
      </c>
      <c r="AJ6" s="16">
        <f t="shared" si="4"/>
        <v>1</v>
      </c>
      <c r="AK6" s="19">
        <v>3</v>
      </c>
      <c r="AL6" s="20">
        <f>AK6</f>
        <v>3</v>
      </c>
      <c r="AM6" s="21">
        <f t="shared" si="5"/>
        <v>96</v>
      </c>
      <c r="AN6" s="21">
        <f t="shared" si="6"/>
        <v>93</v>
      </c>
      <c r="AP6" s="66">
        <v>1</v>
      </c>
      <c r="AR6" s="19">
        <f t="shared" si="7"/>
        <v>0</v>
      </c>
      <c r="AU6" s="20"/>
    </row>
    <row r="7" spans="1:48" x14ac:dyDescent="0.2">
      <c r="A7" s="1">
        <v>24</v>
      </c>
      <c r="B7" s="1" t="s">
        <v>1</v>
      </c>
      <c r="C7" s="1" t="s">
        <v>111</v>
      </c>
      <c r="D7" s="1" t="s">
        <v>110</v>
      </c>
      <c r="E7" s="1" t="s">
        <v>8</v>
      </c>
      <c r="F7" s="1" t="s">
        <v>22</v>
      </c>
      <c r="G7" s="47">
        <v>118.5</v>
      </c>
      <c r="H7" s="3">
        <v>0.4</v>
      </c>
      <c r="I7" s="15">
        <v>80</v>
      </c>
      <c r="J7" s="15">
        <v>110</v>
      </c>
      <c r="K7" s="15">
        <v>120</v>
      </c>
      <c r="L7" s="16">
        <f t="shared" si="0"/>
        <v>1.17</v>
      </c>
      <c r="M7" s="17">
        <v>8</v>
      </c>
      <c r="N7" s="3">
        <v>0.1</v>
      </c>
      <c r="O7" s="15">
        <v>0</v>
      </c>
      <c r="P7" s="15">
        <v>20</v>
      </c>
      <c r="Q7" s="15">
        <v>30</v>
      </c>
      <c r="R7" s="16">
        <f t="shared" si="1"/>
        <v>0.4</v>
      </c>
      <c r="T7" s="3">
        <v>0.1</v>
      </c>
      <c r="U7" s="15">
        <v>0</v>
      </c>
      <c r="V7" s="15">
        <v>10</v>
      </c>
      <c r="W7" s="15">
        <v>10</v>
      </c>
      <c r="X7" s="16">
        <f t="shared" si="2"/>
        <v>0</v>
      </c>
      <c r="Y7" s="18">
        <v>19</v>
      </c>
      <c r="Z7" s="3">
        <v>0.2</v>
      </c>
      <c r="AA7" s="15">
        <v>0</v>
      </c>
      <c r="AB7" s="15">
        <v>18</v>
      </c>
      <c r="AC7" s="15">
        <v>20</v>
      </c>
      <c r="AD7" s="16">
        <f t="shared" si="3"/>
        <v>1.1000000000000001</v>
      </c>
      <c r="AE7" s="17">
        <v>19</v>
      </c>
      <c r="AF7" s="3">
        <v>0.2</v>
      </c>
      <c r="AG7" s="15">
        <v>0</v>
      </c>
      <c r="AH7" s="15">
        <v>18</v>
      </c>
      <c r="AI7" s="15">
        <v>20</v>
      </c>
      <c r="AJ7" s="16">
        <f t="shared" si="4"/>
        <v>1.1000000000000001</v>
      </c>
      <c r="AK7" s="19">
        <v>2</v>
      </c>
      <c r="AL7" s="20">
        <f>AK7</f>
        <v>2</v>
      </c>
      <c r="AM7" s="21">
        <f t="shared" si="5"/>
        <v>96.8</v>
      </c>
      <c r="AN7" s="21">
        <f t="shared" si="6"/>
        <v>94.8</v>
      </c>
      <c r="AP7" s="66">
        <v>1</v>
      </c>
      <c r="AR7" s="19">
        <f t="shared" si="7"/>
        <v>0</v>
      </c>
      <c r="AV7" s="20"/>
    </row>
    <row r="8" spans="1:48" x14ac:dyDescent="0.2">
      <c r="A8" s="1">
        <v>3</v>
      </c>
      <c r="B8" s="1" t="s">
        <v>1</v>
      </c>
      <c r="C8" s="1" t="s">
        <v>109</v>
      </c>
      <c r="D8" s="1" t="s">
        <v>108</v>
      </c>
      <c r="E8" s="1" t="s">
        <v>10</v>
      </c>
      <c r="F8" s="1" t="s">
        <v>105</v>
      </c>
      <c r="G8" s="47">
        <v>111</v>
      </c>
      <c r="H8" s="3">
        <v>0.4</v>
      </c>
      <c r="I8" s="15">
        <v>80</v>
      </c>
      <c r="J8" s="15">
        <v>110</v>
      </c>
      <c r="K8" s="15">
        <v>120</v>
      </c>
      <c r="L8" s="16">
        <f t="shared" si="0"/>
        <v>1.02</v>
      </c>
      <c r="M8" s="17">
        <v>31</v>
      </c>
      <c r="N8" s="3">
        <v>0.1</v>
      </c>
      <c r="O8" s="15">
        <v>0</v>
      </c>
      <c r="P8" s="15">
        <v>20</v>
      </c>
      <c r="Q8" s="15">
        <v>30</v>
      </c>
      <c r="R8" s="16">
        <f t="shared" si="1"/>
        <v>1.2</v>
      </c>
      <c r="T8" s="3">
        <v>0.1</v>
      </c>
      <c r="U8" s="15">
        <v>0</v>
      </c>
      <c r="V8" s="15">
        <v>10</v>
      </c>
      <c r="W8" s="15">
        <v>10</v>
      </c>
      <c r="X8" s="16">
        <f t="shared" si="2"/>
        <v>0</v>
      </c>
      <c r="Y8" s="18">
        <v>17</v>
      </c>
      <c r="Z8" s="3">
        <v>0.2</v>
      </c>
      <c r="AA8" s="15">
        <v>0</v>
      </c>
      <c r="AB8" s="15">
        <v>18</v>
      </c>
      <c r="AC8" s="15">
        <v>20</v>
      </c>
      <c r="AD8" s="16">
        <f t="shared" si="3"/>
        <v>0.94444444444444442</v>
      </c>
      <c r="AE8" s="17">
        <v>18</v>
      </c>
      <c r="AF8" s="3">
        <v>0.2</v>
      </c>
      <c r="AG8" s="15">
        <v>0</v>
      </c>
      <c r="AH8" s="15">
        <v>18</v>
      </c>
      <c r="AI8" s="15">
        <v>20</v>
      </c>
      <c r="AJ8" s="16">
        <f t="shared" si="4"/>
        <v>1</v>
      </c>
      <c r="AK8" s="19">
        <v>0</v>
      </c>
      <c r="AL8" s="20">
        <f>AK8</f>
        <v>0</v>
      </c>
      <c r="AM8" s="21">
        <f t="shared" si="5"/>
        <v>91.688888888888883</v>
      </c>
      <c r="AN8" s="21">
        <f t="shared" si="6"/>
        <v>91.688888888888883</v>
      </c>
      <c r="AP8" s="66">
        <v>1</v>
      </c>
      <c r="AR8" s="19">
        <f t="shared" si="7"/>
        <v>1</v>
      </c>
    </row>
    <row r="9" spans="1:48" x14ac:dyDescent="0.2">
      <c r="A9" s="1">
        <v>7</v>
      </c>
      <c r="B9" s="1" t="s">
        <v>1</v>
      </c>
      <c r="C9" s="1" t="s">
        <v>153</v>
      </c>
      <c r="D9" s="1" t="s">
        <v>152</v>
      </c>
      <c r="E9" s="1" t="s">
        <v>8</v>
      </c>
      <c r="F9" s="1" t="s">
        <v>151</v>
      </c>
      <c r="G9" s="47">
        <v>116</v>
      </c>
      <c r="H9" s="3">
        <v>0.4</v>
      </c>
      <c r="I9" s="15">
        <v>80</v>
      </c>
      <c r="J9" s="15">
        <v>110</v>
      </c>
      <c r="K9" s="15">
        <v>120</v>
      </c>
      <c r="L9" s="16">
        <f t="shared" si="0"/>
        <v>1.1200000000000001</v>
      </c>
      <c r="M9" s="17">
        <v>5.5</v>
      </c>
      <c r="N9" s="3">
        <v>0.1</v>
      </c>
      <c r="O9" s="15">
        <v>0</v>
      </c>
      <c r="P9" s="15">
        <v>20</v>
      </c>
      <c r="Q9" s="15">
        <v>30</v>
      </c>
      <c r="R9" s="16">
        <f t="shared" si="1"/>
        <v>0.27500000000000002</v>
      </c>
      <c r="T9" s="3">
        <v>0.1</v>
      </c>
      <c r="U9" s="15">
        <v>0</v>
      </c>
      <c r="V9" s="15">
        <v>10</v>
      </c>
      <c r="W9" s="15">
        <v>10</v>
      </c>
      <c r="X9" s="16">
        <f t="shared" si="2"/>
        <v>0</v>
      </c>
      <c r="Y9" s="18">
        <v>19</v>
      </c>
      <c r="Z9" s="3">
        <v>0.2</v>
      </c>
      <c r="AA9" s="15">
        <v>0</v>
      </c>
      <c r="AB9" s="15">
        <v>18</v>
      </c>
      <c r="AC9" s="15">
        <v>20</v>
      </c>
      <c r="AD9" s="16">
        <f t="shared" si="3"/>
        <v>1.1000000000000001</v>
      </c>
      <c r="AE9" s="17">
        <v>16</v>
      </c>
      <c r="AF9" s="3">
        <v>0.2</v>
      </c>
      <c r="AG9" s="15">
        <v>0</v>
      </c>
      <c r="AH9" s="15">
        <v>18</v>
      </c>
      <c r="AI9" s="15">
        <v>20</v>
      </c>
      <c r="AJ9" s="16">
        <f t="shared" si="4"/>
        <v>0.88888888888888884</v>
      </c>
      <c r="AK9" s="19">
        <v>7</v>
      </c>
      <c r="AL9" s="20">
        <v>5</v>
      </c>
      <c r="AM9" s="21">
        <f t="shared" si="5"/>
        <v>92.327777777777797</v>
      </c>
      <c r="AN9" s="21">
        <f t="shared" si="6"/>
        <v>87.327777777777797</v>
      </c>
      <c r="AP9" s="66">
        <v>1</v>
      </c>
      <c r="AR9" s="19">
        <f t="shared" si="7"/>
        <v>-3</v>
      </c>
    </row>
    <row r="10" spans="1:48" x14ac:dyDescent="0.2">
      <c r="A10" s="1">
        <v>26</v>
      </c>
      <c r="B10" s="1" t="s">
        <v>1</v>
      </c>
      <c r="C10" s="1" t="s">
        <v>77</v>
      </c>
      <c r="D10" s="1" t="s">
        <v>76</v>
      </c>
      <c r="E10" s="1" t="s">
        <v>10</v>
      </c>
      <c r="F10" s="1" t="s">
        <v>13</v>
      </c>
      <c r="G10" s="47">
        <v>109.5</v>
      </c>
      <c r="H10" s="3">
        <v>0.4</v>
      </c>
      <c r="I10" s="15">
        <v>80</v>
      </c>
      <c r="J10" s="15">
        <v>110</v>
      </c>
      <c r="K10" s="15">
        <v>120</v>
      </c>
      <c r="L10" s="16">
        <f t="shared" si="0"/>
        <v>0.98333333333333328</v>
      </c>
      <c r="M10" s="17">
        <v>21</v>
      </c>
      <c r="N10" s="3">
        <v>0.1</v>
      </c>
      <c r="O10" s="15">
        <v>0</v>
      </c>
      <c r="P10" s="15">
        <v>20</v>
      </c>
      <c r="Q10" s="15">
        <v>30</v>
      </c>
      <c r="R10" s="16">
        <f t="shared" si="1"/>
        <v>1.02</v>
      </c>
      <c r="T10" s="3">
        <v>0.1</v>
      </c>
      <c r="U10" s="15">
        <v>0</v>
      </c>
      <c r="V10" s="15">
        <v>10</v>
      </c>
      <c r="W10" s="15">
        <v>10</v>
      </c>
      <c r="X10" s="16">
        <f t="shared" si="2"/>
        <v>0</v>
      </c>
      <c r="Y10" s="18">
        <v>17</v>
      </c>
      <c r="Z10" s="3">
        <v>0.2</v>
      </c>
      <c r="AA10" s="15">
        <v>0</v>
      </c>
      <c r="AB10" s="15">
        <v>18</v>
      </c>
      <c r="AC10" s="15">
        <v>20</v>
      </c>
      <c r="AD10" s="16">
        <f t="shared" si="3"/>
        <v>0.94444444444444442</v>
      </c>
      <c r="AE10" s="17">
        <v>18</v>
      </c>
      <c r="AF10" s="3">
        <v>0.2</v>
      </c>
      <c r="AG10" s="15">
        <v>0</v>
      </c>
      <c r="AH10" s="15">
        <v>18</v>
      </c>
      <c r="AI10" s="15">
        <v>20</v>
      </c>
      <c r="AJ10" s="16">
        <f t="shared" si="4"/>
        <v>1</v>
      </c>
      <c r="AK10" s="19">
        <v>0</v>
      </c>
      <c r="AL10" s="20">
        <f t="shared" ref="AL10:AL16" si="8">AK10</f>
        <v>0</v>
      </c>
      <c r="AM10" s="21">
        <f t="shared" si="5"/>
        <v>88.422222222222217</v>
      </c>
      <c r="AN10" s="21">
        <f t="shared" si="6"/>
        <v>88.422222222222217</v>
      </c>
      <c r="AP10" s="66">
        <v>1</v>
      </c>
      <c r="AR10" s="19">
        <f t="shared" si="7"/>
        <v>1</v>
      </c>
      <c r="AV10" s="20"/>
    </row>
    <row r="11" spans="1:48" x14ac:dyDescent="0.2">
      <c r="A11" s="1">
        <v>33</v>
      </c>
      <c r="B11" s="1" t="s">
        <v>1</v>
      </c>
      <c r="C11" s="1" t="s">
        <v>284</v>
      </c>
      <c r="D11" s="1" t="s">
        <v>285</v>
      </c>
      <c r="E11" s="1" t="s">
        <v>8</v>
      </c>
      <c r="F11" s="1" t="s">
        <v>305</v>
      </c>
      <c r="G11" s="47">
        <v>110.5</v>
      </c>
      <c r="H11" s="3">
        <v>0.4</v>
      </c>
      <c r="I11" s="15">
        <v>80</v>
      </c>
      <c r="J11" s="15">
        <v>110</v>
      </c>
      <c r="K11" s="15">
        <v>120</v>
      </c>
      <c r="L11" s="16">
        <f t="shared" si="0"/>
        <v>1.01</v>
      </c>
      <c r="M11" s="17">
        <v>16</v>
      </c>
      <c r="N11" s="3">
        <v>0.1</v>
      </c>
      <c r="O11" s="15">
        <v>0</v>
      </c>
      <c r="P11" s="15">
        <v>20</v>
      </c>
      <c r="Q11" s="15">
        <v>30</v>
      </c>
      <c r="R11" s="16">
        <f t="shared" si="1"/>
        <v>0.8</v>
      </c>
      <c r="T11" s="3">
        <v>0.1</v>
      </c>
      <c r="U11" s="15">
        <v>0</v>
      </c>
      <c r="V11" s="15">
        <v>10</v>
      </c>
      <c r="W11" s="15">
        <v>10</v>
      </c>
      <c r="X11" s="16">
        <f t="shared" si="2"/>
        <v>0</v>
      </c>
      <c r="Y11" s="18">
        <v>18</v>
      </c>
      <c r="Z11" s="3">
        <v>0.2</v>
      </c>
      <c r="AA11" s="15">
        <v>0</v>
      </c>
      <c r="AB11" s="15">
        <v>18</v>
      </c>
      <c r="AC11" s="15">
        <v>20</v>
      </c>
      <c r="AD11" s="16">
        <f t="shared" si="3"/>
        <v>1</v>
      </c>
      <c r="AE11" s="17">
        <v>16</v>
      </c>
      <c r="AF11" s="3">
        <v>0.2</v>
      </c>
      <c r="AG11" s="15">
        <v>0</v>
      </c>
      <c r="AH11" s="15">
        <v>18</v>
      </c>
      <c r="AI11" s="15">
        <v>20</v>
      </c>
      <c r="AJ11" s="16">
        <f t="shared" si="4"/>
        <v>0.88888888888888884</v>
      </c>
      <c r="AK11" s="19">
        <v>2</v>
      </c>
      <c r="AL11" s="20">
        <f t="shared" si="8"/>
        <v>2</v>
      </c>
      <c r="AM11" s="21">
        <f t="shared" si="5"/>
        <v>88.177777777777791</v>
      </c>
      <c r="AN11" s="21">
        <f t="shared" si="6"/>
        <v>86.177777777777791</v>
      </c>
      <c r="AP11" s="66">
        <v>1</v>
      </c>
      <c r="AR11" s="19">
        <f t="shared" si="7"/>
        <v>-2</v>
      </c>
    </row>
    <row r="12" spans="1:48" x14ac:dyDescent="0.2">
      <c r="A12" s="1">
        <v>12</v>
      </c>
      <c r="B12" s="1" t="s">
        <v>1</v>
      </c>
      <c r="C12" s="1" t="s">
        <v>135</v>
      </c>
      <c r="D12" s="1" t="s">
        <v>134</v>
      </c>
      <c r="E12" s="1" t="s">
        <v>18</v>
      </c>
      <c r="F12" s="1" t="s">
        <v>133</v>
      </c>
      <c r="G12" s="47">
        <v>109</v>
      </c>
      <c r="H12" s="3">
        <v>0.4</v>
      </c>
      <c r="I12" s="15">
        <v>80</v>
      </c>
      <c r="J12" s="15">
        <v>110</v>
      </c>
      <c r="K12" s="15">
        <v>120</v>
      </c>
      <c r="L12" s="16">
        <f t="shared" si="0"/>
        <v>0.96666666666666667</v>
      </c>
      <c r="M12" s="17">
        <v>31</v>
      </c>
      <c r="N12" s="3">
        <v>0.1</v>
      </c>
      <c r="O12" s="15">
        <v>0</v>
      </c>
      <c r="P12" s="15">
        <v>20</v>
      </c>
      <c r="Q12" s="15">
        <v>30</v>
      </c>
      <c r="R12" s="16">
        <f t="shared" si="1"/>
        <v>1.2</v>
      </c>
      <c r="T12" s="3">
        <v>0.1</v>
      </c>
      <c r="U12" s="15">
        <v>0</v>
      </c>
      <c r="V12" s="15">
        <v>10</v>
      </c>
      <c r="W12" s="15">
        <v>10</v>
      </c>
      <c r="X12" s="16">
        <f t="shared" si="2"/>
        <v>0</v>
      </c>
      <c r="Y12" s="18">
        <v>14</v>
      </c>
      <c r="Z12" s="3">
        <v>0.2</v>
      </c>
      <c r="AA12" s="15">
        <v>0</v>
      </c>
      <c r="AB12" s="15">
        <v>18</v>
      </c>
      <c r="AC12" s="15">
        <v>20</v>
      </c>
      <c r="AD12" s="16">
        <f t="shared" si="3"/>
        <v>0.7777777777777779</v>
      </c>
      <c r="AE12" s="17">
        <v>16</v>
      </c>
      <c r="AF12" s="3">
        <v>0.2</v>
      </c>
      <c r="AG12" s="15">
        <v>0</v>
      </c>
      <c r="AH12" s="15">
        <v>18</v>
      </c>
      <c r="AI12" s="15">
        <v>20</v>
      </c>
      <c r="AJ12" s="16">
        <f t="shared" si="4"/>
        <v>0.88888888888888884</v>
      </c>
      <c r="AK12" s="19">
        <v>2</v>
      </c>
      <c r="AL12" s="20">
        <f t="shared" si="8"/>
        <v>2</v>
      </c>
      <c r="AM12" s="21">
        <f t="shared" si="5"/>
        <v>86.000000000000014</v>
      </c>
      <c r="AN12" s="21">
        <f t="shared" si="6"/>
        <v>84.000000000000014</v>
      </c>
      <c r="AP12" s="66">
        <v>1</v>
      </c>
      <c r="AR12" s="19">
        <f t="shared" si="7"/>
        <v>2</v>
      </c>
      <c r="AU12" s="20"/>
    </row>
    <row r="13" spans="1:48" x14ac:dyDescent="0.2">
      <c r="A13" s="1">
        <v>18</v>
      </c>
      <c r="B13" s="1" t="s">
        <v>1</v>
      </c>
      <c r="C13" s="1" t="s">
        <v>72</v>
      </c>
      <c r="D13" s="1" t="s">
        <v>71</v>
      </c>
      <c r="E13" s="1" t="s">
        <v>37</v>
      </c>
      <c r="F13" s="1" t="s">
        <v>65</v>
      </c>
      <c r="G13" s="47">
        <v>108.5</v>
      </c>
      <c r="H13" s="3">
        <v>0.4</v>
      </c>
      <c r="I13" s="15">
        <v>80</v>
      </c>
      <c r="J13" s="15">
        <v>110</v>
      </c>
      <c r="K13" s="15">
        <v>120</v>
      </c>
      <c r="L13" s="16">
        <f t="shared" si="0"/>
        <v>0.95</v>
      </c>
      <c r="M13" s="17">
        <v>15</v>
      </c>
      <c r="N13" s="3">
        <v>0.1</v>
      </c>
      <c r="O13" s="15">
        <v>0</v>
      </c>
      <c r="P13" s="15">
        <v>20</v>
      </c>
      <c r="Q13" s="15">
        <v>30</v>
      </c>
      <c r="R13" s="16">
        <f t="shared" si="1"/>
        <v>0.75</v>
      </c>
      <c r="T13" s="3">
        <v>0.1</v>
      </c>
      <c r="U13" s="15">
        <v>0</v>
      </c>
      <c r="V13" s="15">
        <v>10</v>
      </c>
      <c r="W13" s="15">
        <v>10</v>
      </c>
      <c r="X13" s="16">
        <f t="shared" si="2"/>
        <v>0</v>
      </c>
      <c r="Y13" s="18">
        <v>15.5</v>
      </c>
      <c r="Z13" s="3">
        <v>0.2</v>
      </c>
      <c r="AA13" s="15">
        <v>0</v>
      </c>
      <c r="AB13" s="15">
        <v>18</v>
      </c>
      <c r="AC13" s="15">
        <v>20</v>
      </c>
      <c r="AD13" s="16">
        <f t="shared" si="3"/>
        <v>0.86111111111111116</v>
      </c>
      <c r="AE13" s="17">
        <v>18</v>
      </c>
      <c r="AF13" s="3">
        <v>0.2</v>
      </c>
      <c r="AG13" s="15">
        <v>0</v>
      </c>
      <c r="AH13" s="15">
        <v>18</v>
      </c>
      <c r="AI13" s="15">
        <v>20</v>
      </c>
      <c r="AJ13" s="16">
        <f t="shared" si="4"/>
        <v>1</v>
      </c>
      <c r="AK13" s="19">
        <v>3</v>
      </c>
      <c r="AL13" s="20">
        <f t="shared" si="8"/>
        <v>3</v>
      </c>
      <c r="AM13" s="21">
        <f t="shared" si="5"/>
        <v>85.722222222222229</v>
      </c>
      <c r="AN13" s="21">
        <f t="shared" si="6"/>
        <v>82.722222222222229</v>
      </c>
      <c r="AP13" s="66">
        <v>1</v>
      </c>
      <c r="AR13" s="19">
        <f t="shared" si="7"/>
        <v>2.5</v>
      </c>
      <c r="AV13" s="20"/>
    </row>
    <row r="14" spans="1:48" x14ac:dyDescent="0.2">
      <c r="A14" s="1">
        <v>17</v>
      </c>
      <c r="B14" s="1" t="s">
        <v>1</v>
      </c>
      <c r="C14" s="1" t="s">
        <v>114</v>
      </c>
      <c r="D14" s="1" t="s">
        <v>113</v>
      </c>
      <c r="E14" s="1" t="s">
        <v>10</v>
      </c>
      <c r="F14" s="1" t="s">
        <v>112</v>
      </c>
      <c r="G14" s="47">
        <v>108.5</v>
      </c>
      <c r="H14" s="3">
        <v>0.4</v>
      </c>
      <c r="I14" s="15">
        <v>80</v>
      </c>
      <c r="J14" s="15">
        <v>110</v>
      </c>
      <c r="K14" s="15">
        <v>120</v>
      </c>
      <c r="L14" s="16">
        <f t="shared" si="0"/>
        <v>0.95</v>
      </c>
      <c r="M14" s="17">
        <v>15</v>
      </c>
      <c r="N14" s="3">
        <v>0.1</v>
      </c>
      <c r="O14" s="15">
        <v>0</v>
      </c>
      <c r="P14" s="15">
        <v>20</v>
      </c>
      <c r="Q14" s="15">
        <v>30</v>
      </c>
      <c r="R14" s="16">
        <f t="shared" si="1"/>
        <v>0.75</v>
      </c>
      <c r="T14" s="3">
        <v>0.1</v>
      </c>
      <c r="U14" s="15">
        <v>0</v>
      </c>
      <c r="V14" s="15">
        <v>10</v>
      </c>
      <c r="W14" s="15">
        <v>10</v>
      </c>
      <c r="X14" s="16">
        <f t="shared" si="2"/>
        <v>0</v>
      </c>
      <c r="Y14" s="18">
        <v>16</v>
      </c>
      <c r="Z14" s="3">
        <v>0.2</v>
      </c>
      <c r="AA14" s="15">
        <v>0</v>
      </c>
      <c r="AB14" s="15">
        <v>18</v>
      </c>
      <c r="AC14" s="15">
        <v>20</v>
      </c>
      <c r="AD14" s="16">
        <f t="shared" si="3"/>
        <v>0.88888888888888884</v>
      </c>
      <c r="AE14" s="17">
        <v>17</v>
      </c>
      <c r="AF14" s="3">
        <v>0.2</v>
      </c>
      <c r="AG14" s="15">
        <v>0</v>
      </c>
      <c r="AH14" s="15">
        <v>18</v>
      </c>
      <c r="AI14" s="15">
        <v>20</v>
      </c>
      <c r="AJ14" s="16">
        <f t="shared" si="4"/>
        <v>0.94444444444444442</v>
      </c>
      <c r="AK14" s="19">
        <v>2</v>
      </c>
      <c r="AL14" s="20">
        <f t="shared" si="8"/>
        <v>2</v>
      </c>
      <c r="AM14" s="21">
        <f t="shared" si="5"/>
        <v>84.166666666666671</v>
      </c>
      <c r="AN14" s="21">
        <f t="shared" si="6"/>
        <v>82.166666666666671</v>
      </c>
      <c r="AP14" s="66">
        <v>1</v>
      </c>
      <c r="AR14" s="19">
        <f t="shared" si="7"/>
        <v>1</v>
      </c>
      <c r="AV14" s="20"/>
    </row>
    <row r="15" spans="1:48" x14ac:dyDescent="0.2">
      <c r="A15" s="1">
        <v>19</v>
      </c>
      <c r="B15" s="1" t="s">
        <v>1</v>
      </c>
      <c r="C15" s="1" t="s">
        <v>80</v>
      </c>
      <c r="D15" s="1" t="s">
        <v>79</v>
      </c>
      <c r="E15" s="1" t="s">
        <v>8</v>
      </c>
      <c r="F15" s="1" t="s">
        <v>78</v>
      </c>
      <c r="G15" s="47">
        <v>106.5</v>
      </c>
      <c r="H15" s="3">
        <v>0.4</v>
      </c>
      <c r="I15" s="15">
        <v>80</v>
      </c>
      <c r="J15" s="15">
        <v>110</v>
      </c>
      <c r="K15" s="15">
        <v>120</v>
      </c>
      <c r="L15" s="16">
        <f t="shared" si="0"/>
        <v>0.8833333333333333</v>
      </c>
      <c r="M15" s="17">
        <v>20</v>
      </c>
      <c r="N15" s="3">
        <v>0.1</v>
      </c>
      <c r="O15" s="15">
        <v>0</v>
      </c>
      <c r="P15" s="15">
        <v>20</v>
      </c>
      <c r="Q15" s="15">
        <v>30</v>
      </c>
      <c r="R15" s="16">
        <f t="shared" si="1"/>
        <v>1</v>
      </c>
      <c r="T15" s="3">
        <v>0.1</v>
      </c>
      <c r="U15" s="15">
        <v>0</v>
      </c>
      <c r="V15" s="15">
        <v>10</v>
      </c>
      <c r="W15" s="15">
        <v>10</v>
      </c>
      <c r="X15" s="16">
        <f t="shared" si="2"/>
        <v>0</v>
      </c>
      <c r="Y15" s="18">
        <v>15</v>
      </c>
      <c r="Z15" s="3">
        <v>0.2</v>
      </c>
      <c r="AA15" s="15">
        <v>0</v>
      </c>
      <c r="AB15" s="15">
        <v>18</v>
      </c>
      <c r="AC15" s="15">
        <v>20</v>
      </c>
      <c r="AD15" s="16">
        <f t="shared" si="3"/>
        <v>0.83333333333333348</v>
      </c>
      <c r="AE15" s="17">
        <v>16</v>
      </c>
      <c r="AF15" s="3">
        <v>0.2</v>
      </c>
      <c r="AG15" s="15">
        <v>0</v>
      </c>
      <c r="AH15" s="15">
        <v>18</v>
      </c>
      <c r="AI15" s="15">
        <v>20</v>
      </c>
      <c r="AJ15" s="16">
        <f t="shared" si="4"/>
        <v>0.88888888888888884</v>
      </c>
      <c r="AK15" s="19">
        <v>2</v>
      </c>
      <c r="AL15" s="20">
        <f t="shared" si="8"/>
        <v>2</v>
      </c>
      <c r="AM15" s="21">
        <f t="shared" si="5"/>
        <v>81.777777777777786</v>
      </c>
      <c r="AN15" s="21">
        <f t="shared" si="6"/>
        <v>79.777777777777786</v>
      </c>
      <c r="AP15" s="66">
        <v>1</v>
      </c>
      <c r="AR15" s="19">
        <f t="shared" si="7"/>
        <v>1</v>
      </c>
      <c r="AV15" s="20"/>
    </row>
    <row r="16" spans="1:48" x14ac:dyDescent="0.2">
      <c r="A16" s="1">
        <v>30</v>
      </c>
      <c r="B16" s="1" t="s">
        <v>1</v>
      </c>
      <c r="C16" s="1" t="s">
        <v>270</v>
      </c>
      <c r="D16" s="1" t="s">
        <v>271</v>
      </c>
      <c r="E16" s="1" t="s">
        <v>293</v>
      </c>
      <c r="F16" s="1" t="s">
        <v>299</v>
      </c>
      <c r="G16" s="47">
        <v>103</v>
      </c>
      <c r="H16" s="3">
        <v>0.4</v>
      </c>
      <c r="I16" s="15">
        <v>80</v>
      </c>
      <c r="J16" s="15">
        <v>110</v>
      </c>
      <c r="K16" s="15">
        <v>120</v>
      </c>
      <c r="L16" s="16">
        <f t="shared" si="0"/>
        <v>0.76666666666666672</v>
      </c>
      <c r="M16" s="17">
        <v>17</v>
      </c>
      <c r="N16" s="3">
        <v>0.1</v>
      </c>
      <c r="O16" s="15">
        <v>0</v>
      </c>
      <c r="P16" s="15">
        <v>20</v>
      </c>
      <c r="Q16" s="15">
        <v>30</v>
      </c>
      <c r="R16" s="16">
        <f t="shared" si="1"/>
        <v>0.85</v>
      </c>
      <c r="T16" s="3">
        <v>0.1</v>
      </c>
      <c r="U16" s="15">
        <v>0</v>
      </c>
      <c r="V16" s="15">
        <v>10</v>
      </c>
      <c r="W16" s="15">
        <v>10</v>
      </c>
      <c r="X16" s="16">
        <f t="shared" si="2"/>
        <v>0</v>
      </c>
      <c r="Y16" s="18">
        <v>16</v>
      </c>
      <c r="Z16" s="3">
        <v>0.2</v>
      </c>
      <c r="AA16" s="15">
        <v>0</v>
      </c>
      <c r="AB16" s="15">
        <v>18</v>
      </c>
      <c r="AC16" s="15">
        <v>20</v>
      </c>
      <c r="AD16" s="16">
        <f t="shared" si="3"/>
        <v>0.88888888888888884</v>
      </c>
      <c r="AE16" s="17">
        <v>15.5</v>
      </c>
      <c r="AF16" s="3">
        <v>0.2</v>
      </c>
      <c r="AG16" s="15">
        <v>0</v>
      </c>
      <c r="AH16" s="15">
        <v>18</v>
      </c>
      <c r="AI16" s="15">
        <v>20</v>
      </c>
      <c r="AJ16" s="16">
        <f t="shared" si="4"/>
        <v>0.86111111111111116</v>
      </c>
      <c r="AK16" s="19">
        <v>2</v>
      </c>
      <c r="AL16" s="20">
        <f t="shared" si="8"/>
        <v>2</v>
      </c>
      <c r="AM16" s="21">
        <f t="shared" si="5"/>
        <v>76.166666666666686</v>
      </c>
      <c r="AN16" s="21">
        <f t="shared" si="6"/>
        <v>74.166666666666686</v>
      </c>
      <c r="AP16" s="66">
        <v>1</v>
      </c>
      <c r="AR16" s="19">
        <f t="shared" si="7"/>
        <v>-0.5</v>
      </c>
      <c r="AU16" s="20"/>
    </row>
    <row r="17" spans="1:48" x14ac:dyDescent="0.2">
      <c r="A17" s="1">
        <v>9</v>
      </c>
      <c r="B17" s="1" t="s">
        <v>1</v>
      </c>
      <c r="C17" s="1" t="s">
        <v>102</v>
      </c>
      <c r="D17" s="1" t="s">
        <v>101</v>
      </c>
      <c r="E17" s="1" t="s">
        <v>289</v>
      </c>
      <c r="F17" s="1" t="s">
        <v>100</v>
      </c>
      <c r="G17" s="47">
        <v>107.5</v>
      </c>
      <c r="H17" s="3">
        <v>0.4</v>
      </c>
      <c r="I17" s="15">
        <v>80</v>
      </c>
      <c r="J17" s="15">
        <v>110</v>
      </c>
      <c r="K17" s="15">
        <v>120</v>
      </c>
      <c r="L17" s="16">
        <f t="shared" si="0"/>
        <v>0.91666666666666652</v>
      </c>
      <c r="M17" s="17">
        <v>6</v>
      </c>
      <c r="N17" s="3">
        <v>0.1</v>
      </c>
      <c r="O17" s="15">
        <v>0</v>
      </c>
      <c r="P17" s="15">
        <v>20</v>
      </c>
      <c r="Q17" s="15">
        <v>30</v>
      </c>
      <c r="R17" s="16">
        <f t="shared" si="1"/>
        <v>0.3</v>
      </c>
      <c r="T17" s="3">
        <v>0.1</v>
      </c>
      <c r="U17" s="15">
        <v>0</v>
      </c>
      <c r="V17" s="15">
        <v>10</v>
      </c>
      <c r="W17" s="15">
        <v>10</v>
      </c>
      <c r="X17" s="16">
        <f t="shared" si="2"/>
        <v>0</v>
      </c>
      <c r="Y17" s="18">
        <v>15</v>
      </c>
      <c r="Z17" s="3">
        <v>0.2</v>
      </c>
      <c r="AA17" s="15">
        <v>0</v>
      </c>
      <c r="AB17" s="15">
        <v>18</v>
      </c>
      <c r="AC17" s="15">
        <v>20</v>
      </c>
      <c r="AD17" s="16">
        <f t="shared" si="3"/>
        <v>0.83333333333333348</v>
      </c>
      <c r="AE17" s="17">
        <v>16</v>
      </c>
      <c r="AF17" s="3">
        <v>0.2</v>
      </c>
      <c r="AG17" s="15">
        <v>0</v>
      </c>
      <c r="AH17" s="15">
        <v>18</v>
      </c>
      <c r="AI17" s="15">
        <v>20</v>
      </c>
      <c r="AJ17" s="16">
        <f t="shared" si="4"/>
        <v>0.88888888888888884</v>
      </c>
      <c r="AK17" s="19">
        <v>7</v>
      </c>
      <c r="AL17" s="20">
        <v>5</v>
      </c>
      <c r="AM17" s="21">
        <f t="shared" si="5"/>
        <v>79.111111111111114</v>
      </c>
      <c r="AN17" s="21">
        <f t="shared" si="6"/>
        <v>74.111111111111114</v>
      </c>
      <c r="AP17" s="66">
        <v>1</v>
      </c>
      <c r="AR17" s="19">
        <f t="shared" si="7"/>
        <v>1</v>
      </c>
    </row>
    <row r="18" spans="1:48" x14ac:dyDescent="0.2">
      <c r="A18" s="1">
        <v>27</v>
      </c>
      <c r="B18" s="1" t="s">
        <v>1</v>
      </c>
      <c r="C18" s="1" t="s">
        <v>15</v>
      </c>
      <c r="D18" s="1" t="s">
        <v>14</v>
      </c>
      <c r="E18" s="1" t="s">
        <v>10</v>
      </c>
      <c r="F18" s="1" t="s">
        <v>13</v>
      </c>
      <c r="G18" s="47">
        <v>104</v>
      </c>
      <c r="H18" s="3">
        <v>0.4</v>
      </c>
      <c r="I18" s="15">
        <v>80</v>
      </c>
      <c r="J18" s="15">
        <v>110</v>
      </c>
      <c r="K18" s="15">
        <v>120</v>
      </c>
      <c r="L18" s="16">
        <f t="shared" si="0"/>
        <v>0.8</v>
      </c>
      <c r="M18" s="17">
        <v>19</v>
      </c>
      <c r="N18" s="3">
        <v>0.1</v>
      </c>
      <c r="O18" s="15">
        <v>0</v>
      </c>
      <c r="P18" s="15">
        <v>20</v>
      </c>
      <c r="Q18" s="15">
        <v>30</v>
      </c>
      <c r="R18" s="16">
        <f t="shared" si="1"/>
        <v>0.95</v>
      </c>
      <c r="T18" s="3">
        <v>0.1</v>
      </c>
      <c r="U18" s="15">
        <v>0</v>
      </c>
      <c r="V18" s="15">
        <v>10</v>
      </c>
      <c r="W18" s="15">
        <v>10</v>
      </c>
      <c r="X18" s="16">
        <f t="shared" si="2"/>
        <v>0</v>
      </c>
      <c r="Y18" s="18">
        <v>15</v>
      </c>
      <c r="Z18" s="3">
        <v>0.2</v>
      </c>
      <c r="AA18" s="15">
        <v>0</v>
      </c>
      <c r="AB18" s="15">
        <v>18</v>
      </c>
      <c r="AC18" s="15">
        <v>20</v>
      </c>
      <c r="AD18" s="16">
        <f t="shared" si="3"/>
        <v>0.83333333333333348</v>
      </c>
      <c r="AE18" s="17">
        <v>16</v>
      </c>
      <c r="AF18" s="3">
        <v>0.2</v>
      </c>
      <c r="AG18" s="15">
        <v>0</v>
      </c>
      <c r="AH18" s="15">
        <v>18</v>
      </c>
      <c r="AI18" s="15">
        <v>20</v>
      </c>
      <c r="AJ18" s="16">
        <f t="shared" si="4"/>
        <v>0.88888888888888884</v>
      </c>
      <c r="AK18" s="19">
        <v>0</v>
      </c>
      <c r="AL18" s="20">
        <f t="shared" ref="AL18:AL38" si="9">AK18</f>
        <v>0</v>
      </c>
      <c r="AM18" s="21">
        <f t="shared" si="5"/>
        <v>75.944444444444457</v>
      </c>
      <c r="AN18" s="21">
        <f t="shared" si="6"/>
        <v>75.944444444444457</v>
      </c>
      <c r="AP18" s="66">
        <v>1</v>
      </c>
      <c r="AR18" s="19">
        <f t="shared" si="7"/>
        <v>1</v>
      </c>
      <c r="AV18" s="20"/>
    </row>
    <row r="19" spans="1:48" x14ac:dyDescent="0.2">
      <c r="A19" s="1">
        <v>8</v>
      </c>
      <c r="B19" s="1" t="s">
        <v>1</v>
      </c>
      <c r="C19" s="1" t="s">
        <v>89</v>
      </c>
      <c r="D19" s="1" t="s">
        <v>88</v>
      </c>
      <c r="E19" s="1" t="s">
        <v>8</v>
      </c>
      <c r="F19" s="1" t="s">
        <v>87</v>
      </c>
      <c r="G19" s="47">
        <v>108</v>
      </c>
      <c r="H19" s="3">
        <v>0.4</v>
      </c>
      <c r="I19" s="15">
        <v>80</v>
      </c>
      <c r="J19" s="15">
        <v>110</v>
      </c>
      <c r="K19" s="15">
        <v>120</v>
      </c>
      <c r="L19" s="16">
        <f t="shared" si="0"/>
        <v>0.93333333333333324</v>
      </c>
      <c r="M19" s="17">
        <v>11.5</v>
      </c>
      <c r="N19" s="3">
        <v>0.1</v>
      </c>
      <c r="O19" s="15">
        <v>0</v>
      </c>
      <c r="P19" s="15">
        <v>20</v>
      </c>
      <c r="Q19" s="15">
        <v>30</v>
      </c>
      <c r="R19" s="16">
        <f t="shared" si="1"/>
        <v>0.57499999999999996</v>
      </c>
      <c r="T19" s="3">
        <v>0.1</v>
      </c>
      <c r="U19" s="15">
        <v>0</v>
      </c>
      <c r="V19" s="15">
        <v>10</v>
      </c>
      <c r="W19" s="15">
        <v>10</v>
      </c>
      <c r="X19" s="16">
        <f t="shared" si="2"/>
        <v>0</v>
      </c>
      <c r="Y19" s="18">
        <v>14.5</v>
      </c>
      <c r="Z19" s="3">
        <v>0.2</v>
      </c>
      <c r="AA19" s="15">
        <v>0</v>
      </c>
      <c r="AB19" s="15">
        <v>18</v>
      </c>
      <c r="AC19" s="15">
        <v>20</v>
      </c>
      <c r="AD19" s="16">
        <f t="shared" si="3"/>
        <v>0.80555555555555558</v>
      </c>
      <c r="AE19" s="17">
        <v>16.5</v>
      </c>
      <c r="AF19" s="3">
        <v>0.2</v>
      </c>
      <c r="AG19" s="15">
        <v>0</v>
      </c>
      <c r="AH19" s="15">
        <v>18</v>
      </c>
      <c r="AI19" s="15">
        <v>20</v>
      </c>
      <c r="AJ19" s="16">
        <f t="shared" si="4"/>
        <v>0.91666666666666652</v>
      </c>
      <c r="AK19" s="19">
        <v>0</v>
      </c>
      <c r="AL19" s="20">
        <f t="shared" si="9"/>
        <v>0</v>
      </c>
      <c r="AM19" s="21">
        <f t="shared" si="5"/>
        <v>77.527777777777771</v>
      </c>
      <c r="AN19" s="21">
        <f t="shared" si="6"/>
        <v>77.527777777777771</v>
      </c>
      <c r="AP19" s="66">
        <v>1</v>
      </c>
      <c r="AR19" s="19">
        <f t="shared" si="7"/>
        <v>2</v>
      </c>
      <c r="AU19" s="20"/>
    </row>
    <row r="20" spans="1:48" x14ac:dyDescent="0.2">
      <c r="A20" s="1">
        <v>10</v>
      </c>
      <c r="B20" s="1" t="s">
        <v>1</v>
      </c>
      <c r="C20" s="1" t="s">
        <v>99</v>
      </c>
      <c r="D20" s="1" t="s">
        <v>98</v>
      </c>
      <c r="E20" s="1" t="s">
        <v>8</v>
      </c>
      <c r="F20" s="1" t="s">
        <v>97</v>
      </c>
      <c r="G20" s="47">
        <v>107.5</v>
      </c>
      <c r="H20" s="3">
        <v>0.4</v>
      </c>
      <c r="I20" s="15">
        <v>80</v>
      </c>
      <c r="J20" s="15">
        <v>110</v>
      </c>
      <c r="K20" s="15">
        <v>120</v>
      </c>
      <c r="L20" s="16">
        <f t="shared" si="0"/>
        <v>0.91666666666666652</v>
      </c>
      <c r="M20" s="17">
        <v>6</v>
      </c>
      <c r="N20" s="3">
        <v>0.1</v>
      </c>
      <c r="O20" s="15">
        <v>0</v>
      </c>
      <c r="P20" s="15">
        <v>20</v>
      </c>
      <c r="Q20" s="15">
        <v>30</v>
      </c>
      <c r="R20" s="16">
        <f t="shared" si="1"/>
        <v>0.3</v>
      </c>
      <c r="T20" s="3">
        <v>0.1</v>
      </c>
      <c r="U20" s="15">
        <v>0</v>
      </c>
      <c r="V20" s="15">
        <v>10</v>
      </c>
      <c r="W20" s="15">
        <v>10</v>
      </c>
      <c r="X20" s="16">
        <f t="shared" si="2"/>
        <v>0</v>
      </c>
      <c r="Y20" s="18">
        <v>14.75</v>
      </c>
      <c r="Z20" s="3">
        <v>0.2</v>
      </c>
      <c r="AA20" s="15">
        <v>0</v>
      </c>
      <c r="AB20" s="15">
        <v>18</v>
      </c>
      <c r="AC20" s="15">
        <v>20</v>
      </c>
      <c r="AD20" s="16">
        <f t="shared" si="3"/>
        <v>0.81944444444444442</v>
      </c>
      <c r="AE20" s="17">
        <v>16</v>
      </c>
      <c r="AF20" s="3">
        <v>0.2</v>
      </c>
      <c r="AG20" s="15">
        <v>0</v>
      </c>
      <c r="AH20" s="15">
        <v>18</v>
      </c>
      <c r="AI20" s="15">
        <v>20</v>
      </c>
      <c r="AJ20" s="16">
        <f t="shared" si="4"/>
        <v>0.88888888888888884</v>
      </c>
      <c r="AK20" s="19">
        <v>2</v>
      </c>
      <c r="AL20" s="20">
        <f t="shared" si="9"/>
        <v>2</v>
      </c>
      <c r="AM20" s="21">
        <f t="shared" si="5"/>
        <v>75.833333333333329</v>
      </c>
      <c r="AN20" s="21">
        <f t="shared" si="6"/>
        <v>73.833333333333329</v>
      </c>
      <c r="AP20" s="66">
        <v>1</v>
      </c>
      <c r="AR20" s="19">
        <f t="shared" si="7"/>
        <v>1.25</v>
      </c>
    </row>
    <row r="21" spans="1:48" x14ac:dyDescent="0.2">
      <c r="A21" s="1">
        <v>21</v>
      </c>
      <c r="B21" s="1" t="s">
        <v>1</v>
      </c>
      <c r="C21" s="1" t="s">
        <v>39</v>
      </c>
      <c r="D21" s="1" t="s">
        <v>38</v>
      </c>
      <c r="E21" s="1" t="s">
        <v>290</v>
      </c>
      <c r="F21" s="1" t="s">
        <v>36</v>
      </c>
      <c r="G21" s="47">
        <v>105.5</v>
      </c>
      <c r="H21" s="3">
        <v>0.4</v>
      </c>
      <c r="I21" s="15">
        <v>80</v>
      </c>
      <c r="J21" s="15">
        <v>110</v>
      </c>
      <c r="K21" s="15">
        <v>120</v>
      </c>
      <c r="L21" s="16">
        <f t="shared" si="0"/>
        <v>0.85</v>
      </c>
      <c r="M21" s="17">
        <v>9</v>
      </c>
      <c r="N21" s="3">
        <v>0.1</v>
      </c>
      <c r="O21" s="15">
        <v>0</v>
      </c>
      <c r="P21" s="15">
        <v>20</v>
      </c>
      <c r="Q21" s="15">
        <v>30</v>
      </c>
      <c r="R21" s="16">
        <f t="shared" si="1"/>
        <v>0.45</v>
      </c>
      <c r="T21" s="3">
        <v>0.1</v>
      </c>
      <c r="U21" s="15">
        <v>0</v>
      </c>
      <c r="V21" s="15">
        <v>10</v>
      </c>
      <c r="W21" s="15">
        <v>10</v>
      </c>
      <c r="X21" s="16">
        <f t="shared" si="2"/>
        <v>0</v>
      </c>
      <c r="Y21" s="18">
        <v>16</v>
      </c>
      <c r="Z21" s="3">
        <v>0.2</v>
      </c>
      <c r="AA21" s="15">
        <v>0</v>
      </c>
      <c r="AB21" s="15">
        <v>18</v>
      </c>
      <c r="AC21" s="15">
        <v>20</v>
      </c>
      <c r="AD21" s="16">
        <f t="shared" si="3"/>
        <v>0.88888888888888884</v>
      </c>
      <c r="AE21" s="17">
        <v>16</v>
      </c>
      <c r="AF21" s="3">
        <v>0.2</v>
      </c>
      <c r="AG21" s="15">
        <v>0</v>
      </c>
      <c r="AH21" s="15">
        <v>18</v>
      </c>
      <c r="AI21" s="15">
        <v>20</v>
      </c>
      <c r="AJ21" s="16">
        <f t="shared" si="4"/>
        <v>0.88888888888888884</v>
      </c>
      <c r="AK21" s="19">
        <v>0</v>
      </c>
      <c r="AL21" s="20">
        <f t="shared" si="9"/>
        <v>0</v>
      </c>
      <c r="AM21" s="21">
        <f t="shared" si="5"/>
        <v>74.055555555555557</v>
      </c>
      <c r="AN21" s="21">
        <f t="shared" si="6"/>
        <v>74.055555555555557</v>
      </c>
      <c r="AP21" s="66">
        <v>1</v>
      </c>
      <c r="AR21" s="19">
        <f t="shared" si="7"/>
        <v>0</v>
      </c>
      <c r="AV21" s="20"/>
    </row>
    <row r="22" spans="1:48" x14ac:dyDescent="0.2">
      <c r="A22" s="1">
        <v>29</v>
      </c>
      <c r="B22" s="1" t="s">
        <v>1</v>
      </c>
      <c r="C22" s="1" t="s">
        <v>258</v>
      </c>
      <c r="D22" s="1" t="s">
        <v>259</v>
      </c>
      <c r="E22" s="1" t="s">
        <v>293</v>
      </c>
      <c r="F22" s="1" t="s">
        <v>299</v>
      </c>
      <c r="G22" s="47">
        <v>107.5</v>
      </c>
      <c r="H22" s="3">
        <v>0.4</v>
      </c>
      <c r="I22" s="15">
        <v>80</v>
      </c>
      <c r="J22" s="15">
        <v>110</v>
      </c>
      <c r="K22" s="15">
        <v>120</v>
      </c>
      <c r="L22" s="16">
        <f t="shared" si="0"/>
        <v>0.91666666666666652</v>
      </c>
      <c r="M22" s="17">
        <v>11.5</v>
      </c>
      <c r="N22" s="3">
        <v>0.1</v>
      </c>
      <c r="O22" s="15">
        <v>0</v>
      </c>
      <c r="P22" s="15">
        <v>20</v>
      </c>
      <c r="Q22" s="15">
        <v>30</v>
      </c>
      <c r="R22" s="16">
        <f t="shared" si="1"/>
        <v>0.57499999999999996</v>
      </c>
      <c r="T22" s="3">
        <v>0.1</v>
      </c>
      <c r="U22" s="15">
        <v>0</v>
      </c>
      <c r="V22" s="15">
        <v>10</v>
      </c>
      <c r="W22" s="15">
        <v>10</v>
      </c>
      <c r="X22" s="16">
        <f t="shared" si="2"/>
        <v>0</v>
      </c>
      <c r="Y22" s="18">
        <v>15</v>
      </c>
      <c r="Z22" s="3">
        <v>0.2</v>
      </c>
      <c r="AA22" s="15">
        <v>0</v>
      </c>
      <c r="AB22" s="15">
        <v>18</v>
      </c>
      <c r="AC22" s="15">
        <v>20</v>
      </c>
      <c r="AD22" s="16">
        <f t="shared" si="3"/>
        <v>0.83333333333333348</v>
      </c>
      <c r="AE22" s="17">
        <v>15</v>
      </c>
      <c r="AF22" s="3">
        <v>0.2</v>
      </c>
      <c r="AG22" s="15">
        <v>0</v>
      </c>
      <c r="AH22" s="15">
        <v>18</v>
      </c>
      <c r="AI22" s="15">
        <v>20</v>
      </c>
      <c r="AJ22" s="16">
        <f t="shared" si="4"/>
        <v>0.83333333333333348</v>
      </c>
      <c r="AK22" s="19">
        <v>0</v>
      </c>
      <c r="AL22" s="20">
        <f t="shared" si="9"/>
        <v>0</v>
      </c>
      <c r="AM22" s="21">
        <f t="shared" si="5"/>
        <v>75.75</v>
      </c>
      <c r="AN22" s="21">
        <f t="shared" si="6"/>
        <v>75.75</v>
      </c>
      <c r="AP22" s="66">
        <v>1</v>
      </c>
      <c r="AR22" s="19">
        <f t="shared" si="7"/>
        <v>0</v>
      </c>
    </row>
    <row r="23" spans="1:48" x14ac:dyDescent="0.2">
      <c r="A23" s="1">
        <v>13</v>
      </c>
      <c r="B23" s="1" t="s">
        <v>1</v>
      </c>
      <c r="C23" s="1" t="s">
        <v>20</v>
      </c>
      <c r="D23" s="1" t="s">
        <v>19</v>
      </c>
      <c r="E23" s="1" t="s">
        <v>18</v>
      </c>
      <c r="F23" s="1" t="s">
        <v>17</v>
      </c>
      <c r="G23" s="47">
        <v>107</v>
      </c>
      <c r="H23" s="3">
        <v>0.4</v>
      </c>
      <c r="I23" s="15">
        <v>80</v>
      </c>
      <c r="J23" s="15">
        <v>110</v>
      </c>
      <c r="K23" s="15">
        <v>120</v>
      </c>
      <c r="L23" s="16">
        <f t="shared" si="0"/>
        <v>0.9</v>
      </c>
      <c r="M23" s="17">
        <v>10</v>
      </c>
      <c r="N23" s="3">
        <v>0.1</v>
      </c>
      <c r="O23" s="15">
        <v>0</v>
      </c>
      <c r="P23" s="15">
        <v>20</v>
      </c>
      <c r="Q23" s="15">
        <v>30</v>
      </c>
      <c r="R23" s="16">
        <f t="shared" si="1"/>
        <v>0.5</v>
      </c>
      <c r="T23" s="3">
        <v>0.1</v>
      </c>
      <c r="U23" s="15">
        <v>0</v>
      </c>
      <c r="V23" s="15">
        <v>10</v>
      </c>
      <c r="W23" s="15">
        <v>10</v>
      </c>
      <c r="X23" s="16">
        <f t="shared" si="2"/>
        <v>0</v>
      </c>
      <c r="Y23" s="18">
        <v>14.5</v>
      </c>
      <c r="Z23" s="3">
        <v>0.2</v>
      </c>
      <c r="AA23" s="15">
        <v>0</v>
      </c>
      <c r="AB23" s="15">
        <v>18</v>
      </c>
      <c r="AC23" s="15">
        <v>20</v>
      </c>
      <c r="AD23" s="16">
        <f t="shared" si="3"/>
        <v>0.80555555555555558</v>
      </c>
      <c r="AE23" s="17">
        <v>14</v>
      </c>
      <c r="AF23" s="3">
        <v>0.2</v>
      </c>
      <c r="AG23" s="15">
        <v>0</v>
      </c>
      <c r="AH23" s="15">
        <v>18</v>
      </c>
      <c r="AI23" s="15">
        <v>20</v>
      </c>
      <c r="AJ23" s="16">
        <f t="shared" si="4"/>
        <v>0.7777777777777779</v>
      </c>
      <c r="AK23" s="19">
        <v>2</v>
      </c>
      <c r="AL23" s="20">
        <f t="shared" si="9"/>
        <v>2</v>
      </c>
      <c r="AM23" s="21">
        <f t="shared" si="5"/>
        <v>74.666666666666671</v>
      </c>
      <c r="AN23" s="21">
        <f t="shared" si="6"/>
        <v>72.666666666666671</v>
      </c>
      <c r="AP23" s="66">
        <v>1</v>
      </c>
      <c r="AR23" s="19">
        <f t="shared" si="7"/>
        <v>-0.5</v>
      </c>
    </row>
    <row r="24" spans="1:48" x14ac:dyDescent="0.2">
      <c r="A24" s="1">
        <v>23</v>
      </c>
      <c r="B24" s="1" t="s">
        <v>1</v>
      </c>
      <c r="C24" s="1" t="s">
        <v>75</v>
      </c>
      <c r="D24" s="1" t="s">
        <v>74</v>
      </c>
      <c r="E24" s="1" t="s">
        <v>37</v>
      </c>
      <c r="F24" s="1" t="s">
        <v>73</v>
      </c>
      <c r="G24" s="47">
        <v>107.5</v>
      </c>
      <c r="H24" s="3">
        <v>0.4</v>
      </c>
      <c r="I24" s="15">
        <v>80</v>
      </c>
      <c r="J24" s="15">
        <v>110</v>
      </c>
      <c r="K24" s="15">
        <v>120</v>
      </c>
      <c r="L24" s="16">
        <f t="shared" si="0"/>
        <v>0.91666666666666652</v>
      </c>
      <c r="M24" s="17">
        <v>4</v>
      </c>
      <c r="N24" s="3">
        <v>0.1</v>
      </c>
      <c r="O24" s="15">
        <v>0</v>
      </c>
      <c r="P24" s="15">
        <v>20</v>
      </c>
      <c r="Q24" s="15">
        <v>30</v>
      </c>
      <c r="R24" s="16">
        <f t="shared" si="1"/>
        <v>0.2</v>
      </c>
      <c r="T24" s="3">
        <v>0.1</v>
      </c>
      <c r="U24" s="15">
        <v>0</v>
      </c>
      <c r="V24" s="15">
        <v>10</v>
      </c>
      <c r="W24" s="15">
        <v>10</v>
      </c>
      <c r="X24" s="16">
        <f t="shared" si="2"/>
        <v>0</v>
      </c>
      <c r="Y24" s="18">
        <v>16</v>
      </c>
      <c r="Z24" s="3">
        <v>0.2</v>
      </c>
      <c r="AA24" s="15">
        <v>0</v>
      </c>
      <c r="AB24" s="15">
        <v>18</v>
      </c>
      <c r="AC24" s="15">
        <v>20</v>
      </c>
      <c r="AD24" s="16">
        <f t="shared" si="3"/>
        <v>0.88888888888888884</v>
      </c>
      <c r="AE24" s="17">
        <v>16</v>
      </c>
      <c r="AF24" s="3">
        <v>0.2</v>
      </c>
      <c r="AG24" s="15">
        <v>0</v>
      </c>
      <c r="AH24" s="15">
        <v>18</v>
      </c>
      <c r="AI24" s="15">
        <v>20</v>
      </c>
      <c r="AJ24" s="16">
        <f t="shared" si="4"/>
        <v>0.88888888888888884</v>
      </c>
      <c r="AK24" s="19">
        <v>0</v>
      </c>
      <c r="AL24" s="20">
        <f t="shared" si="9"/>
        <v>0</v>
      </c>
      <c r="AM24" s="21">
        <f t="shared" si="5"/>
        <v>74.222222222222229</v>
      </c>
      <c r="AN24" s="21">
        <f t="shared" si="6"/>
        <v>74.222222222222229</v>
      </c>
      <c r="AP24" s="66">
        <v>1</v>
      </c>
      <c r="AR24" s="19">
        <f t="shared" si="7"/>
        <v>0</v>
      </c>
      <c r="AV24" s="20"/>
    </row>
    <row r="25" spans="1:48" x14ac:dyDescent="0.2">
      <c r="A25" s="1">
        <v>31</v>
      </c>
      <c r="B25" s="1" t="s">
        <v>1</v>
      </c>
      <c r="C25" s="1" t="s">
        <v>260</v>
      </c>
      <c r="D25" s="1" t="s">
        <v>261</v>
      </c>
      <c r="E25" s="1" t="s">
        <v>294</v>
      </c>
      <c r="F25" s="1" t="s">
        <v>299</v>
      </c>
      <c r="G25" s="47">
        <v>98</v>
      </c>
      <c r="H25" s="3">
        <v>0.4</v>
      </c>
      <c r="I25" s="15">
        <v>80</v>
      </c>
      <c r="J25" s="15">
        <v>110</v>
      </c>
      <c r="K25" s="15">
        <v>120</v>
      </c>
      <c r="L25" s="16">
        <f t="shared" si="0"/>
        <v>0.6</v>
      </c>
      <c r="M25" s="17">
        <v>12</v>
      </c>
      <c r="N25" s="3">
        <v>0.1</v>
      </c>
      <c r="O25" s="15">
        <v>0</v>
      </c>
      <c r="P25" s="15">
        <v>20</v>
      </c>
      <c r="Q25" s="15">
        <v>30</v>
      </c>
      <c r="R25" s="16">
        <f t="shared" si="1"/>
        <v>0.6</v>
      </c>
      <c r="T25" s="3">
        <v>0.1</v>
      </c>
      <c r="U25" s="15">
        <v>0</v>
      </c>
      <c r="V25" s="15">
        <v>10</v>
      </c>
      <c r="W25" s="15">
        <v>10</v>
      </c>
      <c r="X25" s="16">
        <f t="shared" si="2"/>
        <v>0</v>
      </c>
      <c r="Y25" s="18">
        <v>15</v>
      </c>
      <c r="Z25" s="3">
        <v>0.2</v>
      </c>
      <c r="AA25" s="15">
        <v>0</v>
      </c>
      <c r="AB25" s="15">
        <v>18</v>
      </c>
      <c r="AC25" s="15">
        <v>20</v>
      </c>
      <c r="AD25" s="16">
        <f t="shared" si="3"/>
        <v>0.83333333333333348</v>
      </c>
      <c r="AE25" s="17">
        <v>17</v>
      </c>
      <c r="AF25" s="3">
        <v>0.2</v>
      </c>
      <c r="AG25" s="15">
        <v>0</v>
      </c>
      <c r="AH25" s="15">
        <v>18</v>
      </c>
      <c r="AI25" s="15">
        <v>20</v>
      </c>
      <c r="AJ25" s="16">
        <f t="shared" si="4"/>
        <v>0.94444444444444442</v>
      </c>
      <c r="AK25" s="19">
        <v>0</v>
      </c>
      <c r="AL25" s="20">
        <f t="shared" si="9"/>
        <v>0</v>
      </c>
      <c r="AM25" s="21">
        <f t="shared" si="5"/>
        <v>65.555555555555557</v>
      </c>
      <c r="AN25" s="21">
        <f t="shared" si="6"/>
        <v>65.555555555555557</v>
      </c>
      <c r="AP25" s="66">
        <v>1</v>
      </c>
      <c r="AR25" s="19">
        <f t="shared" si="7"/>
        <v>2</v>
      </c>
    </row>
    <row r="26" spans="1:48" x14ac:dyDescent="0.2">
      <c r="A26" s="1">
        <v>34</v>
      </c>
      <c r="B26" s="1" t="s">
        <v>1</v>
      </c>
      <c r="C26" s="1" t="s">
        <v>346</v>
      </c>
      <c r="D26" s="1" t="s">
        <v>347</v>
      </c>
      <c r="E26" s="1" t="s">
        <v>10</v>
      </c>
      <c r="F26" s="1" t="s">
        <v>359</v>
      </c>
      <c r="G26" s="47">
        <v>102</v>
      </c>
      <c r="H26" s="3">
        <v>0.4</v>
      </c>
      <c r="I26" s="15">
        <v>80</v>
      </c>
      <c r="J26" s="15">
        <v>110</v>
      </c>
      <c r="K26" s="15">
        <v>120</v>
      </c>
      <c r="L26" s="16">
        <f t="shared" si="0"/>
        <v>0.73333333333333328</v>
      </c>
      <c r="M26" s="17">
        <v>14</v>
      </c>
      <c r="N26" s="3">
        <v>0.1</v>
      </c>
      <c r="O26" s="15">
        <v>0</v>
      </c>
      <c r="P26" s="15">
        <v>20</v>
      </c>
      <c r="Q26" s="15">
        <v>30</v>
      </c>
      <c r="R26" s="16">
        <f t="shared" si="1"/>
        <v>0.7</v>
      </c>
      <c r="T26" s="3">
        <v>0.1</v>
      </c>
      <c r="U26" s="15">
        <v>0</v>
      </c>
      <c r="V26" s="15">
        <v>10</v>
      </c>
      <c r="W26" s="15">
        <v>10</v>
      </c>
      <c r="X26" s="16">
        <f t="shared" si="2"/>
        <v>0</v>
      </c>
      <c r="Y26" s="18">
        <v>15</v>
      </c>
      <c r="Z26" s="3">
        <v>0.2</v>
      </c>
      <c r="AA26" s="15">
        <v>0</v>
      </c>
      <c r="AB26" s="15">
        <v>18</v>
      </c>
      <c r="AC26" s="15">
        <v>20</v>
      </c>
      <c r="AD26" s="16">
        <f t="shared" si="3"/>
        <v>0.83333333333333348</v>
      </c>
      <c r="AE26" s="17">
        <v>15</v>
      </c>
      <c r="AF26" s="3">
        <v>0.2</v>
      </c>
      <c r="AG26" s="15">
        <v>0</v>
      </c>
      <c r="AH26" s="15">
        <v>18</v>
      </c>
      <c r="AI26" s="15">
        <v>20</v>
      </c>
      <c r="AJ26" s="16">
        <f t="shared" si="4"/>
        <v>0.83333333333333348</v>
      </c>
      <c r="AK26" s="19">
        <v>0</v>
      </c>
      <c r="AL26" s="20">
        <f t="shared" si="9"/>
        <v>0</v>
      </c>
      <c r="AM26" s="21">
        <f t="shared" si="5"/>
        <v>69.666666666666671</v>
      </c>
      <c r="AN26" s="21">
        <f t="shared" si="6"/>
        <v>69.666666666666671</v>
      </c>
      <c r="AP26" s="66">
        <v>1</v>
      </c>
      <c r="AR26" s="19">
        <f t="shared" si="7"/>
        <v>0</v>
      </c>
    </row>
    <row r="27" spans="1:48" x14ac:dyDescent="0.2">
      <c r="A27" s="1">
        <v>14</v>
      </c>
      <c r="B27" s="1" t="s">
        <v>1</v>
      </c>
      <c r="C27" s="1" t="s">
        <v>162</v>
      </c>
      <c r="D27" s="1" t="s">
        <v>161</v>
      </c>
      <c r="E27" s="1" t="s">
        <v>8</v>
      </c>
      <c r="F27" s="1" t="s">
        <v>160</v>
      </c>
      <c r="G27" s="47">
        <v>100</v>
      </c>
      <c r="H27" s="3">
        <v>0.4</v>
      </c>
      <c r="I27" s="15">
        <v>80</v>
      </c>
      <c r="J27" s="15">
        <v>110</v>
      </c>
      <c r="K27" s="15">
        <v>120</v>
      </c>
      <c r="L27" s="16">
        <f t="shared" si="0"/>
        <v>0.66666666666666652</v>
      </c>
      <c r="M27" s="17">
        <v>10</v>
      </c>
      <c r="N27" s="3">
        <v>0.1</v>
      </c>
      <c r="O27" s="15">
        <v>0</v>
      </c>
      <c r="P27" s="15">
        <v>20</v>
      </c>
      <c r="Q27" s="15">
        <v>30</v>
      </c>
      <c r="R27" s="16">
        <f t="shared" si="1"/>
        <v>0.5</v>
      </c>
      <c r="T27" s="3">
        <v>0.1</v>
      </c>
      <c r="U27" s="15">
        <v>0</v>
      </c>
      <c r="V27" s="15">
        <v>10</v>
      </c>
      <c r="W27" s="15">
        <v>10</v>
      </c>
      <c r="X27" s="16">
        <f t="shared" si="2"/>
        <v>0</v>
      </c>
      <c r="Y27" s="18">
        <v>14</v>
      </c>
      <c r="Z27" s="3">
        <v>0.2</v>
      </c>
      <c r="AA27" s="15">
        <v>0</v>
      </c>
      <c r="AB27" s="15">
        <v>18</v>
      </c>
      <c r="AC27" s="15">
        <v>20</v>
      </c>
      <c r="AD27" s="16">
        <f t="shared" si="3"/>
        <v>0.7777777777777779</v>
      </c>
      <c r="AE27" s="17">
        <v>15</v>
      </c>
      <c r="AF27" s="3">
        <v>0.2</v>
      </c>
      <c r="AG27" s="15">
        <v>0</v>
      </c>
      <c r="AH27" s="15">
        <v>18</v>
      </c>
      <c r="AI27" s="15">
        <v>20</v>
      </c>
      <c r="AJ27" s="16">
        <f t="shared" si="4"/>
        <v>0.83333333333333348</v>
      </c>
      <c r="AK27" s="19">
        <v>3</v>
      </c>
      <c r="AL27" s="20">
        <f t="shared" si="9"/>
        <v>3</v>
      </c>
      <c r="AM27" s="21">
        <f t="shared" si="5"/>
        <v>66.888888888888886</v>
      </c>
      <c r="AN27" s="21">
        <f t="shared" si="6"/>
        <v>63.888888888888893</v>
      </c>
      <c r="AP27" s="66">
        <v>1</v>
      </c>
      <c r="AR27" s="19">
        <f t="shared" si="7"/>
        <v>1</v>
      </c>
    </row>
    <row r="28" spans="1:48" x14ac:dyDescent="0.2">
      <c r="A28" s="1">
        <v>1</v>
      </c>
      <c r="B28" s="1" t="s">
        <v>1</v>
      </c>
      <c r="C28" s="1" t="s">
        <v>248</v>
      </c>
      <c r="D28" s="1" t="s">
        <v>249</v>
      </c>
      <c r="E28" s="1" t="s">
        <v>288</v>
      </c>
      <c r="F28" s="1" t="s">
        <v>297</v>
      </c>
      <c r="G28" s="47">
        <v>104.5</v>
      </c>
      <c r="H28" s="3">
        <v>0.4</v>
      </c>
      <c r="I28" s="15">
        <v>80</v>
      </c>
      <c r="J28" s="15">
        <v>110</v>
      </c>
      <c r="K28" s="15">
        <v>120</v>
      </c>
      <c r="L28" s="16">
        <f t="shared" si="0"/>
        <v>0.81666666666666676</v>
      </c>
      <c r="M28" s="17">
        <v>5</v>
      </c>
      <c r="N28" s="3">
        <v>0.1</v>
      </c>
      <c r="O28" s="15">
        <v>0</v>
      </c>
      <c r="P28" s="15">
        <v>20</v>
      </c>
      <c r="Q28" s="15">
        <v>30</v>
      </c>
      <c r="R28" s="16">
        <f t="shared" si="1"/>
        <v>0.25</v>
      </c>
      <c r="T28" s="3">
        <v>0.1</v>
      </c>
      <c r="U28" s="15">
        <v>0</v>
      </c>
      <c r="V28" s="15">
        <v>10</v>
      </c>
      <c r="W28" s="15">
        <v>10</v>
      </c>
      <c r="X28" s="16">
        <f t="shared" si="2"/>
        <v>0</v>
      </c>
      <c r="Y28" s="18">
        <v>14</v>
      </c>
      <c r="Z28" s="3">
        <v>0.2</v>
      </c>
      <c r="AA28" s="15">
        <v>0</v>
      </c>
      <c r="AB28" s="15">
        <v>18</v>
      </c>
      <c r="AC28" s="15">
        <v>20</v>
      </c>
      <c r="AD28" s="16">
        <f t="shared" si="3"/>
        <v>0.7777777777777779</v>
      </c>
      <c r="AE28" s="17">
        <v>15</v>
      </c>
      <c r="AF28" s="3">
        <v>0.2</v>
      </c>
      <c r="AG28" s="15">
        <v>0</v>
      </c>
      <c r="AH28" s="15">
        <v>18</v>
      </c>
      <c r="AI28" s="15">
        <v>20</v>
      </c>
      <c r="AJ28" s="16">
        <f t="shared" si="4"/>
        <v>0.83333333333333348</v>
      </c>
      <c r="AK28" s="19">
        <v>2</v>
      </c>
      <c r="AL28" s="20">
        <f t="shared" si="9"/>
        <v>2</v>
      </c>
      <c r="AM28" s="21">
        <f t="shared" si="5"/>
        <v>69.388888888888914</v>
      </c>
      <c r="AN28" s="21">
        <f t="shared" si="6"/>
        <v>67.388888888888914</v>
      </c>
      <c r="AP28" s="66">
        <v>1</v>
      </c>
      <c r="AR28" s="19">
        <f t="shared" si="7"/>
        <v>1</v>
      </c>
    </row>
    <row r="29" spans="1:48" x14ac:dyDescent="0.2">
      <c r="A29" s="1">
        <v>15</v>
      </c>
      <c r="B29" s="1" t="s">
        <v>1</v>
      </c>
      <c r="C29" s="1" t="s">
        <v>12</v>
      </c>
      <c r="D29" s="1" t="s">
        <v>11</v>
      </c>
      <c r="E29" s="1" t="s">
        <v>10</v>
      </c>
      <c r="F29" s="1" t="s">
        <v>9</v>
      </c>
      <c r="G29" s="47">
        <v>106.5</v>
      </c>
      <c r="H29" s="3">
        <v>0.4</v>
      </c>
      <c r="I29" s="15">
        <v>80</v>
      </c>
      <c r="J29" s="15">
        <v>110</v>
      </c>
      <c r="K29" s="15">
        <v>120</v>
      </c>
      <c r="L29" s="16">
        <f t="shared" si="0"/>
        <v>0.8833333333333333</v>
      </c>
      <c r="M29" s="17">
        <v>3</v>
      </c>
      <c r="N29" s="3">
        <v>0.1</v>
      </c>
      <c r="O29" s="15">
        <v>0</v>
      </c>
      <c r="P29" s="15">
        <v>20</v>
      </c>
      <c r="Q29" s="15">
        <v>30</v>
      </c>
      <c r="R29" s="16">
        <f t="shared" si="1"/>
        <v>0.15</v>
      </c>
      <c r="T29" s="3">
        <v>0.1</v>
      </c>
      <c r="U29" s="15">
        <v>0</v>
      </c>
      <c r="V29" s="15">
        <v>10</v>
      </c>
      <c r="W29" s="15">
        <v>10</v>
      </c>
      <c r="X29" s="16">
        <f t="shared" si="2"/>
        <v>0</v>
      </c>
      <c r="Y29" s="18">
        <v>14</v>
      </c>
      <c r="Z29" s="3">
        <v>0.2</v>
      </c>
      <c r="AA29" s="15">
        <v>0</v>
      </c>
      <c r="AB29" s="15">
        <v>18</v>
      </c>
      <c r="AC29" s="15">
        <v>20</v>
      </c>
      <c r="AD29" s="16">
        <f t="shared" si="3"/>
        <v>0.7777777777777779</v>
      </c>
      <c r="AE29" s="17">
        <v>13</v>
      </c>
      <c r="AF29" s="3">
        <v>0.2</v>
      </c>
      <c r="AG29" s="15">
        <v>0</v>
      </c>
      <c r="AH29" s="15">
        <v>18</v>
      </c>
      <c r="AI29" s="15">
        <v>20</v>
      </c>
      <c r="AJ29" s="16">
        <f t="shared" si="4"/>
        <v>0.7222222222222221</v>
      </c>
      <c r="AK29" s="19">
        <v>4</v>
      </c>
      <c r="AL29" s="20">
        <f t="shared" si="9"/>
        <v>4</v>
      </c>
      <c r="AM29" s="21">
        <f t="shared" si="5"/>
        <v>70.833333333333343</v>
      </c>
      <c r="AN29" s="21">
        <f t="shared" si="6"/>
        <v>66.833333333333343</v>
      </c>
      <c r="AP29" s="66">
        <v>1</v>
      </c>
      <c r="AR29" s="19">
        <f t="shared" si="7"/>
        <v>-1</v>
      </c>
    </row>
    <row r="30" spans="1:48" x14ac:dyDescent="0.2">
      <c r="A30" s="1">
        <v>20</v>
      </c>
      <c r="B30" s="1" t="s">
        <v>1</v>
      </c>
      <c r="C30" s="1" t="s">
        <v>96</v>
      </c>
      <c r="D30" s="1" t="s">
        <v>95</v>
      </c>
      <c r="E30" s="1" t="s">
        <v>290</v>
      </c>
      <c r="F30" s="1" t="s">
        <v>36</v>
      </c>
      <c r="G30" s="47">
        <v>105.5</v>
      </c>
      <c r="H30" s="3">
        <v>0.4</v>
      </c>
      <c r="I30" s="15">
        <v>80</v>
      </c>
      <c r="J30" s="15">
        <v>110</v>
      </c>
      <c r="K30" s="15">
        <v>120</v>
      </c>
      <c r="L30" s="16">
        <f t="shared" si="0"/>
        <v>0.85</v>
      </c>
      <c r="M30" s="17">
        <v>0</v>
      </c>
      <c r="N30" s="3">
        <v>0.1</v>
      </c>
      <c r="O30" s="15">
        <v>0</v>
      </c>
      <c r="P30" s="15">
        <v>20</v>
      </c>
      <c r="Q30" s="15">
        <v>30</v>
      </c>
      <c r="R30" s="16">
        <f t="shared" si="1"/>
        <v>0</v>
      </c>
      <c r="T30" s="3">
        <v>0.1</v>
      </c>
      <c r="U30" s="15">
        <v>0</v>
      </c>
      <c r="V30" s="15">
        <v>10</v>
      </c>
      <c r="W30" s="15">
        <v>10</v>
      </c>
      <c r="X30" s="16">
        <f t="shared" si="2"/>
        <v>0</v>
      </c>
      <c r="Y30" s="18">
        <v>15</v>
      </c>
      <c r="Z30" s="3">
        <v>0.2</v>
      </c>
      <c r="AA30" s="15">
        <v>0</v>
      </c>
      <c r="AB30" s="15">
        <v>18</v>
      </c>
      <c r="AC30" s="15">
        <v>20</v>
      </c>
      <c r="AD30" s="16">
        <f t="shared" si="3"/>
        <v>0.83333333333333348</v>
      </c>
      <c r="AE30" s="17">
        <v>13</v>
      </c>
      <c r="AF30" s="3">
        <v>0.2</v>
      </c>
      <c r="AG30" s="15">
        <v>0</v>
      </c>
      <c r="AH30" s="15">
        <v>18</v>
      </c>
      <c r="AI30" s="15">
        <v>20</v>
      </c>
      <c r="AJ30" s="16">
        <f t="shared" si="4"/>
        <v>0.7222222222222221</v>
      </c>
      <c r="AK30" s="19">
        <v>3</v>
      </c>
      <c r="AL30" s="20">
        <f t="shared" si="9"/>
        <v>3</v>
      </c>
      <c r="AM30" s="21">
        <f t="shared" si="5"/>
        <v>68.111111111111114</v>
      </c>
      <c r="AN30" s="21">
        <f t="shared" si="6"/>
        <v>65.111111111111114</v>
      </c>
      <c r="AP30" s="66">
        <v>1</v>
      </c>
      <c r="AR30" s="19">
        <f t="shared" si="7"/>
        <v>-2</v>
      </c>
      <c r="AV30" s="20"/>
    </row>
    <row r="31" spans="1:48" x14ac:dyDescent="0.2">
      <c r="A31" s="1">
        <v>28</v>
      </c>
      <c r="B31" s="1" t="s">
        <v>1</v>
      </c>
      <c r="C31" s="1" t="s">
        <v>250</v>
      </c>
      <c r="D31" s="1" t="s">
        <v>251</v>
      </c>
      <c r="E31" s="1" t="s">
        <v>293</v>
      </c>
      <c r="F31" s="1" t="s">
        <v>298</v>
      </c>
      <c r="G31" s="47">
        <v>109.5</v>
      </c>
      <c r="H31" s="3">
        <v>0.4</v>
      </c>
      <c r="I31" s="15">
        <v>80</v>
      </c>
      <c r="J31" s="15">
        <v>110</v>
      </c>
      <c r="K31" s="15">
        <v>120</v>
      </c>
      <c r="L31" s="16">
        <f t="shared" si="0"/>
        <v>0.98333333333333328</v>
      </c>
      <c r="M31" s="17">
        <v>6.5</v>
      </c>
      <c r="N31" s="3">
        <v>0.1</v>
      </c>
      <c r="O31" s="15">
        <v>0</v>
      </c>
      <c r="P31" s="15">
        <v>20</v>
      </c>
      <c r="Q31" s="15">
        <v>30</v>
      </c>
      <c r="R31" s="16">
        <f t="shared" si="1"/>
        <v>0.32500000000000001</v>
      </c>
      <c r="T31" s="3">
        <v>0.1</v>
      </c>
      <c r="U31" s="15">
        <v>0</v>
      </c>
      <c r="V31" s="15">
        <v>10</v>
      </c>
      <c r="W31" s="15">
        <v>10</v>
      </c>
      <c r="X31" s="16">
        <f t="shared" si="2"/>
        <v>0</v>
      </c>
      <c r="Y31" s="18">
        <v>13.5</v>
      </c>
      <c r="Z31" s="3">
        <v>0.2</v>
      </c>
      <c r="AA31" s="15">
        <v>0</v>
      </c>
      <c r="AB31" s="15">
        <v>18</v>
      </c>
      <c r="AC31" s="15">
        <v>20</v>
      </c>
      <c r="AD31" s="16">
        <f t="shared" si="3"/>
        <v>0.75</v>
      </c>
      <c r="AE31" s="17">
        <v>13</v>
      </c>
      <c r="AF31" s="3">
        <v>0.2</v>
      </c>
      <c r="AG31" s="15">
        <v>0</v>
      </c>
      <c r="AH31" s="15">
        <v>18</v>
      </c>
      <c r="AI31" s="15">
        <v>20</v>
      </c>
      <c r="AJ31" s="16">
        <f t="shared" si="4"/>
        <v>0.7222222222222221</v>
      </c>
      <c r="AK31" s="19">
        <v>0</v>
      </c>
      <c r="AL31" s="20">
        <f t="shared" si="9"/>
        <v>0</v>
      </c>
      <c r="AM31" s="21">
        <f t="shared" si="5"/>
        <v>72.027777777777786</v>
      </c>
      <c r="AN31" s="21">
        <f t="shared" si="6"/>
        <v>72.027777777777786</v>
      </c>
      <c r="AP31" s="66">
        <v>1</v>
      </c>
      <c r="AR31" s="19">
        <f t="shared" si="7"/>
        <v>-0.5</v>
      </c>
      <c r="AV31" s="20"/>
    </row>
    <row r="32" spans="1:48" ht="15" customHeight="1" x14ac:dyDescent="0.2">
      <c r="A32" s="1">
        <v>25</v>
      </c>
      <c r="B32" s="1" t="s">
        <v>1</v>
      </c>
      <c r="C32" s="1" t="s">
        <v>34</v>
      </c>
      <c r="D32" s="1" t="s">
        <v>33</v>
      </c>
      <c r="E32" s="1" t="s">
        <v>8</v>
      </c>
      <c r="F32" s="1" t="s">
        <v>22</v>
      </c>
      <c r="G32" s="47">
        <v>99.5</v>
      </c>
      <c r="H32" s="3">
        <v>0.4</v>
      </c>
      <c r="I32" s="15">
        <v>80</v>
      </c>
      <c r="J32" s="15">
        <v>110</v>
      </c>
      <c r="K32" s="15">
        <v>120</v>
      </c>
      <c r="L32" s="16">
        <f t="shared" si="0"/>
        <v>0.65</v>
      </c>
      <c r="M32" s="17">
        <v>0</v>
      </c>
      <c r="N32" s="3">
        <v>0.1</v>
      </c>
      <c r="O32" s="15">
        <v>0</v>
      </c>
      <c r="P32" s="15">
        <v>20</v>
      </c>
      <c r="Q32" s="15">
        <v>30</v>
      </c>
      <c r="R32" s="16">
        <f t="shared" si="1"/>
        <v>0</v>
      </c>
      <c r="T32" s="3">
        <v>0.1</v>
      </c>
      <c r="U32" s="15">
        <v>0</v>
      </c>
      <c r="V32" s="15">
        <v>10</v>
      </c>
      <c r="W32" s="15">
        <v>10</v>
      </c>
      <c r="X32" s="16">
        <f t="shared" si="2"/>
        <v>0</v>
      </c>
      <c r="Y32" s="18">
        <v>15</v>
      </c>
      <c r="Z32" s="3">
        <v>0.2</v>
      </c>
      <c r="AA32" s="15">
        <v>0</v>
      </c>
      <c r="AB32" s="15">
        <v>18</v>
      </c>
      <c r="AC32" s="15">
        <v>20</v>
      </c>
      <c r="AD32" s="16">
        <f t="shared" si="3"/>
        <v>0.83333333333333348</v>
      </c>
      <c r="AE32" s="17">
        <v>15</v>
      </c>
      <c r="AF32" s="3">
        <v>0.2</v>
      </c>
      <c r="AG32" s="15">
        <v>0</v>
      </c>
      <c r="AH32" s="15">
        <v>18</v>
      </c>
      <c r="AI32" s="15">
        <v>20</v>
      </c>
      <c r="AJ32" s="16">
        <f t="shared" si="4"/>
        <v>0.83333333333333348</v>
      </c>
      <c r="AK32" s="19">
        <v>0</v>
      </c>
      <c r="AL32" s="20">
        <f t="shared" si="9"/>
        <v>0</v>
      </c>
      <c r="AM32" s="21">
        <f t="shared" si="5"/>
        <v>59.33333333333335</v>
      </c>
      <c r="AN32" s="21">
        <f t="shared" si="6"/>
        <v>59.33333333333335</v>
      </c>
      <c r="AP32" s="66">
        <v>1</v>
      </c>
      <c r="AR32" s="19">
        <f t="shared" si="7"/>
        <v>0</v>
      </c>
      <c r="AU32" s="20"/>
      <c r="AV32" s="20"/>
    </row>
    <row r="33" spans="1:48" x14ac:dyDescent="0.2">
      <c r="A33" s="1">
        <v>16</v>
      </c>
      <c r="B33" s="1" t="s">
        <v>1</v>
      </c>
      <c r="C33" s="1" t="s">
        <v>49</v>
      </c>
      <c r="D33" s="1" t="s">
        <v>48</v>
      </c>
      <c r="E33" s="1" t="s">
        <v>10</v>
      </c>
      <c r="F33" s="1" t="s">
        <v>47</v>
      </c>
      <c r="G33" s="47">
        <v>88.5</v>
      </c>
      <c r="H33" s="3">
        <v>0.4</v>
      </c>
      <c r="I33" s="15">
        <v>80</v>
      </c>
      <c r="J33" s="15">
        <v>110</v>
      </c>
      <c r="K33" s="15">
        <v>120</v>
      </c>
      <c r="L33" s="16">
        <f t="shared" si="0"/>
        <v>0.28333333333333333</v>
      </c>
      <c r="M33" s="17">
        <v>11</v>
      </c>
      <c r="N33" s="3">
        <v>0.1</v>
      </c>
      <c r="O33" s="15">
        <v>0</v>
      </c>
      <c r="P33" s="15">
        <v>20</v>
      </c>
      <c r="Q33" s="15">
        <v>30</v>
      </c>
      <c r="R33" s="16">
        <f t="shared" si="1"/>
        <v>0.55000000000000004</v>
      </c>
      <c r="T33" s="3">
        <v>0.1</v>
      </c>
      <c r="U33" s="15">
        <v>0</v>
      </c>
      <c r="V33" s="15">
        <v>10</v>
      </c>
      <c r="W33" s="15">
        <v>10</v>
      </c>
      <c r="X33" s="16">
        <f t="shared" si="2"/>
        <v>0</v>
      </c>
      <c r="Y33" s="18">
        <v>15</v>
      </c>
      <c r="Z33" s="3">
        <v>0.2</v>
      </c>
      <c r="AA33" s="15">
        <v>0</v>
      </c>
      <c r="AB33" s="15">
        <v>18</v>
      </c>
      <c r="AC33" s="15">
        <v>20</v>
      </c>
      <c r="AD33" s="16">
        <f t="shared" si="3"/>
        <v>0.83333333333333348</v>
      </c>
      <c r="AE33" s="17">
        <v>15</v>
      </c>
      <c r="AF33" s="3">
        <v>0.2</v>
      </c>
      <c r="AG33" s="15">
        <v>0</v>
      </c>
      <c r="AH33" s="15">
        <v>18</v>
      </c>
      <c r="AI33" s="15">
        <v>20</v>
      </c>
      <c r="AJ33" s="16">
        <f t="shared" si="4"/>
        <v>0.83333333333333348</v>
      </c>
      <c r="AK33" s="19">
        <v>3</v>
      </c>
      <c r="AL33" s="20">
        <f t="shared" si="9"/>
        <v>3</v>
      </c>
      <c r="AM33" s="21">
        <f t="shared" si="5"/>
        <v>53.166666666666679</v>
      </c>
      <c r="AN33" s="21">
        <f t="shared" si="6"/>
        <v>50.166666666666679</v>
      </c>
      <c r="AP33" s="66">
        <v>1</v>
      </c>
      <c r="AR33" s="19">
        <f t="shared" si="7"/>
        <v>0</v>
      </c>
      <c r="AV33" s="20"/>
    </row>
    <row r="34" spans="1:48" x14ac:dyDescent="0.2">
      <c r="A34" s="1">
        <v>2</v>
      </c>
      <c r="B34" s="1" t="s">
        <v>1</v>
      </c>
      <c r="C34" s="1" t="s">
        <v>29</v>
      </c>
      <c r="D34" s="1" t="s">
        <v>28</v>
      </c>
      <c r="E34" s="1" t="s">
        <v>27</v>
      </c>
      <c r="F34" s="1" t="s">
        <v>26</v>
      </c>
      <c r="G34" s="47">
        <v>90.5</v>
      </c>
      <c r="H34" s="3">
        <v>0.4</v>
      </c>
      <c r="I34" s="15">
        <v>80</v>
      </c>
      <c r="J34" s="15">
        <v>110</v>
      </c>
      <c r="K34" s="15">
        <v>120</v>
      </c>
      <c r="L34" s="16">
        <f t="shared" si="0"/>
        <v>0.35</v>
      </c>
      <c r="M34" s="17">
        <v>4</v>
      </c>
      <c r="N34" s="3">
        <v>0.1</v>
      </c>
      <c r="O34" s="15">
        <v>0</v>
      </c>
      <c r="P34" s="15">
        <v>20</v>
      </c>
      <c r="Q34" s="15">
        <v>30</v>
      </c>
      <c r="R34" s="16">
        <f t="shared" si="1"/>
        <v>0.2</v>
      </c>
      <c r="T34" s="3">
        <v>0.1</v>
      </c>
      <c r="U34" s="15">
        <v>0</v>
      </c>
      <c r="V34" s="15">
        <v>10</v>
      </c>
      <c r="W34" s="15">
        <v>10</v>
      </c>
      <c r="X34" s="16">
        <f t="shared" si="2"/>
        <v>0</v>
      </c>
      <c r="Y34" s="18">
        <v>13.25</v>
      </c>
      <c r="Z34" s="3">
        <v>0.2</v>
      </c>
      <c r="AA34" s="15">
        <v>0</v>
      </c>
      <c r="AB34" s="15">
        <v>18</v>
      </c>
      <c r="AC34" s="15">
        <v>20</v>
      </c>
      <c r="AD34" s="16">
        <f t="shared" si="3"/>
        <v>0.73611111111111116</v>
      </c>
      <c r="AE34" s="17">
        <v>9</v>
      </c>
      <c r="AF34" s="3">
        <v>0.2</v>
      </c>
      <c r="AG34" s="15">
        <v>0</v>
      </c>
      <c r="AH34" s="15">
        <v>18</v>
      </c>
      <c r="AI34" s="15">
        <v>20</v>
      </c>
      <c r="AJ34" s="16">
        <f t="shared" si="4"/>
        <v>0.5</v>
      </c>
      <c r="AK34" s="19">
        <v>0</v>
      </c>
      <c r="AL34" s="20">
        <f t="shared" si="9"/>
        <v>0</v>
      </c>
      <c r="AM34" s="21">
        <f t="shared" si="5"/>
        <v>40.722222222222214</v>
      </c>
      <c r="AN34" s="21">
        <f t="shared" si="6"/>
        <v>40.722222222222214</v>
      </c>
      <c r="AP34" s="66">
        <v>1</v>
      </c>
      <c r="AR34" s="62">
        <f t="shared" si="7"/>
        <v>-4.25</v>
      </c>
    </row>
    <row r="35" spans="1:48" x14ac:dyDescent="0.2">
      <c r="A35" s="1">
        <v>32</v>
      </c>
      <c r="B35" s="1" t="s">
        <v>1</v>
      </c>
      <c r="C35" s="1" t="s">
        <v>274</v>
      </c>
      <c r="D35" s="1" t="s">
        <v>275</v>
      </c>
      <c r="E35" s="1" t="s">
        <v>8</v>
      </c>
      <c r="F35" s="1" t="s">
        <v>301</v>
      </c>
      <c r="G35" s="47">
        <v>98.5</v>
      </c>
      <c r="H35" s="3">
        <v>0.4</v>
      </c>
      <c r="I35" s="15">
        <v>80</v>
      </c>
      <c r="J35" s="15">
        <v>110</v>
      </c>
      <c r="K35" s="15">
        <v>120</v>
      </c>
      <c r="L35" s="16">
        <f t="shared" si="0"/>
        <v>0.6166666666666667</v>
      </c>
      <c r="M35" s="17">
        <v>0</v>
      </c>
      <c r="N35" s="3">
        <v>0.1</v>
      </c>
      <c r="O35" s="15">
        <v>0</v>
      </c>
      <c r="P35" s="15">
        <v>20</v>
      </c>
      <c r="Q35" s="15">
        <v>30</v>
      </c>
      <c r="R35" s="16">
        <f t="shared" si="1"/>
        <v>0</v>
      </c>
      <c r="T35" s="3">
        <v>0.1</v>
      </c>
      <c r="U35" s="15">
        <v>0</v>
      </c>
      <c r="V35" s="15">
        <v>10</v>
      </c>
      <c r="W35" s="15">
        <v>10</v>
      </c>
      <c r="X35" s="16">
        <f t="shared" si="2"/>
        <v>0</v>
      </c>
      <c r="Y35" s="18">
        <v>9</v>
      </c>
      <c r="Z35" s="3">
        <v>0.2</v>
      </c>
      <c r="AA35" s="15">
        <v>0</v>
      </c>
      <c r="AB35" s="15">
        <v>18</v>
      </c>
      <c r="AC35" s="15">
        <v>20</v>
      </c>
      <c r="AD35" s="16">
        <f t="shared" si="3"/>
        <v>0.5</v>
      </c>
      <c r="AE35" s="17">
        <v>5</v>
      </c>
      <c r="AF35" s="3">
        <v>0.2</v>
      </c>
      <c r="AG35" s="15">
        <v>0</v>
      </c>
      <c r="AH35" s="15">
        <v>18</v>
      </c>
      <c r="AI35" s="15">
        <v>20</v>
      </c>
      <c r="AJ35" s="16">
        <f t="shared" si="4"/>
        <v>0.27777777777777779</v>
      </c>
      <c r="AK35" s="19">
        <v>0</v>
      </c>
      <c r="AL35" s="20">
        <f t="shared" si="9"/>
        <v>0</v>
      </c>
      <c r="AM35" s="21">
        <f t="shared" si="5"/>
        <v>40.222222222222229</v>
      </c>
      <c r="AN35" s="21">
        <f t="shared" si="6"/>
        <v>40.222222222222229</v>
      </c>
      <c r="AP35" s="66">
        <v>1</v>
      </c>
      <c r="AR35" s="62">
        <f t="shared" si="7"/>
        <v>-4</v>
      </c>
    </row>
    <row r="36" spans="1:48" x14ac:dyDescent="0.2">
      <c r="A36" s="1">
        <v>5</v>
      </c>
      <c r="B36" s="1" t="s">
        <v>1</v>
      </c>
      <c r="C36" s="1" t="s">
        <v>107</v>
      </c>
      <c r="D36" s="1" t="s">
        <v>106</v>
      </c>
      <c r="E36" s="1" t="s">
        <v>288</v>
      </c>
      <c r="F36" s="1" t="s">
        <v>105</v>
      </c>
      <c r="G36" s="47">
        <v>69</v>
      </c>
      <c r="H36" s="3">
        <v>0.4</v>
      </c>
      <c r="I36" s="15">
        <v>80</v>
      </c>
      <c r="J36" s="15">
        <v>110</v>
      </c>
      <c r="K36" s="15">
        <v>120</v>
      </c>
      <c r="L36" s="16">
        <f t="shared" si="0"/>
        <v>0</v>
      </c>
      <c r="M36" s="17">
        <v>8.5</v>
      </c>
      <c r="N36" s="3">
        <v>0.1</v>
      </c>
      <c r="O36" s="15">
        <v>0</v>
      </c>
      <c r="P36" s="15">
        <v>20</v>
      </c>
      <c r="Q36" s="15">
        <v>30</v>
      </c>
      <c r="R36" s="16">
        <f t="shared" si="1"/>
        <v>0.42499999999999999</v>
      </c>
      <c r="T36" s="3">
        <v>0.1</v>
      </c>
      <c r="U36" s="15">
        <v>0</v>
      </c>
      <c r="V36" s="15">
        <v>10</v>
      </c>
      <c r="W36" s="15">
        <v>10</v>
      </c>
      <c r="X36" s="16">
        <f t="shared" si="2"/>
        <v>0</v>
      </c>
      <c r="Y36" s="18">
        <v>15</v>
      </c>
      <c r="Z36" s="3">
        <v>0.2</v>
      </c>
      <c r="AA36" s="15">
        <v>0</v>
      </c>
      <c r="AB36" s="15">
        <v>18</v>
      </c>
      <c r="AC36" s="15">
        <v>20</v>
      </c>
      <c r="AD36" s="16">
        <f t="shared" si="3"/>
        <v>0.83333333333333348</v>
      </c>
      <c r="AE36" s="17">
        <v>15.5</v>
      </c>
      <c r="AF36" s="3">
        <v>0.2</v>
      </c>
      <c r="AG36" s="15">
        <v>0</v>
      </c>
      <c r="AH36" s="15">
        <v>18</v>
      </c>
      <c r="AI36" s="15">
        <v>20</v>
      </c>
      <c r="AJ36" s="16">
        <f t="shared" si="4"/>
        <v>0.86111111111111116</v>
      </c>
      <c r="AK36" s="19">
        <v>0</v>
      </c>
      <c r="AL36" s="20">
        <f t="shared" si="9"/>
        <v>0</v>
      </c>
      <c r="AM36" s="21">
        <f t="shared" si="5"/>
        <v>38.1388888888889</v>
      </c>
      <c r="AN36" s="21">
        <f t="shared" si="6"/>
        <v>38.1388888888889</v>
      </c>
      <c r="AP36" s="66">
        <v>1</v>
      </c>
      <c r="AR36" s="19">
        <f t="shared" si="7"/>
        <v>0.5</v>
      </c>
    </row>
    <row r="37" spans="1:48" x14ac:dyDescent="0.2">
      <c r="A37" s="1">
        <v>22</v>
      </c>
      <c r="B37" s="1" t="s">
        <v>1</v>
      </c>
      <c r="C37" s="1" t="s">
        <v>124</v>
      </c>
      <c r="D37" s="1" t="s">
        <v>123</v>
      </c>
      <c r="E37" s="1" t="s">
        <v>91</v>
      </c>
      <c r="F37" s="1" t="s">
        <v>36</v>
      </c>
      <c r="G37" s="47">
        <v>57</v>
      </c>
      <c r="H37" s="3">
        <v>0.4</v>
      </c>
      <c r="I37" s="15">
        <v>80</v>
      </c>
      <c r="J37" s="15">
        <v>110</v>
      </c>
      <c r="K37" s="15">
        <v>120</v>
      </c>
      <c r="L37" s="16">
        <f t="shared" si="0"/>
        <v>0</v>
      </c>
      <c r="M37" s="17">
        <v>5.5</v>
      </c>
      <c r="N37" s="3">
        <v>0.1</v>
      </c>
      <c r="O37" s="15">
        <v>0</v>
      </c>
      <c r="P37" s="15">
        <v>20</v>
      </c>
      <c r="Q37" s="15">
        <v>30</v>
      </c>
      <c r="R37" s="16">
        <f t="shared" si="1"/>
        <v>0.27500000000000002</v>
      </c>
      <c r="T37" s="3">
        <v>0.1</v>
      </c>
      <c r="U37" s="15">
        <v>0</v>
      </c>
      <c r="V37" s="15">
        <v>10</v>
      </c>
      <c r="W37" s="15">
        <v>10</v>
      </c>
      <c r="X37" s="16">
        <f t="shared" si="2"/>
        <v>0</v>
      </c>
      <c r="Y37" s="18">
        <v>13</v>
      </c>
      <c r="Z37" s="3">
        <v>0.2</v>
      </c>
      <c r="AA37" s="15">
        <v>0</v>
      </c>
      <c r="AB37" s="15">
        <v>18</v>
      </c>
      <c r="AC37" s="15">
        <v>20</v>
      </c>
      <c r="AD37" s="16">
        <f t="shared" si="3"/>
        <v>0.7222222222222221</v>
      </c>
      <c r="AE37" s="17">
        <v>12</v>
      </c>
      <c r="AF37" s="3">
        <v>0.2</v>
      </c>
      <c r="AG37" s="15">
        <v>0</v>
      </c>
      <c r="AH37" s="15">
        <v>18</v>
      </c>
      <c r="AI37" s="15">
        <v>20</v>
      </c>
      <c r="AJ37" s="16">
        <f t="shared" si="4"/>
        <v>0.66666666666666652</v>
      </c>
      <c r="AK37" s="19">
        <v>0</v>
      </c>
      <c r="AL37" s="20">
        <f t="shared" si="9"/>
        <v>0</v>
      </c>
      <c r="AM37" s="21">
        <f t="shared" si="5"/>
        <v>30.527777777777775</v>
      </c>
      <c r="AN37" s="21">
        <f t="shared" si="6"/>
        <v>30.527777777777775</v>
      </c>
      <c r="AP37" s="66">
        <v>1</v>
      </c>
      <c r="AR37" s="19">
        <f t="shared" si="7"/>
        <v>-1</v>
      </c>
      <c r="AV37" s="20"/>
    </row>
    <row r="38" spans="1:48" s="104" customFormat="1" x14ac:dyDescent="0.2">
      <c r="A38" s="104">
        <v>38</v>
      </c>
      <c r="B38" s="104" t="s">
        <v>2</v>
      </c>
      <c r="C38" s="104" t="s">
        <v>196</v>
      </c>
      <c r="D38" s="104" t="s">
        <v>195</v>
      </c>
      <c r="E38" s="104" t="s">
        <v>10</v>
      </c>
      <c r="F38" s="104" t="s">
        <v>194</v>
      </c>
      <c r="G38" s="105">
        <v>128</v>
      </c>
      <c r="H38" s="106">
        <v>0.4</v>
      </c>
      <c r="I38" s="15">
        <v>80</v>
      </c>
      <c r="J38" s="15">
        <v>110</v>
      </c>
      <c r="K38" s="15">
        <v>120</v>
      </c>
      <c r="L38" s="108">
        <f t="shared" si="0"/>
        <v>1.2</v>
      </c>
      <c r="M38" s="109">
        <v>31.5</v>
      </c>
      <c r="N38" s="106">
        <v>0.1</v>
      </c>
      <c r="O38" s="107">
        <v>0</v>
      </c>
      <c r="P38" s="15">
        <v>20</v>
      </c>
      <c r="Q38" s="15">
        <v>30</v>
      </c>
      <c r="R38" s="108">
        <f t="shared" si="1"/>
        <v>1.2</v>
      </c>
      <c r="S38" s="110"/>
      <c r="T38" s="106">
        <v>0.1</v>
      </c>
      <c r="U38" s="107">
        <v>0</v>
      </c>
      <c r="V38" s="107">
        <v>10</v>
      </c>
      <c r="W38" s="107">
        <v>10</v>
      </c>
      <c r="X38" s="108">
        <f t="shared" si="2"/>
        <v>0</v>
      </c>
      <c r="Y38" s="110">
        <v>20</v>
      </c>
      <c r="Z38" s="106">
        <v>0.2</v>
      </c>
      <c r="AA38" s="107">
        <v>0</v>
      </c>
      <c r="AB38" s="107">
        <v>18</v>
      </c>
      <c r="AC38" s="107">
        <v>20</v>
      </c>
      <c r="AD38" s="108">
        <f t="shared" si="3"/>
        <v>1.2</v>
      </c>
      <c r="AE38" s="109">
        <v>20</v>
      </c>
      <c r="AF38" s="106">
        <v>0.2</v>
      </c>
      <c r="AG38" s="107">
        <v>0</v>
      </c>
      <c r="AH38" s="107">
        <v>18</v>
      </c>
      <c r="AI38" s="107">
        <v>20</v>
      </c>
      <c r="AJ38" s="108">
        <f t="shared" si="4"/>
        <v>1.2</v>
      </c>
      <c r="AK38" s="111">
        <v>5</v>
      </c>
      <c r="AL38" s="20">
        <f t="shared" si="9"/>
        <v>5</v>
      </c>
      <c r="AM38" s="113">
        <f t="shared" si="5"/>
        <v>113</v>
      </c>
      <c r="AN38" s="113">
        <f t="shared" si="6"/>
        <v>108</v>
      </c>
      <c r="AO38" s="114"/>
      <c r="AP38" s="115">
        <v>1</v>
      </c>
      <c r="AR38" s="111">
        <f t="shared" si="7"/>
        <v>0</v>
      </c>
      <c r="AS38" s="116"/>
    </row>
    <row r="39" spans="1:48" s="104" customFormat="1" x14ac:dyDescent="0.2">
      <c r="A39" s="104">
        <v>43</v>
      </c>
      <c r="B39" s="104" t="s">
        <v>2</v>
      </c>
      <c r="C39" s="104" t="s">
        <v>199</v>
      </c>
      <c r="D39" s="104" t="s">
        <v>198</v>
      </c>
      <c r="E39" s="104" t="s">
        <v>10</v>
      </c>
      <c r="F39" s="104" t="s">
        <v>197</v>
      </c>
      <c r="G39" s="105">
        <v>125</v>
      </c>
      <c r="H39" s="106">
        <v>0.4</v>
      </c>
      <c r="I39" s="15">
        <v>80</v>
      </c>
      <c r="J39" s="15">
        <v>110</v>
      </c>
      <c r="K39" s="15">
        <v>120</v>
      </c>
      <c r="L39" s="108">
        <f t="shared" si="0"/>
        <v>1.2</v>
      </c>
      <c r="M39" s="109">
        <v>41</v>
      </c>
      <c r="N39" s="106">
        <v>0.1</v>
      </c>
      <c r="O39" s="107">
        <v>0</v>
      </c>
      <c r="P39" s="15">
        <v>20</v>
      </c>
      <c r="Q39" s="15">
        <v>30</v>
      </c>
      <c r="R39" s="108">
        <f t="shared" si="1"/>
        <v>1.2</v>
      </c>
      <c r="S39" s="110"/>
      <c r="T39" s="106">
        <v>0.1</v>
      </c>
      <c r="U39" s="107">
        <v>0</v>
      </c>
      <c r="V39" s="107">
        <v>10</v>
      </c>
      <c r="W39" s="107">
        <v>10</v>
      </c>
      <c r="X39" s="108">
        <f t="shared" si="2"/>
        <v>0</v>
      </c>
      <c r="Y39" s="110">
        <v>20</v>
      </c>
      <c r="Z39" s="106">
        <v>0.2</v>
      </c>
      <c r="AA39" s="107">
        <v>0</v>
      </c>
      <c r="AB39" s="107">
        <v>18</v>
      </c>
      <c r="AC39" s="107">
        <v>20</v>
      </c>
      <c r="AD39" s="108">
        <f t="shared" si="3"/>
        <v>1.2</v>
      </c>
      <c r="AE39" s="109">
        <v>19</v>
      </c>
      <c r="AF39" s="106">
        <v>0.2</v>
      </c>
      <c r="AG39" s="107">
        <v>0</v>
      </c>
      <c r="AH39" s="107">
        <v>18</v>
      </c>
      <c r="AI39" s="107">
        <v>20</v>
      </c>
      <c r="AJ39" s="108">
        <f t="shared" si="4"/>
        <v>1.1000000000000001</v>
      </c>
      <c r="AK39" s="111">
        <v>9</v>
      </c>
      <c r="AL39" s="20">
        <v>5</v>
      </c>
      <c r="AM39" s="113">
        <f t="shared" si="5"/>
        <v>111</v>
      </c>
      <c r="AN39" s="113">
        <f t="shared" si="6"/>
        <v>106</v>
      </c>
      <c r="AO39" s="114"/>
      <c r="AP39" s="115">
        <v>1</v>
      </c>
      <c r="AR39" s="111">
        <f t="shared" si="7"/>
        <v>-1</v>
      </c>
      <c r="AS39" s="116"/>
      <c r="AV39" s="112"/>
    </row>
    <row r="40" spans="1:48" s="104" customFormat="1" x14ac:dyDescent="0.2">
      <c r="A40" s="104">
        <v>62</v>
      </c>
      <c r="B40" s="104" t="s">
        <v>2</v>
      </c>
      <c r="C40" s="104" t="s">
        <v>286</v>
      </c>
      <c r="D40" s="104" t="s">
        <v>287</v>
      </c>
      <c r="E40" s="104" t="s">
        <v>10</v>
      </c>
      <c r="F40" s="104" t="s">
        <v>306</v>
      </c>
      <c r="G40" s="105">
        <v>130.5</v>
      </c>
      <c r="H40" s="106">
        <v>0.4</v>
      </c>
      <c r="I40" s="15">
        <v>80</v>
      </c>
      <c r="J40" s="15">
        <v>110</v>
      </c>
      <c r="K40" s="15">
        <v>120</v>
      </c>
      <c r="L40" s="108">
        <f t="shared" si="0"/>
        <v>1.2</v>
      </c>
      <c r="M40" s="109">
        <v>21</v>
      </c>
      <c r="N40" s="106">
        <v>0.1</v>
      </c>
      <c r="O40" s="107">
        <v>0</v>
      </c>
      <c r="P40" s="15">
        <v>20</v>
      </c>
      <c r="Q40" s="15">
        <v>30</v>
      </c>
      <c r="R40" s="108">
        <f t="shared" si="1"/>
        <v>1.02</v>
      </c>
      <c r="S40" s="110"/>
      <c r="T40" s="106">
        <v>0.1</v>
      </c>
      <c r="U40" s="107">
        <v>0</v>
      </c>
      <c r="V40" s="107">
        <v>10</v>
      </c>
      <c r="W40" s="107">
        <v>10</v>
      </c>
      <c r="X40" s="108">
        <f t="shared" si="2"/>
        <v>0</v>
      </c>
      <c r="Y40" s="110">
        <v>20</v>
      </c>
      <c r="Z40" s="106">
        <v>0.2</v>
      </c>
      <c r="AA40" s="107">
        <v>0</v>
      </c>
      <c r="AB40" s="107">
        <v>18</v>
      </c>
      <c r="AC40" s="107">
        <v>20</v>
      </c>
      <c r="AD40" s="108">
        <f t="shared" si="3"/>
        <v>1.2</v>
      </c>
      <c r="AE40" s="109">
        <v>20</v>
      </c>
      <c r="AF40" s="106">
        <v>0.2</v>
      </c>
      <c r="AG40" s="107">
        <v>0</v>
      </c>
      <c r="AH40" s="107">
        <v>18</v>
      </c>
      <c r="AI40" s="107">
        <v>20</v>
      </c>
      <c r="AJ40" s="108">
        <f t="shared" si="4"/>
        <v>1.2</v>
      </c>
      <c r="AK40" s="111">
        <v>6</v>
      </c>
      <c r="AL40" s="20">
        <v>5</v>
      </c>
      <c r="AM40" s="113">
        <f t="shared" si="5"/>
        <v>111.19999999999999</v>
      </c>
      <c r="AN40" s="113">
        <f t="shared" si="6"/>
        <v>106.19999999999999</v>
      </c>
      <c r="AO40" s="114"/>
      <c r="AP40" s="115">
        <v>1</v>
      </c>
      <c r="AR40" s="111">
        <f t="shared" si="7"/>
        <v>0</v>
      </c>
      <c r="AS40" s="116"/>
    </row>
    <row r="41" spans="1:48" s="104" customFormat="1" x14ac:dyDescent="0.2">
      <c r="A41" s="104">
        <v>58</v>
      </c>
      <c r="B41" s="104" t="s">
        <v>2</v>
      </c>
      <c r="C41" s="104" t="s">
        <v>159</v>
      </c>
      <c r="D41" s="104" t="s">
        <v>158</v>
      </c>
      <c r="E41" s="104" t="s">
        <v>10</v>
      </c>
      <c r="F41" s="104" t="s">
        <v>157</v>
      </c>
      <c r="G41" s="105">
        <v>116.5</v>
      </c>
      <c r="H41" s="106">
        <v>0.4</v>
      </c>
      <c r="I41" s="15">
        <v>80</v>
      </c>
      <c r="J41" s="15">
        <v>110</v>
      </c>
      <c r="K41" s="15">
        <v>120</v>
      </c>
      <c r="L41" s="108">
        <f t="shared" si="0"/>
        <v>1.1299999999999999</v>
      </c>
      <c r="M41" s="109">
        <v>40</v>
      </c>
      <c r="N41" s="106">
        <v>0.1</v>
      </c>
      <c r="O41" s="107">
        <v>0</v>
      </c>
      <c r="P41" s="15">
        <v>20</v>
      </c>
      <c r="Q41" s="15">
        <v>30</v>
      </c>
      <c r="R41" s="108">
        <f t="shared" si="1"/>
        <v>1.2</v>
      </c>
      <c r="S41" s="110"/>
      <c r="T41" s="106">
        <v>0.1</v>
      </c>
      <c r="U41" s="107">
        <v>0</v>
      </c>
      <c r="V41" s="107">
        <v>10</v>
      </c>
      <c r="W41" s="107">
        <v>10</v>
      </c>
      <c r="X41" s="108">
        <f t="shared" si="2"/>
        <v>0</v>
      </c>
      <c r="Y41" s="110">
        <v>18.5</v>
      </c>
      <c r="Z41" s="106">
        <v>0.2</v>
      </c>
      <c r="AA41" s="107">
        <v>0</v>
      </c>
      <c r="AB41" s="107">
        <v>18</v>
      </c>
      <c r="AC41" s="107">
        <v>20</v>
      </c>
      <c r="AD41" s="108">
        <f t="shared" si="3"/>
        <v>1.05</v>
      </c>
      <c r="AE41" s="109">
        <v>20</v>
      </c>
      <c r="AF41" s="106">
        <v>0.2</v>
      </c>
      <c r="AG41" s="107">
        <v>0</v>
      </c>
      <c r="AH41" s="107">
        <v>18</v>
      </c>
      <c r="AI41" s="107">
        <v>20</v>
      </c>
      <c r="AJ41" s="108">
        <f t="shared" si="4"/>
        <v>1.2</v>
      </c>
      <c r="AK41" s="111">
        <v>0</v>
      </c>
      <c r="AL41" s="20">
        <f t="shared" ref="AL41:AL49" si="10">AK41</f>
        <v>0</v>
      </c>
      <c r="AM41" s="113">
        <f t="shared" si="5"/>
        <v>102.2</v>
      </c>
      <c r="AN41" s="113">
        <f t="shared" si="6"/>
        <v>102.2</v>
      </c>
      <c r="AO41" s="114"/>
      <c r="AP41" s="115">
        <v>1</v>
      </c>
      <c r="AR41" s="111">
        <f t="shared" si="7"/>
        <v>1.5</v>
      </c>
      <c r="AS41" s="116"/>
    </row>
    <row r="42" spans="1:48" s="104" customFormat="1" x14ac:dyDescent="0.2">
      <c r="A42" s="104">
        <v>53</v>
      </c>
      <c r="B42" s="104" t="s">
        <v>2</v>
      </c>
      <c r="C42" s="104" t="s">
        <v>181</v>
      </c>
      <c r="D42" s="104" t="s">
        <v>180</v>
      </c>
      <c r="E42" s="104" t="s">
        <v>18</v>
      </c>
      <c r="F42" s="104" t="s">
        <v>179</v>
      </c>
      <c r="G42" s="105">
        <v>119</v>
      </c>
      <c r="H42" s="106">
        <v>0.4</v>
      </c>
      <c r="I42" s="15">
        <v>80</v>
      </c>
      <c r="J42" s="15">
        <v>110</v>
      </c>
      <c r="K42" s="15">
        <v>120</v>
      </c>
      <c r="L42" s="108">
        <f t="shared" si="0"/>
        <v>1.18</v>
      </c>
      <c r="M42" s="109">
        <v>30</v>
      </c>
      <c r="N42" s="106">
        <v>0.1</v>
      </c>
      <c r="O42" s="107">
        <v>0</v>
      </c>
      <c r="P42" s="15">
        <v>20</v>
      </c>
      <c r="Q42" s="15">
        <v>30</v>
      </c>
      <c r="R42" s="108">
        <f t="shared" si="1"/>
        <v>1.2</v>
      </c>
      <c r="S42" s="110"/>
      <c r="T42" s="106">
        <v>0.1</v>
      </c>
      <c r="U42" s="107">
        <v>0</v>
      </c>
      <c r="V42" s="107">
        <v>10</v>
      </c>
      <c r="W42" s="107">
        <v>10</v>
      </c>
      <c r="X42" s="108">
        <f t="shared" si="2"/>
        <v>0</v>
      </c>
      <c r="Y42" s="110">
        <v>15.666666666666666</v>
      </c>
      <c r="Z42" s="106">
        <v>0.2</v>
      </c>
      <c r="AA42" s="107">
        <v>0</v>
      </c>
      <c r="AB42" s="107">
        <v>18</v>
      </c>
      <c r="AC42" s="107">
        <v>20</v>
      </c>
      <c r="AD42" s="108">
        <f t="shared" si="3"/>
        <v>0.87037037037037035</v>
      </c>
      <c r="AE42" s="109">
        <v>19</v>
      </c>
      <c r="AF42" s="106">
        <v>0.2</v>
      </c>
      <c r="AG42" s="107">
        <v>0</v>
      </c>
      <c r="AH42" s="107">
        <v>18</v>
      </c>
      <c r="AI42" s="107">
        <v>20</v>
      </c>
      <c r="AJ42" s="108">
        <f t="shared" si="4"/>
        <v>1.1000000000000001</v>
      </c>
      <c r="AK42" s="111">
        <v>3</v>
      </c>
      <c r="AL42" s="20">
        <f t="shared" si="10"/>
        <v>3</v>
      </c>
      <c r="AM42" s="113">
        <f t="shared" si="5"/>
        <v>101.60740740740741</v>
      </c>
      <c r="AN42" s="113">
        <f t="shared" si="6"/>
        <v>98.607407407407408</v>
      </c>
      <c r="AO42" s="114"/>
      <c r="AP42" s="115">
        <v>1</v>
      </c>
      <c r="AR42" s="117">
        <f t="shared" si="7"/>
        <v>3.3333333333333339</v>
      </c>
      <c r="AS42" s="116"/>
      <c r="AU42" s="112"/>
      <c r="AV42" s="112"/>
    </row>
    <row r="43" spans="1:48" s="104" customFormat="1" x14ac:dyDescent="0.2">
      <c r="A43" s="104">
        <v>73</v>
      </c>
      <c r="B43" s="104" t="s">
        <v>2</v>
      </c>
      <c r="C43" s="104" t="s">
        <v>354</v>
      </c>
      <c r="D43" s="104" t="s">
        <v>355</v>
      </c>
      <c r="E43" s="104" t="s">
        <v>364</v>
      </c>
      <c r="F43" s="104" t="s">
        <v>363</v>
      </c>
      <c r="G43" s="105">
        <v>123</v>
      </c>
      <c r="H43" s="106">
        <v>0.4</v>
      </c>
      <c r="I43" s="15">
        <v>80</v>
      </c>
      <c r="J43" s="15">
        <v>110</v>
      </c>
      <c r="K43" s="15">
        <v>120</v>
      </c>
      <c r="L43" s="108">
        <f t="shared" si="0"/>
        <v>1.2</v>
      </c>
      <c r="M43" s="109">
        <v>31</v>
      </c>
      <c r="N43" s="106">
        <v>0.1</v>
      </c>
      <c r="O43" s="107">
        <v>0</v>
      </c>
      <c r="P43" s="15">
        <v>20</v>
      </c>
      <c r="Q43" s="15">
        <v>30</v>
      </c>
      <c r="R43" s="108">
        <f t="shared" si="1"/>
        <v>1.2</v>
      </c>
      <c r="S43" s="110"/>
      <c r="T43" s="106">
        <v>0.1</v>
      </c>
      <c r="U43" s="107">
        <v>0</v>
      </c>
      <c r="V43" s="107">
        <v>10</v>
      </c>
      <c r="W43" s="107">
        <v>10</v>
      </c>
      <c r="X43" s="108">
        <f t="shared" si="2"/>
        <v>0</v>
      </c>
      <c r="Y43" s="110">
        <v>17</v>
      </c>
      <c r="Z43" s="106">
        <v>0.2</v>
      </c>
      <c r="AA43" s="107">
        <v>0</v>
      </c>
      <c r="AB43" s="107">
        <v>18</v>
      </c>
      <c r="AC43" s="107">
        <v>20</v>
      </c>
      <c r="AD43" s="108">
        <f t="shared" si="3"/>
        <v>0.94444444444444442</v>
      </c>
      <c r="AE43" s="109">
        <v>19</v>
      </c>
      <c r="AF43" s="106">
        <v>0.2</v>
      </c>
      <c r="AG43" s="107">
        <v>0</v>
      </c>
      <c r="AH43" s="107">
        <v>18</v>
      </c>
      <c r="AI43" s="107">
        <v>20</v>
      </c>
      <c r="AJ43" s="108">
        <f t="shared" si="4"/>
        <v>1.1000000000000001</v>
      </c>
      <c r="AK43" s="111">
        <v>0</v>
      </c>
      <c r="AL43" s="20">
        <f t="shared" si="10"/>
        <v>0</v>
      </c>
      <c r="AM43" s="113">
        <f t="shared" si="5"/>
        <v>100.8888888888889</v>
      </c>
      <c r="AN43" s="113">
        <f t="shared" si="6"/>
        <v>100.8888888888889</v>
      </c>
      <c r="AO43" s="114"/>
      <c r="AP43" s="115">
        <v>1</v>
      </c>
      <c r="AR43" s="111">
        <f t="shared" si="7"/>
        <v>2</v>
      </c>
      <c r="AS43" s="116"/>
    </row>
    <row r="44" spans="1:48" s="104" customFormat="1" x14ac:dyDescent="0.2">
      <c r="A44" s="104">
        <v>42</v>
      </c>
      <c r="B44" s="104" t="s">
        <v>2</v>
      </c>
      <c r="C44" s="104" t="s">
        <v>168</v>
      </c>
      <c r="D44" s="104" t="s">
        <v>167</v>
      </c>
      <c r="E44" s="104" t="s">
        <v>18</v>
      </c>
      <c r="F44" s="104" t="s">
        <v>166</v>
      </c>
      <c r="G44" s="105">
        <v>122.5</v>
      </c>
      <c r="H44" s="106">
        <v>0.4</v>
      </c>
      <c r="I44" s="15">
        <v>80</v>
      </c>
      <c r="J44" s="15">
        <v>110</v>
      </c>
      <c r="K44" s="15">
        <v>120</v>
      </c>
      <c r="L44" s="108">
        <f t="shared" si="0"/>
        <v>1.2</v>
      </c>
      <c r="M44" s="109">
        <v>14</v>
      </c>
      <c r="N44" s="106">
        <v>0.1</v>
      </c>
      <c r="O44" s="107">
        <v>0</v>
      </c>
      <c r="P44" s="15">
        <v>20</v>
      </c>
      <c r="Q44" s="15">
        <v>30</v>
      </c>
      <c r="R44" s="108">
        <f t="shared" si="1"/>
        <v>0.7</v>
      </c>
      <c r="S44" s="110"/>
      <c r="T44" s="106">
        <v>0.1</v>
      </c>
      <c r="U44" s="107">
        <v>0</v>
      </c>
      <c r="V44" s="107">
        <v>10</v>
      </c>
      <c r="W44" s="107">
        <v>10</v>
      </c>
      <c r="X44" s="108">
        <f t="shared" si="2"/>
        <v>0</v>
      </c>
      <c r="Y44" s="110">
        <v>17.5</v>
      </c>
      <c r="Z44" s="106">
        <v>0.2</v>
      </c>
      <c r="AA44" s="107">
        <v>0</v>
      </c>
      <c r="AB44" s="107">
        <v>18</v>
      </c>
      <c r="AC44" s="107">
        <v>20</v>
      </c>
      <c r="AD44" s="108">
        <f t="shared" si="3"/>
        <v>0.9722222222222221</v>
      </c>
      <c r="AE44" s="109">
        <v>19</v>
      </c>
      <c r="AF44" s="106">
        <v>0.2</v>
      </c>
      <c r="AG44" s="107">
        <v>0</v>
      </c>
      <c r="AH44" s="107">
        <v>18</v>
      </c>
      <c r="AI44" s="107">
        <v>20</v>
      </c>
      <c r="AJ44" s="108">
        <f t="shared" si="4"/>
        <v>1.1000000000000001</v>
      </c>
      <c r="AK44" s="111">
        <v>3</v>
      </c>
      <c r="AL44" s="20">
        <f t="shared" si="10"/>
        <v>3</v>
      </c>
      <c r="AM44" s="113">
        <f t="shared" si="5"/>
        <v>99.444444444444443</v>
      </c>
      <c r="AN44" s="113">
        <f t="shared" si="6"/>
        <v>96.444444444444443</v>
      </c>
      <c r="AO44" s="114"/>
      <c r="AP44" s="115">
        <v>1</v>
      </c>
      <c r="AR44" s="111">
        <f t="shared" si="7"/>
        <v>1.5</v>
      </c>
      <c r="AS44" s="116"/>
      <c r="AV44" s="112"/>
    </row>
    <row r="45" spans="1:48" s="104" customFormat="1" x14ac:dyDescent="0.2">
      <c r="A45" s="104">
        <v>77</v>
      </c>
      <c r="B45" s="104" t="s">
        <v>2</v>
      </c>
      <c r="C45" s="104" t="s">
        <v>494</v>
      </c>
      <c r="D45" s="104" t="s">
        <v>495</v>
      </c>
      <c r="E45" s="104" t="s">
        <v>10</v>
      </c>
      <c r="F45" s="104" t="s">
        <v>503</v>
      </c>
      <c r="G45" s="105">
        <v>134</v>
      </c>
      <c r="H45" s="106">
        <v>0.4</v>
      </c>
      <c r="I45" s="15">
        <v>80</v>
      </c>
      <c r="J45" s="15">
        <v>110</v>
      </c>
      <c r="K45" s="15">
        <v>120</v>
      </c>
      <c r="L45" s="108">
        <f t="shared" si="0"/>
        <v>1.2</v>
      </c>
      <c r="M45" s="109">
        <v>15</v>
      </c>
      <c r="N45" s="106">
        <v>0.1</v>
      </c>
      <c r="O45" s="107">
        <v>0</v>
      </c>
      <c r="P45" s="15">
        <v>20</v>
      </c>
      <c r="Q45" s="15">
        <v>30</v>
      </c>
      <c r="R45" s="108">
        <f t="shared" si="1"/>
        <v>0.75</v>
      </c>
      <c r="S45" s="110"/>
      <c r="T45" s="106">
        <v>0.1</v>
      </c>
      <c r="U45" s="107">
        <v>0</v>
      </c>
      <c r="V45" s="107">
        <v>10</v>
      </c>
      <c r="W45" s="107">
        <v>10</v>
      </c>
      <c r="X45" s="108">
        <f t="shared" si="2"/>
        <v>0</v>
      </c>
      <c r="Y45" s="110">
        <v>18</v>
      </c>
      <c r="Z45" s="106">
        <v>0.2</v>
      </c>
      <c r="AA45" s="107">
        <v>0</v>
      </c>
      <c r="AB45" s="107">
        <v>18</v>
      </c>
      <c r="AC45" s="107">
        <v>20</v>
      </c>
      <c r="AD45" s="108">
        <f t="shared" si="3"/>
        <v>1</v>
      </c>
      <c r="AE45" s="109">
        <v>19</v>
      </c>
      <c r="AF45" s="106">
        <v>0.2</v>
      </c>
      <c r="AG45" s="107">
        <v>0</v>
      </c>
      <c r="AH45" s="107">
        <v>18</v>
      </c>
      <c r="AI45" s="107">
        <v>20</v>
      </c>
      <c r="AJ45" s="108">
        <f t="shared" si="4"/>
        <v>1.1000000000000001</v>
      </c>
      <c r="AK45" s="111">
        <v>0</v>
      </c>
      <c r="AL45" s="20">
        <f t="shared" si="10"/>
        <v>0</v>
      </c>
      <c r="AM45" s="113">
        <f t="shared" si="5"/>
        <v>97.499999999999986</v>
      </c>
      <c r="AN45" s="113">
        <f t="shared" si="6"/>
        <v>97.499999999999986</v>
      </c>
      <c r="AO45" s="114"/>
      <c r="AP45" s="115">
        <v>1</v>
      </c>
      <c r="AR45" s="111">
        <f t="shared" si="7"/>
        <v>1</v>
      </c>
      <c r="AS45" s="116"/>
    </row>
    <row r="46" spans="1:48" s="104" customFormat="1" x14ac:dyDescent="0.2">
      <c r="A46" s="104">
        <v>47</v>
      </c>
      <c r="B46" s="104" t="s">
        <v>2</v>
      </c>
      <c r="C46" s="104" t="s">
        <v>209</v>
      </c>
      <c r="D46" s="104" t="s">
        <v>208</v>
      </c>
      <c r="E46" s="104" t="s">
        <v>18</v>
      </c>
      <c r="F46" s="104" t="s">
        <v>207</v>
      </c>
      <c r="G46" s="105">
        <v>115.5</v>
      </c>
      <c r="H46" s="106">
        <v>0.4</v>
      </c>
      <c r="I46" s="15">
        <v>80</v>
      </c>
      <c r="J46" s="15">
        <v>110</v>
      </c>
      <c r="K46" s="15">
        <v>120</v>
      </c>
      <c r="L46" s="108">
        <f t="shared" si="0"/>
        <v>1.1100000000000001</v>
      </c>
      <c r="M46" s="109">
        <v>12.5</v>
      </c>
      <c r="N46" s="106">
        <v>0.1</v>
      </c>
      <c r="O46" s="107">
        <v>0</v>
      </c>
      <c r="P46" s="15">
        <v>20</v>
      </c>
      <c r="Q46" s="15">
        <v>30</v>
      </c>
      <c r="R46" s="108">
        <f t="shared" si="1"/>
        <v>0.625</v>
      </c>
      <c r="S46" s="110"/>
      <c r="T46" s="106">
        <v>0.1</v>
      </c>
      <c r="U46" s="107">
        <v>0</v>
      </c>
      <c r="V46" s="107">
        <v>10</v>
      </c>
      <c r="W46" s="107">
        <v>10</v>
      </c>
      <c r="X46" s="108">
        <f t="shared" si="2"/>
        <v>0</v>
      </c>
      <c r="Y46" s="110">
        <v>19</v>
      </c>
      <c r="Z46" s="106">
        <v>0.2</v>
      </c>
      <c r="AA46" s="107">
        <v>0</v>
      </c>
      <c r="AB46" s="107">
        <v>18</v>
      </c>
      <c r="AC46" s="107">
        <v>20</v>
      </c>
      <c r="AD46" s="108">
        <f t="shared" si="3"/>
        <v>1.1000000000000001</v>
      </c>
      <c r="AE46" s="109">
        <v>18</v>
      </c>
      <c r="AF46" s="106">
        <v>0.2</v>
      </c>
      <c r="AG46" s="107">
        <v>0</v>
      </c>
      <c r="AH46" s="107">
        <v>18</v>
      </c>
      <c r="AI46" s="107">
        <v>20</v>
      </c>
      <c r="AJ46" s="108">
        <f t="shared" si="4"/>
        <v>1</v>
      </c>
      <c r="AK46" s="111">
        <v>2</v>
      </c>
      <c r="AL46" s="20">
        <f t="shared" si="10"/>
        <v>2</v>
      </c>
      <c r="AM46" s="113">
        <f t="shared" si="5"/>
        <v>94.65</v>
      </c>
      <c r="AN46" s="113">
        <f t="shared" si="6"/>
        <v>92.65</v>
      </c>
      <c r="AO46" s="114"/>
      <c r="AP46" s="115">
        <v>1</v>
      </c>
      <c r="AR46" s="111">
        <f t="shared" si="7"/>
        <v>-1</v>
      </c>
      <c r="AS46" s="116"/>
      <c r="AV46" s="112"/>
    </row>
    <row r="47" spans="1:48" s="104" customFormat="1" x14ac:dyDescent="0.2">
      <c r="A47" s="104">
        <v>51</v>
      </c>
      <c r="B47" s="104" t="s">
        <v>2</v>
      </c>
      <c r="C47" s="104" t="s">
        <v>129</v>
      </c>
      <c r="D47" s="104" t="s">
        <v>128</v>
      </c>
      <c r="E47" s="104" t="s">
        <v>10</v>
      </c>
      <c r="F47" s="104" t="s">
        <v>127</v>
      </c>
      <c r="G47" s="105">
        <v>111.5</v>
      </c>
      <c r="H47" s="106">
        <v>0.4</v>
      </c>
      <c r="I47" s="15">
        <v>80</v>
      </c>
      <c r="J47" s="15">
        <v>110</v>
      </c>
      <c r="K47" s="15">
        <v>120</v>
      </c>
      <c r="L47" s="108">
        <f t="shared" si="0"/>
        <v>1.03</v>
      </c>
      <c r="M47" s="109">
        <v>15</v>
      </c>
      <c r="N47" s="106">
        <v>0.1</v>
      </c>
      <c r="O47" s="107">
        <v>0</v>
      </c>
      <c r="P47" s="15">
        <v>20</v>
      </c>
      <c r="Q47" s="15">
        <v>30</v>
      </c>
      <c r="R47" s="108">
        <f t="shared" si="1"/>
        <v>0.75</v>
      </c>
      <c r="S47" s="110"/>
      <c r="T47" s="106">
        <v>0.1</v>
      </c>
      <c r="U47" s="107">
        <v>0</v>
      </c>
      <c r="V47" s="107">
        <v>10</v>
      </c>
      <c r="W47" s="107">
        <v>10</v>
      </c>
      <c r="X47" s="108">
        <f t="shared" si="2"/>
        <v>0</v>
      </c>
      <c r="Y47" s="110">
        <v>19</v>
      </c>
      <c r="Z47" s="106">
        <v>0.2</v>
      </c>
      <c r="AA47" s="107">
        <v>0</v>
      </c>
      <c r="AB47" s="107">
        <v>18</v>
      </c>
      <c r="AC47" s="107">
        <v>20</v>
      </c>
      <c r="AD47" s="108">
        <f t="shared" si="3"/>
        <v>1.1000000000000001</v>
      </c>
      <c r="AE47" s="109">
        <v>19</v>
      </c>
      <c r="AF47" s="106">
        <v>0.2</v>
      </c>
      <c r="AG47" s="107">
        <v>0</v>
      </c>
      <c r="AH47" s="107">
        <v>18</v>
      </c>
      <c r="AI47" s="107">
        <v>20</v>
      </c>
      <c r="AJ47" s="108">
        <f t="shared" si="4"/>
        <v>1.1000000000000001</v>
      </c>
      <c r="AK47" s="111">
        <v>0</v>
      </c>
      <c r="AL47" s="20">
        <f t="shared" si="10"/>
        <v>0</v>
      </c>
      <c r="AM47" s="113">
        <f t="shared" si="5"/>
        <v>92.7</v>
      </c>
      <c r="AN47" s="113">
        <f t="shared" si="6"/>
        <v>92.7</v>
      </c>
      <c r="AO47" s="114"/>
      <c r="AP47" s="115">
        <v>1</v>
      </c>
      <c r="AR47" s="111">
        <f t="shared" si="7"/>
        <v>0</v>
      </c>
      <c r="AS47" s="116"/>
      <c r="AV47" s="112"/>
    </row>
    <row r="48" spans="1:48" s="104" customFormat="1" x14ac:dyDescent="0.2">
      <c r="A48" s="104">
        <v>40</v>
      </c>
      <c r="B48" s="104" t="s">
        <v>2</v>
      </c>
      <c r="C48" s="104" t="s">
        <v>156</v>
      </c>
      <c r="D48" s="104" t="s">
        <v>155</v>
      </c>
      <c r="E48" s="104" t="s">
        <v>18</v>
      </c>
      <c r="F48" s="104" t="s">
        <v>154</v>
      </c>
      <c r="G48" s="105">
        <v>132</v>
      </c>
      <c r="H48" s="106">
        <v>0.4</v>
      </c>
      <c r="I48" s="15">
        <v>80</v>
      </c>
      <c r="J48" s="15">
        <v>110</v>
      </c>
      <c r="K48" s="15">
        <v>120</v>
      </c>
      <c r="L48" s="108">
        <f t="shared" si="0"/>
        <v>1.2</v>
      </c>
      <c r="M48" s="109">
        <v>5</v>
      </c>
      <c r="N48" s="106">
        <v>0.1</v>
      </c>
      <c r="O48" s="107">
        <v>0</v>
      </c>
      <c r="P48" s="15">
        <v>20</v>
      </c>
      <c r="Q48" s="15">
        <v>30</v>
      </c>
      <c r="R48" s="108">
        <f t="shared" si="1"/>
        <v>0.25</v>
      </c>
      <c r="S48" s="110"/>
      <c r="T48" s="106">
        <v>0.1</v>
      </c>
      <c r="U48" s="107">
        <v>0</v>
      </c>
      <c r="V48" s="107">
        <v>10</v>
      </c>
      <c r="W48" s="107">
        <v>10</v>
      </c>
      <c r="X48" s="108">
        <f t="shared" si="2"/>
        <v>0</v>
      </c>
      <c r="Y48" s="110">
        <v>17</v>
      </c>
      <c r="Z48" s="106">
        <v>0.2</v>
      </c>
      <c r="AA48" s="107">
        <v>0</v>
      </c>
      <c r="AB48" s="107">
        <v>18</v>
      </c>
      <c r="AC48" s="107">
        <v>20</v>
      </c>
      <c r="AD48" s="108">
        <f t="shared" si="3"/>
        <v>0.94444444444444442</v>
      </c>
      <c r="AE48" s="109">
        <v>19</v>
      </c>
      <c r="AF48" s="106">
        <v>0.2</v>
      </c>
      <c r="AG48" s="107">
        <v>0</v>
      </c>
      <c r="AH48" s="107">
        <v>18</v>
      </c>
      <c r="AI48" s="107">
        <v>20</v>
      </c>
      <c r="AJ48" s="108">
        <f t="shared" si="4"/>
        <v>1.1000000000000001</v>
      </c>
      <c r="AK48" s="111">
        <v>2</v>
      </c>
      <c r="AL48" s="20">
        <f t="shared" si="10"/>
        <v>2</v>
      </c>
      <c r="AM48" s="113">
        <f t="shared" si="5"/>
        <v>93.3888888888889</v>
      </c>
      <c r="AN48" s="113">
        <f t="shared" si="6"/>
        <v>91.3888888888889</v>
      </c>
      <c r="AO48" s="114"/>
      <c r="AP48" s="115">
        <v>1</v>
      </c>
      <c r="AR48" s="111">
        <f t="shared" si="7"/>
        <v>2</v>
      </c>
      <c r="AS48" s="116"/>
    </row>
    <row r="49" spans="1:48" s="104" customFormat="1" x14ac:dyDescent="0.2">
      <c r="A49" s="104">
        <v>70</v>
      </c>
      <c r="B49" s="104" t="s">
        <v>2</v>
      </c>
      <c r="C49" s="104" t="s">
        <v>348</v>
      </c>
      <c r="D49" s="104" t="s">
        <v>349</v>
      </c>
      <c r="E49" s="104" t="s">
        <v>10</v>
      </c>
      <c r="F49" s="104" t="s">
        <v>360</v>
      </c>
      <c r="G49" s="105">
        <v>120.5</v>
      </c>
      <c r="H49" s="106">
        <v>0.4</v>
      </c>
      <c r="I49" s="15">
        <v>80</v>
      </c>
      <c r="J49" s="15">
        <v>110</v>
      </c>
      <c r="K49" s="15">
        <v>120</v>
      </c>
      <c r="L49" s="108">
        <f t="shared" si="0"/>
        <v>1.2</v>
      </c>
      <c r="M49" s="109">
        <v>6</v>
      </c>
      <c r="N49" s="106">
        <v>0.1</v>
      </c>
      <c r="O49" s="107">
        <v>0</v>
      </c>
      <c r="P49" s="15">
        <v>20</v>
      </c>
      <c r="Q49" s="15">
        <v>30</v>
      </c>
      <c r="R49" s="108">
        <f t="shared" si="1"/>
        <v>0.3</v>
      </c>
      <c r="S49" s="110"/>
      <c r="T49" s="106">
        <v>0.1</v>
      </c>
      <c r="U49" s="107">
        <v>0</v>
      </c>
      <c r="V49" s="107">
        <v>10</v>
      </c>
      <c r="W49" s="107">
        <v>10</v>
      </c>
      <c r="X49" s="108">
        <f t="shared" si="2"/>
        <v>0</v>
      </c>
      <c r="Y49" s="110">
        <v>18</v>
      </c>
      <c r="Z49" s="106">
        <v>0.2</v>
      </c>
      <c r="AA49" s="107">
        <v>0</v>
      </c>
      <c r="AB49" s="107">
        <v>18</v>
      </c>
      <c r="AC49" s="107">
        <v>20</v>
      </c>
      <c r="AD49" s="108">
        <f t="shared" si="3"/>
        <v>1</v>
      </c>
      <c r="AE49" s="109">
        <v>19</v>
      </c>
      <c r="AF49" s="106">
        <v>0.2</v>
      </c>
      <c r="AG49" s="107">
        <v>0</v>
      </c>
      <c r="AH49" s="107">
        <v>18</v>
      </c>
      <c r="AI49" s="107">
        <v>20</v>
      </c>
      <c r="AJ49" s="108">
        <f t="shared" si="4"/>
        <v>1.1000000000000001</v>
      </c>
      <c r="AK49" s="111">
        <v>0</v>
      </c>
      <c r="AL49" s="20">
        <f t="shared" si="10"/>
        <v>0</v>
      </c>
      <c r="AM49" s="113">
        <f t="shared" si="5"/>
        <v>93</v>
      </c>
      <c r="AN49" s="113">
        <f t="shared" si="6"/>
        <v>93</v>
      </c>
      <c r="AO49" s="114"/>
      <c r="AP49" s="115">
        <v>1</v>
      </c>
      <c r="AR49" s="111">
        <f t="shared" si="7"/>
        <v>1</v>
      </c>
      <c r="AS49" s="116"/>
    </row>
    <row r="50" spans="1:48" s="104" customFormat="1" x14ac:dyDescent="0.2">
      <c r="A50" s="104">
        <v>39</v>
      </c>
      <c r="B50" s="104" t="s">
        <v>2</v>
      </c>
      <c r="C50" s="104" t="s">
        <v>117</v>
      </c>
      <c r="D50" s="104" t="s">
        <v>116</v>
      </c>
      <c r="E50" s="104" t="s">
        <v>18</v>
      </c>
      <c r="F50" s="104" t="s">
        <v>115</v>
      </c>
      <c r="G50" s="105">
        <v>123.5</v>
      </c>
      <c r="H50" s="106">
        <v>0.4</v>
      </c>
      <c r="I50" s="15">
        <v>80</v>
      </c>
      <c r="J50" s="15">
        <v>110</v>
      </c>
      <c r="K50" s="15">
        <v>120</v>
      </c>
      <c r="L50" s="108">
        <f t="shared" si="0"/>
        <v>1.2</v>
      </c>
      <c r="M50" s="109">
        <v>2</v>
      </c>
      <c r="N50" s="106">
        <v>0.1</v>
      </c>
      <c r="O50" s="107">
        <v>0</v>
      </c>
      <c r="P50" s="15">
        <v>20</v>
      </c>
      <c r="Q50" s="15">
        <v>30</v>
      </c>
      <c r="R50" s="108">
        <f t="shared" si="1"/>
        <v>0.1</v>
      </c>
      <c r="S50" s="110"/>
      <c r="T50" s="106">
        <v>0.1</v>
      </c>
      <c r="U50" s="107">
        <v>0</v>
      </c>
      <c r="V50" s="107">
        <v>10</v>
      </c>
      <c r="W50" s="107">
        <v>10</v>
      </c>
      <c r="X50" s="108">
        <f t="shared" si="2"/>
        <v>0</v>
      </c>
      <c r="Y50" s="110">
        <v>16.5</v>
      </c>
      <c r="Z50" s="106">
        <v>0.2</v>
      </c>
      <c r="AA50" s="107">
        <v>0</v>
      </c>
      <c r="AB50" s="107">
        <v>18</v>
      </c>
      <c r="AC50" s="107">
        <v>20</v>
      </c>
      <c r="AD50" s="108">
        <f t="shared" si="3"/>
        <v>0.91666666666666652</v>
      </c>
      <c r="AE50" s="109">
        <v>18</v>
      </c>
      <c r="AF50" s="106">
        <v>0.2</v>
      </c>
      <c r="AG50" s="107">
        <v>0</v>
      </c>
      <c r="AH50" s="107">
        <v>18</v>
      </c>
      <c r="AI50" s="107">
        <v>20</v>
      </c>
      <c r="AJ50" s="108">
        <f t="shared" si="4"/>
        <v>1</v>
      </c>
      <c r="AK50" s="111">
        <v>9</v>
      </c>
      <c r="AL50" s="20">
        <v>5</v>
      </c>
      <c r="AM50" s="113">
        <f t="shared" si="5"/>
        <v>92.333333333333329</v>
      </c>
      <c r="AN50" s="113">
        <f t="shared" si="6"/>
        <v>87.333333333333329</v>
      </c>
      <c r="AO50" s="114"/>
      <c r="AP50" s="115">
        <v>1</v>
      </c>
      <c r="AR50" s="111">
        <f t="shared" si="7"/>
        <v>1.5</v>
      </c>
      <c r="AS50" s="116"/>
    </row>
    <row r="51" spans="1:48" s="104" customFormat="1" x14ac:dyDescent="0.2">
      <c r="A51" s="104">
        <v>75</v>
      </c>
      <c r="B51" s="104" t="s">
        <v>2</v>
      </c>
      <c r="C51" s="104" t="s">
        <v>486</v>
      </c>
      <c r="D51" s="104" t="s">
        <v>487</v>
      </c>
      <c r="E51" s="104" t="s">
        <v>18</v>
      </c>
      <c r="F51" s="104" t="s">
        <v>499</v>
      </c>
      <c r="G51" s="105">
        <v>129</v>
      </c>
      <c r="H51" s="106">
        <v>0.4</v>
      </c>
      <c r="I51" s="15">
        <v>80</v>
      </c>
      <c r="J51" s="15">
        <v>110</v>
      </c>
      <c r="K51" s="15">
        <v>120</v>
      </c>
      <c r="L51" s="108">
        <f t="shared" si="0"/>
        <v>1.2</v>
      </c>
      <c r="M51" s="109">
        <v>14</v>
      </c>
      <c r="N51" s="106">
        <v>0.1</v>
      </c>
      <c r="O51" s="107">
        <v>0</v>
      </c>
      <c r="P51" s="15">
        <v>20</v>
      </c>
      <c r="Q51" s="15">
        <v>30</v>
      </c>
      <c r="R51" s="108">
        <f t="shared" si="1"/>
        <v>0.7</v>
      </c>
      <c r="S51" s="110"/>
      <c r="T51" s="106">
        <v>0.1</v>
      </c>
      <c r="U51" s="107">
        <v>0</v>
      </c>
      <c r="V51" s="107">
        <v>10</v>
      </c>
      <c r="W51" s="107">
        <v>10</v>
      </c>
      <c r="X51" s="108">
        <f t="shared" si="2"/>
        <v>0</v>
      </c>
      <c r="Y51" s="110">
        <v>17</v>
      </c>
      <c r="Z51" s="106">
        <v>0.2</v>
      </c>
      <c r="AA51" s="107">
        <v>0</v>
      </c>
      <c r="AB51" s="107">
        <v>18</v>
      </c>
      <c r="AC51" s="107">
        <v>20</v>
      </c>
      <c r="AD51" s="108">
        <f t="shared" si="3"/>
        <v>0.94444444444444442</v>
      </c>
      <c r="AE51" s="109">
        <v>18</v>
      </c>
      <c r="AF51" s="106">
        <v>0.2</v>
      </c>
      <c r="AG51" s="107">
        <v>0</v>
      </c>
      <c r="AH51" s="107">
        <v>18</v>
      </c>
      <c r="AI51" s="107">
        <v>20</v>
      </c>
      <c r="AJ51" s="108">
        <f t="shared" si="4"/>
        <v>1</v>
      </c>
      <c r="AK51" s="111">
        <v>0</v>
      </c>
      <c r="AL51" s="20">
        <f t="shared" ref="AL51:AL84" si="11">AK51</f>
        <v>0</v>
      </c>
      <c r="AM51" s="113">
        <f t="shared" si="5"/>
        <v>93.888888888888886</v>
      </c>
      <c r="AN51" s="113">
        <f t="shared" si="6"/>
        <v>93.888888888888886</v>
      </c>
      <c r="AO51" s="114"/>
      <c r="AP51" s="115">
        <v>1</v>
      </c>
      <c r="AR51" s="111">
        <f t="shared" si="7"/>
        <v>1</v>
      </c>
      <c r="AS51" s="116"/>
    </row>
    <row r="52" spans="1:48" s="104" customFormat="1" x14ac:dyDescent="0.2">
      <c r="A52" s="104">
        <v>68</v>
      </c>
      <c r="B52" s="104" t="s">
        <v>2</v>
      </c>
      <c r="C52" s="104" t="s">
        <v>342</v>
      </c>
      <c r="D52" s="104" t="s">
        <v>343</v>
      </c>
      <c r="E52" s="104" t="s">
        <v>18</v>
      </c>
      <c r="F52" s="104" t="s">
        <v>358</v>
      </c>
      <c r="G52" s="105">
        <v>108.5</v>
      </c>
      <c r="H52" s="106">
        <v>0.4</v>
      </c>
      <c r="I52" s="15">
        <v>80</v>
      </c>
      <c r="J52" s="15">
        <v>110</v>
      </c>
      <c r="K52" s="15">
        <v>120</v>
      </c>
      <c r="L52" s="108">
        <f t="shared" si="0"/>
        <v>0.95</v>
      </c>
      <c r="M52" s="109">
        <v>6</v>
      </c>
      <c r="N52" s="106">
        <v>0.1</v>
      </c>
      <c r="O52" s="107">
        <v>0</v>
      </c>
      <c r="P52" s="15">
        <v>20</v>
      </c>
      <c r="Q52" s="15">
        <v>30</v>
      </c>
      <c r="R52" s="108">
        <f t="shared" si="1"/>
        <v>0.3</v>
      </c>
      <c r="S52" s="110"/>
      <c r="T52" s="106">
        <v>0.1</v>
      </c>
      <c r="U52" s="107">
        <v>0</v>
      </c>
      <c r="V52" s="107">
        <v>10</v>
      </c>
      <c r="W52" s="107">
        <v>10</v>
      </c>
      <c r="X52" s="108">
        <f t="shared" si="2"/>
        <v>0</v>
      </c>
      <c r="Y52" s="110">
        <v>18</v>
      </c>
      <c r="Z52" s="106">
        <v>0.2</v>
      </c>
      <c r="AA52" s="107">
        <v>0</v>
      </c>
      <c r="AB52" s="107">
        <v>18</v>
      </c>
      <c r="AC52" s="107">
        <v>20</v>
      </c>
      <c r="AD52" s="108">
        <f t="shared" si="3"/>
        <v>1</v>
      </c>
      <c r="AE52" s="109">
        <v>17</v>
      </c>
      <c r="AF52" s="106">
        <v>0.2</v>
      </c>
      <c r="AG52" s="107">
        <v>0</v>
      </c>
      <c r="AH52" s="107">
        <v>18</v>
      </c>
      <c r="AI52" s="107">
        <v>20</v>
      </c>
      <c r="AJ52" s="108">
        <f t="shared" si="4"/>
        <v>0.94444444444444442</v>
      </c>
      <c r="AK52" s="111">
        <v>5</v>
      </c>
      <c r="AL52" s="20">
        <f t="shared" si="11"/>
        <v>5</v>
      </c>
      <c r="AM52" s="113">
        <f t="shared" si="5"/>
        <v>84.8888888888889</v>
      </c>
      <c r="AN52" s="113">
        <f t="shared" si="6"/>
        <v>79.8888888888889</v>
      </c>
      <c r="AO52" s="114"/>
      <c r="AP52" s="115">
        <v>1</v>
      </c>
      <c r="AR52" s="111">
        <f t="shared" si="7"/>
        <v>-1</v>
      </c>
      <c r="AS52" s="116"/>
    </row>
    <row r="53" spans="1:48" s="104" customFormat="1" x14ac:dyDescent="0.2">
      <c r="A53" s="104">
        <v>48</v>
      </c>
      <c r="B53" s="104" t="s">
        <v>2</v>
      </c>
      <c r="C53" s="104" t="s">
        <v>104</v>
      </c>
      <c r="D53" s="104" t="s">
        <v>103</v>
      </c>
      <c r="E53" s="104" t="s">
        <v>91</v>
      </c>
      <c r="F53" s="104" t="s">
        <v>36</v>
      </c>
      <c r="G53" s="105">
        <v>115.5</v>
      </c>
      <c r="H53" s="106">
        <v>0.4</v>
      </c>
      <c r="I53" s="15">
        <v>80</v>
      </c>
      <c r="J53" s="15">
        <v>110</v>
      </c>
      <c r="K53" s="15">
        <v>120</v>
      </c>
      <c r="L53" s="108">
        <f t="shared" si="0"/>
        <v>1.1100000000000001</v>
      </c>
      <c r="M53" s="109">
        <v>15</v>
      </c>
      <c r="N53" s="106">
        <v>0.1</v>
      </c>
      <c r="O53" s="107">
        <v>0</v>
      </c>
      <c r="P53" s="15">
        <v>20</v>
      </c>
      <c r="Q53" s="15">
        <v>30</v>
      </c>
      <c r="R53" s="108">
        <f t="shared" si="1"/>
        <v>0.75</v>
      </c>
      <c r="S53" s="110"/>
      <c r="T53" s="106">
        <v>0.1</v>
      </c>
      <c r="U53" s="107">
        <v>0</v>
      </c>
      <c r="V53" s="107">
        <v>10</v>
      </c>
      <c r="W53" s="107">
        <v>10</v>
      </c>
      <c r="X53" s="108">
        <f t="shared" si="2"/>
        <v>0</v>
      </c>
      <c r="Y53" s="110">
        <v>14</v>
      </c>
      <c r="Z53" s="106">
        <v>0.2</v>
      </c>
      <c r="AA53" s="107">
        <v>0</v>
      </c>
      <c r="AB53" s="107">
        <v>18</v>
      </c>
      <c r="AC53" s="107">
        <v>20</v>
      </c>
      <c r="AD53" s="108">
        <f t="shared" si="3"/>
        <v>0.7777777777777779</v>
      </c>
      <c r="AE53" s="109">
        <v>17</v>
      </c>
      <c r="AF53" s="106">
        <v>0.2</v>
      </c>
      <c r="AG53" s="107">
        <v>0</v>
      </c>
      <c r="AH53" s="107">
        <v>18</v>
      </c>
      <c r="AI53" s="107">
        <v>20</v>
      </c>
      <c r="AJ53" s="108">
        <f t="shared" si="4"/>
        <v>0.94444444444444442</v>
      </c>
      <c r="AK53" s="111">
        <v>2</v>
      </c>
      <c r="AL53" s="20">
        <f t="shared" si="11"/>
        <v>2</v>
      </c>
      <c r="AM53" s="113">
        <f t="shared" si="5"/>
        <v>88.344444444444463</v>
      </c>
      <c r="AN53" s="113">
        <f t="shared" si="6"/>
        <v>86.344444444444463</v>
      </c>
      <c r="AO53" s="114"/>
      <c r="AP53" s="115">
        <v>1</v>
      </c>
      <c r="AR53" s="111">
        <f t="shared" si="7"/>
        <v>3</v>
      </c>
      <c r="AS53" s="116"/>
      <c r="AV53" s="112"/>
    </row>
    <row r="54" spans="1:48" s="104" customFormat="1" x14ac:dyDescent="0.2">
      <c r="A54" s="104">
        <v>79</v>
      </c>
      <c r="B54" s="104" t="s">
        <v>2</v>
      </c>
      <c r="C54" s="104" t="s">
        <v>480</v>
      </c>
      <c r="D54" s="104" t="s">
        <v>481</v>
      </c>
      <c r="E54" s="104" t="s">
        <v>10</v>
      </c>
      <c r="F54" s="104" t="s">
        <v>504</v>
      </c>
      <c r="G54" s="105">
        <v>136</v>
      </c>
      <c r="H54" s="106">
        <v>0.4</v>
      </c>
      <c r="I54" s="15">
        <v>80</v>
      </c>
      <c r="J54" s="15">
        <v>110</v>
      </c>
      <c r="K54" s="15">
        <v>120</v>
      </c>
      <c r="L54" s="108">
        <f t="shared" si="0"/>
        <v>1.2</v>
      </c>
      <c r="M54" s="109">
        <v>0</v>
      </c>
      <c r="N54" s="106">
        <v>0.1</v>
      </c>
      <c r="O54" s="107">
        <v>0</v>
      </c>
      <c r="P54" s="15">
        <v>20</v>
      </c>
      <c r="Q54" s="15">
        <v>30</v>
      </c>
      <c r="R54" s="108">
        <f t="shared" si="1"/>
        <v>0</v>
      </c>
      <c r="S54" s="110"/>
      <c r="T54" s="106">
        <v>0.1</v>
      </c>
      <c r="U54" s="107">
        <v>0</v>
      </c>
      <c r="V54" s="107">
        <v>10</v>
      </c>
      <c r="W54" s="107">
        <v>10</v>
      </c>
      <c r="X54" s="108">
        <f t="shared" si="2"/>
        <v>0</v>
      </c>
      <c r="Y54" s="110">
        <v>18</v>
      </c>
      <c r="Z54" s="106">
        <v>0.2</v>
      </c>
      <c r="AA54" s="107">
        <v>0</v>
      </c>
      <c r="AB54" s="107">
        <v>18</v>
      </c>
      <c r="AC54" s="107">
        <v>20</v>
      </c>
      <c r="AD54" s="108">
        <f t="shared" si="3"/>
        <v>1</v>
      </c>
      <c r="AE54" s="109">
        <v>18</v>
      </c>
      <c r="AF54" s="106">
        <v>0.2</v>
      </c>
      <c r="AG54" s="107">
        <v>0</v>
      </c>
      <c r="AH54" s="107">
        <v>18</v>
      </c>
      <c r="AI54" s="107">
        <v>20</v>
      </c>
      <c r="AJ54" s="108">
        <f t="shared" si="4"/>
        <v>1</v>
      </c>
      <c r="AK54" s="111">
        <v>0</v>
      </c>
      <c r="AL54" s="20">
        <f t="shared" si="11"/>
        <v>0</v>
      </c>
      <c r="AM54" s="113">
        <f t="shared" si="5"/>
        <v>87.999999999999986</v>
      </c>
      <c r="AN54" s="113">
        <f t="shared" si="6"/>
        <v>87.999999999999986</v>
      </c>
      <c r="AO54" s="114"/>
      <c r="AP54" s="115">
        <v>1</v>
      </c>
      <c r="AR54" s="111">
        <f t="shared" si="7"/>
        <v>0</v>
      </c>
      <c r="AS54" s="116"/>
    </row>
    <row r="55" spans="1:48" s="104" customFormat="1" x14ac:dyDescent="0.2">
      <c r="A55" s="104">
        <v>80</v>
      </c>
      <c r="B55" s="104" t="s">
        <v>2</v>
      </c>
      <c r="C55" s="104" t="s">
        <v>482</v>
      </c>
      <c r="D55" s="104" t="s">
        <v>483</v>
      </c>
      <c r="E55" s="104" t="s">
        <v>10</v>
      </c>
      <c r="F55" s="104" t="s">
        <v>505</v>
      </c>
      <c r="G55" s="105">
        <v>136</v>
      </c>
      <c r="H55" s="106">
        <v>0.4</v>
      </c>
      <c r="I55" s="15">
        <v>80</v>
      </c>
      <c r="J55" s="15">
        <v>110</v>
      </c>
      <c r="K55" s="15">
        <v>120</v>
      </c>
      <c r="L55" s="108">
        <f t="shared" si="0"/>
        <v>1.2</v>
      </c>
      <c r="M55" s="109">
        <v>0</v>
      </c>
      <c r="N55" s="106">
        <v>0.1</v>
      </c>
      <c r="O55" s="107">
        <v>0</v>
      </c>
      <c r="P55" s="15">
        <v>20</v>
      </c>
      <c r="Q55" s="15">
        <v>30</v>
      </c>
      <c r="R55" s="108">
        <f t="shared" si="1"/>
        <v>0</v>
      </c>
      <c r="S55" s="110"/>
      <c r="T55" s="106">
        <v>0.1</v>
      </c>
      <c r="U55" s="107">
        <v>0</v>
      </c>
      <c r="V55" s="107">
        <v>10</v>
      </c>
      <c r="W55" s="107">
        <v>10</v>
      </c>
      <c r="X55" s="108">
        <f t="shared" si="2"/>
        <v>0</v>
      </c>
      <c r="Y55" s="110">
        <v>18</v>
      </c>
      <c r="Z55" s="106">
        <v>0.2</v>
      </c>
      <c r="AA55" s="107">
        <v>0</v>
      </c>
      <c r="AB55" s="107">
        <v>18</v>
      </c>
      <c r="AC55" s="107">
        <v>20</v>
      </c>
      <c r="AD55" s="108">
        <f t="shared" si="3"/>
        <v>1</v>
      </c>
      <c r="AE55" s="109">
        <v>18</v>
      </c>
      <c r="AF55" s="106">
        <v>0.2</v>
      </c>
      <c r="AG55" s="107">
        <v>0</v>
      </c>
      <c r="AH55" s="107">
        <v>18</v>
      </c>
      <c r="AI55" s="107">
        <v>20</v>
      </c>
      <c r="AJ55" s="108">
        <f t="shared" si="4"/>
        <v>1</v>
      </c>
      <c r="AK55" s="111">
        <v>0</v>
      </c>
      <c r="AL55" s="20">
        <f t="shared" si="11"/>
        <v>0</v>
      </c>
      <c r="AM55" s="113">
        <f t="shared" si="5"/>
        <v>87.999999999999986</v>
      </c>
      <c r="AN55" s="113">
        <f t="shared" si="6"/>
        <v>87.999999999999986</v>
      </c>
      <c r="AO55" s="114"/>
      <c r="AP55" s="115">
        <v>1</v>
      </c>
      <c r="AR55" s="111">
        <f t="shared" si="7"/>
        <v>0</v>
      </c>
      <c r="AS55" s="116"/>
    </row>
    <row r="56" spans="1:48" s="104" customFormat="1" x14ac:dyDescent="0.2">
      <c r="A56" s="104">
        <v>52</v>
      </c>
      <c r="B56" s="104" t="s">
        <v>2</v>
      </c>
      <c r="C56" s="104" t="s">
        <v>140</v>
      </c>
      <c r="D56" s="104" t="s">
        <v>139</v>
      </c>
      <c r="E56" s="104" t="s">
        <v>10</v>
      </c>
      <c r="F56" s="104" t="s">
        <v>13</v>
      </c>
      <c r="G56" s="105">
        <v>125</v>
      </c>
      <c r="H56" s="106">
        <v>0.4</v>
      </c>
      <c r="I56" s="15">
        <v>80</v>
      </c>
      <c r="J56" s="15">
        <v>110</v>
      </c>
      <c r="K56" s="15">
        <v>120</v>
      </c>
      <c r="L56" s="108">
        <f t="shared" si="0"/>
        <v>1.2</v>
      </c>
      <c r="M56" s="109">
        <v>2.5</v>
      </c>
      <c r="N56" s="106">
        <v>0.1</v>
      </c>
      <c r="O56" s="107">
        <v>0</v>
      </c>
      <c r="P56" s="15">
        <v>20</v>
      </c>
      <c r="Q56" s="15">
        <v>30</v>
      </c>
      <c r="R56" s="108">
        <f t="shared" si="1"/>
        <v>0.125</v>
      </c>
      <c r="S56" s="110"/>
      <c r="T56" s="106">
        <v>0.1</v>
      </c>
      <c r="U56" s="107">
        <v>0</v>
      </c>
      <c r="V56" s="107">
        <v>10</v>
      </c>
      <c r="W56" s="107">
        <v>10</v>
      </c>
      <c r="X56" s="108">
        <f t="shared" si="2"/>
        <v>0</v>
      </c>
      <c r="Y56" s="110">
        <v>18</v>
      </c>
      <c r="Z56" s="106">
        <v>0.2</v>
      </c>
      <c r="AA56" s="107">
        <v>0</v>
      </c>
      <c r="AB56" s="107">
        <v>18</v>
      </c>
      <c r="AC56" s="107">
        <v>20</v>
      </c>
      <c r="AD56" s="108">
        <f t="shared" si="3"/>
        <v>1</v>
      </c>
      <c r="AE56" s="109">
        <v>17</v>
      </c>
      <c r="AF56" s="106">
        <v>0.2</v>
      </c>
      <c r="AG56" s="107">
        <v>0</v>
      </c>
      <c r="AH56" s="107">
        <v>18</v>
      </c>
      <c r="AI56" s="107">
        <v>20</v>
      </c>
      <c r="AJ56" s="108">
        <f t="shared" si="4"/>
        <v>0.94444444444444442</v>
      </c>
      <c r="AK56" s="111">
        <v>0</v>
      </c>
      <c r="AL56" s="20">
        <f t="shared" si="11"/>
        <v>0</v>
      </c>
      <c r="AM56" s="113">
        <f t="shared" si="5"/>
        <v>88.138888888888886</v>
      </c>
      <c r="AN56" s="113">
        <f t="shared" si="6"/>
        <v>88.138888888888886</v>
      </c>
      <c r="AO56" s="114"/>
      <c r="AP56" s="115">
        <v>1</v>
      </c>
      <c r="AR56" s="111">
        <f t="shared" si="7"/>
        <v>-1</v>
      </c>
      <c r="AS56" s="116"/>
      <c r="AV56" s="112"/>
    </row>
    <row r="57" spans="1:48" s="104" customFormat="1" x14ac:dyDescent="0.2">
      <c r="A57" s="104">
        <v>78</v>
      </c>
      <c r="B57" s="104" t="s">
        <v>2</v>
      </c>
      <c r="C57" s="104" t="s">
        <v>496</v>
      </c>
      <c r="D57" s="104" t="s">
        <v>497</v>
      </c>
      <c r="E57" s="104" t="s">
        <v>18</v>
      </c>
      <c r="F57" s="104" t="s">
        <v>503</v>
      </c>
      <c r="G57" s="105">
        <v>128</v>
      </c>
      <c r="H57" s="106">
        <v>0.4</v>
      </c>
      <c r="I57" s="15">
        <v>80</v>
      </c>
      <c r="J57" s="15">
        <v>110</v>
      </c>
      <c r="K57" s="15">
        <v>120</v>
      </c>
      <c r="L57" s="108">
        <f t="shared" si="0"/>
        <v>1.2</v>
      </c>
      <c r="M57" s="109">
        <v>5</v>
      </c>
      <c r="N57" s="106">
        <v>0.1</v>
      </c>
      <c r="O57" s="107">
        <v>0</v>
      </c>
      <c r="P57" s="15">
        <v>20</v>
      </c>
      <c r="Q57" s="15">
        <v>30</v>
      </c>
      <c r="R57" s="108">
        <f t="shared" si="1"/>
        <v>0.25</v>
      </c>
      <c r="S57" s="110"/>
      <c r="T57" s="106">
        <v>0.1</v>
      </c>
      <c r="U57" s="107">
        <v>0</v>
      </c>
      <c r="V57" s="107">
        <v>10</v>
      </c>
      <c r="W57" s="107">
        <v>10</v>
      </c>
      <c r="X57" s="108">
        <f t="shared" si="2"/>
        <v>0</v>
      </c>
      <c r="Y57" s="110">
        <v>15</v>
      </c>
      <c r="Z57" s="106">
        <v>0.2</v>
      </c>
      <c r="AA57" s="107">
        <v>0</v>
      </c>
      <c r="AB57" s="107">
        <v>18</v>
      </c>
      <c r="AC57" s="107">
        <v>20</v>
      </c>
      <c r="AD57" s="108">
        <f t="shared" si="3"/>
        <v>0.83333333333333348</v>
      </c>
      <c r="AE57" s="109">
        <v>18</v>
      </c>
      <c r="AF57" s="106">
        <v>0.2</v>
      </c>
      <c r="AG57" s="107">
        <v>0</v>
      </c>
      <c r="AH57" s="107">
        <v>18</v>
      </c>
      <c r="AI57" s="107">
        <v>20</v>
      </c>
      <c r="AJ57" s="108">
        <f t="shared" si="4"/>
        <v>1</v>
      </c>
      <c r="AK57" s="111">
        <v>0</v>
      </c>
      <c r="AL57" s="20">
        <f t="shared" si="11"/>
        <v>0</v>
      </c>
      <c r="AM57" s="113">
        <f t="shared" si="5"/>
        <v>87.166666666666686</v>
      </c>
      <c r="AN57" s="113">
        <f t="shared" si="6"/>
        <v>87.166666666666686</v>
      </c>
      <c r="AO57" s="114"/>
      <c r="AP57" s="115">
        <v>1</v>
      </c>
      <c r="AR57" s="111">
        <f t="shared" si="7"/>
        <v>3</v>
      </c>
      <c r="AS57" s="116"/>
    </row>
    <row r="58" spans="1:48" s="104" customFormat="1" x14ac:dyDescent="0.2">
      <c r="A58" s="104">
        <v>50</v>
      </c>
      <c r="B58" s="104" t="s">
        <v>2</v>
      </c>
      <c r="C58" s="104" t="s">
        <v>93</v>
      </c>
      <c r="D58" s="104" t="s">
        <v>92</v>
      </c>
      <c r="E58" s="104" t="s">
        <v>91</v>
      </c>
      <c r="F58" s="104" t="s">
        <v>90</v>
      </c>
      <c r="G58" s="105">
        <v>111.5</v>
      </c>
      <c r="H58" s="106">
        <v>0.4</v>
      </c>
      <c r="I58" s="15">
        <v>80</v>
      </c>
      <c r="J58" s="15">
        <v>110</v>
      </c>
      <c r="K58" s="15">
        <v>120</v>
      </c>
      <c r="L58" s="108">
        <f t="shared" si="0"/>
        <v>1.03</v>
      </c>
      <c r="M58" s="109">
        <v>11</v>
      </c>
      <c r="N58" s="106">
        <v>0.1</v>
      </c>
      <c r="O58" s="107">
        <v>0</v>
      </c>
      <c r="P58" s="15">
        <v>20</v>
      </c>
      <c r="Q58" s="15">
        <v>30</v>
      </c>
      <c r="R58" s="108">
        <f t="shared" si="1"/>
        <v>0.55000000000000004</v>
      </c>
      <c r="S58" s="110"/>
      <c r="T58" s="106">
        <v>0.1</v>
      </c>
      <c r="U58" s="107">
        <v>0</v>
      </c>
      <c r="V58" s="107">
        <v>10</v>
      </c>
      <c r="W58" s="107">
        <v>10</v>
      </c>
      <c r="X58" s="108">
        <f t="shared" si="2"/>
        <v>0</v>
      </c>
      <c r="Y58" s="110">
        <v>16</v>
      </c>
      <c r="Z58" s="106">
        <v>0.2</v>
      </c>
      <c r="AA58" s="107">
        <v>0</v>
      </c>
      <c r="AB58" s="107">
        <v>18</v>
      </c>
      <c r="AC58" s="107">
        <v>20</v>
      </c>
      <c r="AD58" s="108">
        <f t="shared" si="3"/>
        <v>0.88888888888888884</v>
      </c>
      <c r="AE58" s="109">
        <v>15</v>
      </c>
      <c r="AF58" s="106">
        <v>0.2</v>
      </c>
      <c r="AG58" s="107">
        <v>0</v>
      </c>
      <c r="AH58" s="107">
        <v>18</v>
      </c>
      <c r="AI58" s="107">
        <v>20</v>
      </c>
      <c r="AJ58" s="108">
        <f t="shared" si="4"/>
        <v>0.83333333333333348</v>
      </c>
      <c r="AK58" s="111">
        <v>2</v>
      </c>
      <c r="AL58" s="20">
        <f t="shared" si="11"/>
        <v>2</v>
      </c>
      <c r="AM58" s="113">
        <f t="shared" si="5"/>
        <v>83.144444444444446</v>
      </c>
      <c r="AN58" s="113">
        <f t="shared" si="6"/>
        <v>81.144444444444446</v>
      </c>
      <c r="AO58" s="114"/>
      <c r="AP58" s="115">
        <v>1</v>
      </c>
      <c r="AR58" s="111">
        <f t="shared" si="7"/>
        <v>-1</v>
      </c>
      <c r="AS58" s="116"/>
      <c r="AV58" s="112"/>
    </row>
    <row r="59" spans="1:48" s="104" customFormat="1" x14ac:dyDescent="0.2">
      <c r="A59" s="104">
        <v>59</v>
      </c>
      <c r="B59" s="104" t="s">
        <v>2</v>
      </c>
      <c r="C59" s="104" t="s">
        <v>276</v>
      </c>
      <c r="D59" s="104" t="s">
        <v>277</v>
      </c>
      <c r="E59" s="104" t="s">
        <v>18</v>
      </c>
      <c r="F59" s="104" t="s">
        <v>302</v>
      </c>
      <c r="G59" s="105">
        <v>103.5</v>
      </c>
      <c r="H59" s="106">
        <v>0.4</v>
      </c>
      <c r="I59" s="15">
        <v>80</v>
      </c>
      <c r="J59" s="15">
        <v>110</v>
      </c>
      <c r="K59" s="15">
        <v>120</v>
      </c>
      <c r="L59" s="108">
        <f t="shared" si="0"/>
        <v>0.78333333333333333</v>
      </c>
      <c r="M59" s="109">
        <v>14</v>
      </c>
      <c r="N59" s="106">
        <v>0.1</v>
      </c>
      <c r="O59" s="107">
        <v>0</v>
      </c>
      <c r="P59" s="15">
        <v>20</v>
      </c>
      <c r="Q59" s="15">
        <v>30</v>
      </c>
      <c r="R59" s="108">
        <f t="shared" si="1"/>
        <v>0.7</v>
      </c>
      <c r="S59" s="110"/>
      <c r="T59" s="106">
        <v>0.1</v>
      </c>
      <c r="U59" s="107">
        <v>0</v>
      </c>
      <c r="V59" s="107">
        <v>10</v>
      </c>
      <c r="W59" s="107">
        <v>10</v>
      </c>
      <c r="X59" s="108">
        <f t="shared" si="2"/>
        <v>0</v>
      </c>
      <c r="Y59" s="110">
        <v>15</v>
      </c>
      <c r="Z59" s="106">
        <v>0.2</v>
      </c>
      <c r="AA59" s="107">
        <v>0</v>
      </c>
      <c r="AB59" s="107">
        <v>18</v>
      </c>
      <c r="AC59" s="107">
        <v>20</v>
      </c>
      <c r="AD59" s="108">
        <f t="shared" si="3"/>
        <v>0.83333333333333348</v>
      </c>
      <c r="AE59" s="109">
        <v>16</v>
      </c>
      <c r="AF59" s="106">
        <v>0.2</v>
      </c>
      <c r="AG59" s="107">
        <v>0</v>
      </c>
      <c r="AH59" s="107">
        <v>18</v>
      </c>
      <c r="AI59" s="107">
        <v>20</v>
      </c>
      <c r="AJ59" s="108">
        <f t="shared" si="4"/>
        <v>0.88888888888888884</v>
      </c>
      <c r="AK59" s="111">
        <v>3</v>
      </c>
      <c r="AL59" s="20">
        <f t="shared" si="11"/>
        <v>3</v>
      </c>
      <c r="AM59" s="113">
        <f t="shared" si="5"/>
        <v>75.777777777777786</v>
      </c>
      <c r="AN59" s="113">
        <f t="shared" si="6"/>
        <v>72.777777777777786</v>
      </c>
      <c r="AO59" s="114"/>
      <c r="AP59" s="115">
        <v>1</v>
      </c>
      <c r="AR59" s="111">
        <f t="shared" si="7"/>
        <v>1</v>
      </c>
      <c r="AS59" s="116"/>
    </row>
    <row r="60" spans="1:48" s="104" customFormat="1" x14ac:dyDescent="0.2">
      <c r="A60" s="104">
        <v>45</v>
      </c>
      <c r="B60" s="104" t="s">
        <v>2</v>
      </c>
      <c r="C60" s="104" t="s">
        <v>143</v>
      </c>
      <c r="D60" s="104" t="s">
        <v>142</v>
      </c>
      <c r="E60" s="104" t="s">
        <v>10</v>
      </c>
      <c r="F60" s="104" t="s">
        <v>141</v>
      </c>
      <c r="G60" s="105">
        <v>107.5</v>
      </c>
      <c r="H60" s="106">
        <v>0.4</v>
      </c>
      <c r="I60" s="15">
        <v>80</v>
      </c>
      <c r="J60" s="15">
        <v>110</v>
      </c>
      <c r="K60" s="15">
        <v>120</v>
      </c>
      <c r="L60" s="108">
        <f t="shared" si="0"/>
        <v>0.91666666666666652</v>
      </c>
      <c r="M60" s="109">
        <v>10</v>
      </c>
      <c r="N60" s="106">
        <v>0.1</v>
      </c>
      <c r="O60" s="107">
        <v>0</v>
      </c>
      <c r="P60" s="15">
        <v>20</v>
      </c>
      <c r="Q60" s="15">
        <v>30</v>
      </c>
      <c r="R60" s="108">
        <f t="shared" si="1"/>
        <v>0.5</v>
      </c>
      <c r="S60" s="110"/>
      <c r="T60" s="106">
        <v>0.1</v>
      </c>
      <c r="U60" s="107">
        <v>0</v>
      </c>
      <c r="V60" s="107">
        <v>10</v>
      </c>
      <c r="W60" s="107">
        <v>10</v>
      </c>
      <c r="X60" s="108">
        <f t="shared" si="2"/>
        <v>0</v>
      </c>
      <c r="Y60" s="110">
        <v>15</v>
      </c>
      <c r="Z60" s="106">
        <v>0.2</v>
      </c>
      <c r="AA60" s="107">
        <v>0</v>
      </c>
      <c r="AB60" s="107">
        <v>18</v>
      </c>
      <c r="AC60" s="107">
        <v>20</v>
      </c>
      <c r="AD60" s="108">
        <f t="shared" si="3"/>
        <v>0.83333333333333348</v>
      </c>
      <c r="AE60" s="109">
        <v>18</v>
      </c>
      <c r="AF60" s="106">
        <v>0.2</v>
      </c>
      <c r="AG60" s="107">
        <v>0</v>
      </c>
      <c r="AH60" s="107">
        <v>18</v>
      </c>
      <c r="AI60" s="107">
        <v>20</v>
      </c>
      <c r="AJ60" s="108">
        <f t="shared" si="4"/>
        <v>1</v>
      </c>
      <c r="AK60" s="111">
        <v>0</v>
      </c>
      <c r="AL60" s="20">
        <f t="shared" si="11"/>
        <v>0</v>
      </c>
      <c r="AM60" s="113">
        <f t="shared" si="5"/>
        <v>78.333333333333343</v>
      </c>
      <c r="AN60" s="113">
        <f t="shared" si="6"/>
        <v>78.333333333333343</v>
      </c>
      <c r="AO60" s="114"/>
      <c r="AP60" s="115">
        <v>1</v>
      </c>
      <c r="AR60" s="111">
        <f t="shared" si="7"/>
        <v>3</v>
      </c>
      <c r="AS60" s="116"/>
      <c r="AV60" s="112"/>
    </row>
    <row r="61" spans="1:48" s="104" customFormat="1" x14ac:dyDescent="0.2">
      <c r="A61" s="104">
        <v>54</v>
      </c>
      <c r="B61" s="104" t="s">
        <v>2</v>
      </c>
      <c r="C61" s="104" t="s">
        <v>252</v>
      </c>
      <c r="D61" s="104" t="s">
        <v>253</v>
      </c>
      <c r="E61" s="104" t="s">
        <v>294</v>
      </c>
      <c r="F61" s="104" t="s">
        <v>299</v>
      </c>
      <c r="G61" s="105">
        <v>114</v>
      </c>
      <c r="H61" s="106">
        <v>0.4</v>
      </c>
      <c r="I61" s="15">
        <v>80</v>
      </c>
      <c r="J61" s="15">
        <v>110</v>
      </c>
      <c r="K61" s="15">
        <v>120</v>
      </c>
      <c r="L61" s="108">
        <f t="shared" si="0"/>
        <v>1.08</v>
      </c>
      <c r="M61" s="109">
        <v>0</v>
      </c>
      <c r="N61" s="106">
        <v>0.1</v>
      </c>
      <c r="O61" s="107">
        <v>0</v>
      </c>
      <c r="P61" s="15">
        <v>20</v>
      </c>
      <c r="Q61" s="15">
        <v>30</v>
      </c>
      <c r="R61" s="108">
        <f t="shared" si="1"/>
        <v>0</v>
      </c>
      <c r="S61" s="110"/>
      <c r="T61" s="106">
        <v>0.1</v>
      </c>
      <c r="U61" s="107">
        <v>0</v>
      </c>
      <c r="V61" s="107">
        <v>10</v>
      </c>
      <c r="W61" s="107">
        <v>10</v>
      </c>
      <c r="X61" s="108">
        <f t="shared" si="2"/>
        <v>0</v>
      </c>
      <c r="Y61" s="110">
        <v>15</v>
      </c>
      <c r="Z61" s="106">
        <v>0.2</v>
      </c>
      <c r="AA61" s="107">
        <v>0</v>
      </c>
      <c r="AB61" s="107">
        <v>18</v>
      </c>
      <c r="AC61" s="107">
        <v>20</v>
      </c>
      <c r="AD61" s="108">
        <f t="shared" si="3"/>
        <v>0.83333333333333348</v>
      </c>
      <c r="AE61" s="109">
        <v>18</v>
      </c>
      <c r="AF61" s="106">
        <v>0.2</v>
      </c>
      <c r="AG61" s="107">
        <v>0</v>
      </c>
      <c r="AH61" s="107">
        <v>18</v>
      </c>
      <c r="AI61" s="107">
        <v>20</v>
      </c>
      <c r="AJ61" s="108">
        <f t="shared" si="4"/>
        <v>1</v>
      </c>
      <c r="AK61" s="111">
        <v>0</v>
      </c>
      <c r="AL61" s="20">
        <f t="shared" si="11"/>
        <v>0</v>
      </c>
      <c r="AM61" s="113">
        <f t="shared" si="5"/>
        <v>79.866666666666688</v>
      </c>
      <c r="AN61" s="113">
        <f t="shared" si="6"/>
        <v>79.866666666666688</v>
      </c>
      <c r="AO61" s="114"/>
      <c r="AP61" s="115">
        <v>1</v>
      </c>
      <c r="AR61" s="111">
        <f t="shared" si="7"/>
        <v>3</v>
      </c>
      <c r="AS61" s="116"/>
      <c r="AV61" s="112"/>
    </row>
    <row r="62" spans="1:48" s="104" customFormat="1" x14ac:dyDescent="0.2">
      <c r="A62" s="104">
        <v>63</v>
      </c>
      <c r="B62" s="104" t="s">
        <v>2</v>
      </c>
      <c r="C62" s="104" t="s">
        <v>334</v>
      </c>
      <c r="D62" s="104" t="s">
        <v>335</v>
      </c>
      <c r="E62" s="104" t="s">
        <v>18</v>
      </c>
      <c r="F62" s="104" t="s">
        <v>356</v>
      </c>
      <c r="G62" s="105">
        <v>113.5</v>
      </c>
      <c r="H62" s="106">
        <v>0.4</v>
      </c>
      <c r="I62" s="15">
        <v>80</v>
      </c>
      <c r="J62" s="15">
        <v>110</v>
      </c>
      <c r="K62" s="15">
        <v>120</v>
      </c>
      <c r="L62" s="108">
        <f t="shared" si="0"/>
        <v>1.07</v>
      </c>
      <c r="M62" s="109">
        <v>0</v>
      </c>
      <c r="N62" s="106">
        <v>0.1</v>
      </c>
      <c r="O62" s="107">
        <v>0</v>
      </c>
      <c r="P62" s="15">
        <v>20</v>
      </c>
      <c r="Q62" s="15">
        <v>30</v>
      </c>
      <c r="R62" s="108">
        <f t="shared" si="1"/>
        <v>0</v>
      </c>
      <c r="S62" s="110"/>
      <c r="T62" s="106">
        <v>0.1</v>
      </c>
      <c r="U62" s="107">
        <v>0</v>
      </c>
      <c r="V62" s="107">
        <v>10</v>
      </c>
      <c r="W62" s="107">
        <v>10</v>
      </c>
      <c r="X62" s="108">
        <f t="shared" si="2"/>
        <v>0</v>
      </c>
      <c r="Y62" s="110">
        <v>15</v>
      </c>
      <c r="Z62" s="106">
        <v>0.2</v>
      </c>
      <c r="AA62" s="107">
        <v>0</v>
      </c>
      <c r="AB62" s="107">
        <v>18</v>
      </c>
      <c r="AC62" s="107">
        <v>20</v>
      </c>
      <c r="AD62" s="108">
        <f t="shared" si="3"/>
        <v>0.83333333333333348</v>
      </c>
      <c r="AE62" s="109">
        <v>18</v>
      </c>
      <c r="AF62" s="106">
        <v>0.2</v>
      </c>
      <c r="AG62" s="107">
        <v>0</v>
      </c>
      <c r="AH62" s="107">
        <v>18</v>
      </c>
      <c r="AI62" s="107">
        <v>20</v>
      </c>
      <c r="AJ62" s="108">
        <f t="shared" si="4"/>
        <v>1</v>
      </c>
      <c r="AK62" s="111">
        <v>0</v>
      </c>
      <c r="AL62" s="20">
        <f t="shared" si="11"/>
        <v>0</v>
      </c>
      <c r="AM62" s="113">
        <f t="shared" si="5"/>
        <v>79.466666666666683</v>
      </c>
      <c r="AN62" s="113">
        <f t="shared" si="6"/>
        <v>79.466666666666683</v>
      </c>
      <c r="AO62" s="114"/>
      <c r="AP62" s="115">
        <v>1</v>
      </c>
      <c r="AR62" s="111">
        <f t="shared" si="7"/>
        <v>3</v>
      </c>
      <c r="AS62" s="116"/>
    </row>
    <row r="63" spans="1:48" s="104" customFormat="1" x14ac:dyDescent="0.2">
      <c r="A63" s="104">
        <v>76</v>
      </c>
      <c r="B63" s="104" t="s">
        <v>2</v>
      </c>
      <c r="C63" s="104" t="s">
        <v>492</v>
      </c>
      <c r="D63" s="104" t="s">
        <v>493</v>
      </c>
      <c r="E63" s="104" t="s">
        <v>10</v>
      </c>
      <c r="F63" s="104" t="s">
        <v>502</v>
      </c>
      <c r="G63" s="105">
        <v>120</v>
      </c>
      <c r="H63" s="106">
        <v>0.4</v>
      </c>
      <c r="I63" s="15">
        <v>80</v>
      </c>
      <c r="J63" s="15">
        <v>110</v>
      </c>
      <c r="K63" s="15">
        <v>120</v>
      </c>
      <c r="L63" s="108">
        <f t="shared" si="0"/>
        <v>1.2</v>
      </c>
      <c r="M63" s="109">
        <v>0</v>
      </c>
      <c r="N63" s="106">
        <v>0.1</v>
      </c>
      <c r="O63" s="107">
        <v>0</v>
      </c>
      <c r="P63" s="15">
        <v>20</v>
      </c>
      <c r="Q63" s="15">
        <v>30</v>
      </c>
      <c r="R63" s="108">
        <f t="shared" si="1"/>
        <v>0</v>
      </c>
      <c r="S63" s="110"/>
      <c r="T63" s="106">
        <v>0.1</v>
      </c>
      <c r="U63" s="107">
        <v>0</v>
      </c>
      <c r="V63" s="107">
        <v>10</v>
      </c>
      <c r="W63" s="107">
        <v>10</v>
      </c>
      <c r="X63" s="108">
        <f t="shared" si="2"/>
        <v>0</v>
      </c>
      <c r="Y63" s="110">
        <v>16</v>
      </c>
      <c r="Z63" s="106">
        <v>0.2</v>
      </c>
      <c r="AA63" s="107">
        <v>0</v>
      </c>
      <c r="AB63" s="107">
        <v>18</v>
      </c>
      <c r="AC63" s="107">
        <v>20</v>
      </c>
      <c r="AD63" s="108">
        <f t="shared" si="3"/>
        <v>0.88888888888888884</v>
      </c>
      <c r="AE63" s="109">
        <v>15</v>
      </c>
      <c r="AF63" s="106">
        <v>0.2</v>
      </c>
      <c r="AG63" s="107">
        <v>0</v>
      </c>
      <c r="AH63" s="107">
        <v>18</v>
      </c>
      <c r="AI63" s="107">
        <v>20</v>
      </c>
      <c r="AJ63" s="108">
        <f t="shared" si="4"/>
        <v>0.83333333333333348</v>
      </c>
      <c r="AK63" s="111">
        <v>0</v>
      </c>
      <c r="AL63" s="20">
        <f t="shared" si="11"/>
        <v>0</v>
      </c>
      <c r="AM63" s="113">
        <f t="shared" si="5"/>
        <v>82.444444444444457</v>
      </c>
      <c r="AN63" s="113">
        <f t="shared" si="6"/>
        <v>82.444444444444457</v>
      </c>
      <c r="AO63" s="114"/>
      <c r="AP63" s="115">
        <v>1</v>
      </c>
      <c r="AR63" s="111">
        <f t="shared" si="7"/>
        <v>-1</v>
      </c>
      <c r="AS63" s="116"/>
    </row>
    <row r="64" spans="1:48" s="104" customFormat="1" x14ac:dyDescent="0.2">
      <c r="A64" s="104">
        <v>57</v>
      </c>
      <c r="B64" s="104" t="s">
        <v>2</v>
      </c>
      <c r="C64" s="104" t="s">
        <v>147</v>
      </c>
      <c r="D64" s="104" t="s">
        <v>146</v>
      </c>
      <c r="E64" s="104" t="s">
        <v>18</v>
      </c>
      <c r="F64" s="104" t="s">
        <v>30</v>
      </c>
      <c r="G64" s="105">
        <v>108.5</v>
      </c>
      <c r="H64" s="106">
        <v>0.4</v>
      </c>
      <c r="I64" s="15">
        <v>80</v>
      </c>
      <c r="J64" s="15">
        <v>110</v>
      </c>
      <c r="K64" s="15">
        <v>120</v>
      </c>
      <c r="L64" s="108">
        <f t="shared" si="0"/>
        <v>0.95</v>
      </c>
      <c r="M64" s="109">
        <v>10</v>
      </c>
      <c r="N64" s="106">
        <v>0.1</v>
      </c>
      <c r="O64" s="107">
        <v>0</v>
      </c>
      <c r="P64" s="15">
        <v>20</v>
      </c>
      <c r="Q64" s="15">
        <v>30</v>
      </c>
      <c r="R64" s="108">
        <f t="shared" si="1"/>
        <v>0.5</v>
      </c>
      <c r="S64" s="110"/>
      <c r="T64" s="106">
        <v>0.1</v>
      </c>
      <c r="U64" s="107">
        <v>0</v>
      </c>
      <c r="V64" s="107">
        <v>10</v>
      </c>
      <c r="W64" s="107">
        <v>10</v>
      </c>
      <c r="X64" s="108">
        <f t="shared" si="2"/>
        <v>0</v>
      </c>
      <c r="Y64" s="110">
        <v>14</v>
      </c>
      <c r="Z64" s="106">
        <v>0.2</v>
      </c>
      <c r="AA64" s="107">
        <v>0</v>
      </c>
      <c r="AB64" s="107">
        <v>18</v>
      </c>
      <c r="AC64" s="107">
        <v>20</v>
      </c>
      <c r="AD64" s="108">
        <f t="shared" si="3"/>
        <v>0.7777777777777779</v>
      </c>
      <c r="AE64" s="109">
        <v>17</v>
      </c>
      <c r="AF64" s="106">
        <v>0.2</v>
      </c>
      <c r="AG64" s="107">
        <v>0</v>
      </c>
      <c r="AH64" s="107">
        <v>18</v>
      </c>
      <c r="AI64" s="107">
        <v>20</v>
      </c>
      <c r="AJ64" s="108">
        <f t="shared" si="4"/>
        <v>0.94444444444444442</v>
      </c>
      <c r="AK64" s="111">
        <v>0</v>
      </c>
      <c r="AL64" s="20">
        <f t="shared" si="11"/>
        <v>0</v>
      </c>
      <c r="AM64" s="113">
        <f t="shared" si="5"/>
        <v>77.444444444444443</v>
      </c>
      <c r="AN64" s="113">
        <f t="shared" si="6"/>
        <v>77.444444444444443</v>
      </c>
      <c r="AO64" s="114"/>
      <c r="AP64" s="115">
        <v>1</v>
      </c>
      <c r="AR64" s="111">
        <f t="shared" si="7"/>
        <v>3</v>
      </c>
      <c r="AS64" s="116"/>
    </row>
    <row r="65" spans="1:48" s="104" customFormat="1" x14ac:dyDescent="0.2">
      <c r="A65" s="104">
        <v>46</v>
      </c>
      <c r="B65" s="104" t="s">
        <v>2</v>
      </c>
      <c r="C65" s="104" t="s">
        <v>67</v>
      </c>
      <c r="D65" s="104" t="s">
        <v>66</v>
      </c>
      <c r="E65" s="104" t="s">
        <v>91</v>
      </c>
      <c r="F65" s="104" t="s">
        <v>65</v>
      </c>
      <c r="G65" s="105">
        <v>112</v>
      </c>
      <c r="H65" s="106">
        <v>0.4</v>
      </c>
      <c r="I65" s="15">
        <v>80</v>
      </c>
      <c r="J65" s="15">
        <v>110</v>
      </c>
      <c r="K65" s="15">
        <v>120</v>
      </c>
      <c r="L65" s="108">
        <f t="shared" si="0"/>
        <v>1.04</v>
      </c>
      <c r="M65" s="109">
        <v>0</v>
      </c>
      <c r="N65" s="106">
        <v>0.1</v>
      </c>
      <c r="O65" s="107">
        <v>0</v>
      </c>
      <c r="P65" s="15">
        <v>20</v>
      </c>
      <c r="Q65" s="15">
        <v>30</v>
      </c>
      <c r="R65" s="108">
        <f t="shared" si="1"/>
        <v>0</v>
      </c>
      <c r="S65" s="110"/>
      <c r="T65" s="106">
        <v>0.1</v>
      </c>
      <c r="U65" s="107">
        <v>0</v>
      </c>
      <c r="V65" s="107">
        <v>10</v>
      </c>
      <c r="W65" s="107">
        <v>10</v>
      </c>
      <c r="X65" s="108">
        <f t="shared" si="2"/>
        <v>0</v>
      </c>
      <c r="Y65" s="110">
        <v>16</v>
      </c>
      <c r="Z65" s="106">
        <v>0.2</v>
      </c>
      <c r="AA65" s="107">
        <v>0</v>
      </c>
      <c r="AB65" s="107">
        <v>18</v>
      </c>
      <c r="AC65" s="107">
        <v>20</v>
      </c>
      <c r="AD65" s="108">
        <f t="shared" si="3"/>
        <v>0.88888888888888884</v>
      </c>
      <c r="AE65" s="109">
        <v>17</v>
      </c>
      <c r="AF65" s="106">
        <v>0.2</v>
      </c>
      <c r="AG65" s="107">
        <v>0</v>
      </c>
      <c r="AH65" s="107">
        <v>18</v>
      </c>
      <c r="AI65" s="107">
        <v>20</v>
      </c>
      <c r="AJ65" s="108">
        <f t="shared" si="4"/>
        <v>0.94444444444444442</v>
      </c>
      <c r="AK65" s="111">
        <v>0</v>
      </c>
      <c r="AL65" s="20">
        <f t="shared" si="11"/>
        <v>0</v>
      </c>
      <c r="AM65" s="113">
        <f t="shared" si="5"/>
        <v>78.26666666666668</v>
      </c>
      <c r="AN65" s="113">
        <f t="shared" si="6"/>
        <v>78.26666666666668</v>
      </c>
      <c r="AO65" s="114"/>
      <c r="AP65" s="115">
        <v>1</v>
      </c>
      <c r="AR65" s="111">
        <f t="shared" si="7"/>
        <v>1</v>
      </c>
      <c r="AS65" s="116"/>
      <c r="AV65" s="112"/>
    </row>
    <row r="66" spans="1:48" s="104" customFormat="1" x14ac:dyDescent="0.2">
      <c r="A66" s="104">
        <v>60</v>
      </c>
      <c r="B66" s="104" t="s">
        <v>2</v>
      </c>
      <c r="C66" s="104" t="s">
        <v>278</v>
      </c>
      <c r="D66" s="104" t="s">
        <v>279</v>
      </c>
      <c r="E66" s="104" t="s">
        <v>18</v>
      </c>
      <c r="F66" s="104" t="s">
        <v>303</v>
      </c>
      <c r="G66" s="105">
        <v>110.5</v>
      </c>
      <c r="H66" s="106">
        <v>0.4</v>
      </c>
      <c r="I66" s="15">
        <v>80</v>
      </c>
      <c r="J66" s="15">
        <v>110</v>
      </c>
      <c r="K66" s="15">
        <v>120</v>
      </c>
      <c r="L66" s="108">
        <f t="shared" si="0"/>
        <v>1.01</v>
      </c>
      <c r="M66" s="109">
        <v>0</v>
      </c>
      <c r="N66" s="106">
        <v>0.1</v>
      </c>
      <c r="O66" s="107">
        <v>0</v>
      </c>
      <c r="P66" s="15">
        <v>20</v>
      </c>
      <c r="Q66" s="15">
        <v>30</v>
      </c>
      <c r="R66" s="108">
        <f t="shared" si="1"/>
        <v>0</v>
      </c>
      <c r="S66" s="110"/>
      <c r="T66" s="106">
        <v>0.1</v>
      </c>
      <c r="U66" s="107">
        <v>0</v>
      </c>
      <c r="V66" s="107">
        <v>10</v>
      </c>
      <c r="W66" s="107">
        <v>10</v>
      </c>
      <c r="X66" s="108">
        <f t="shared" si="2"/>
        <v>0</v>
      </c>
      <c r="Y66" s="110">
        <v>16</v>
      </c>
      <c r="Z66" s="106">
        <v>0.2</v>
      </c>
      <c r="AA66" s="107">
        <v>0</v>
      </c>
      <c r="AB66" s="107">
        <v>18</v>
      </c>
      <c r="AC66" s="107">
        <v>20</v>
      </c>
      <c r="AD66" s="108">
        <f t="shared" si="3"/>
        <v>0.88888888888888884</v>
      </c>
      <c r="AE66" s="109">
        <v>18</v>
      </c>
      <c r="AF66" s="106">
        <v>0.2</v>
      </c>
      <c r="AG66" s="107">
        <v>0</v>
      </c>
      <c r="AH66" s="107">
        <v>18</v>
      </c>
      <c r="AI66" s="107">
        <v>20</v>
      </c>
      <c r="AJ66" s="108">
        <f t="shared" si="4"/>
        <v>1</v>
      </c>
      <c r="AK66" s="111">
        <v>-1</v>
      </c>
      <c r="AL66" s="20">
        <f t="shared" si="11"/>
        <v>-1</v>
      </c>
      <c r="AM66" s="113">
        <f t="shared" si="5"/>
        <v>77.177777777777791</v>
      </c>
      <c r="AN66" s="113">
        <f t="shared" si="6"/>
        <v>78.177777777777791</v>
      </c>
      <c r="AO66" s="114"/>
      <c r="AP66" s="115">
        <v>1</v>
      </c>
      <c r="AR66" s="111">
        <f t="shared" si="7"/>
        <v>2</v>
      </c>
      <c r="AS66" s="116"/>
    </row>
    <row r="67" spans="1:48" s="104" customFormat="1" x14ac:dyDescent="0.2">
      <c r="A67" s="104">
        <v>64</v>
      </c>
      <c r="B67" s="104" t="s">
        <v>2</v>
      </c>
      <c r="C67" s="104" t="s">
        <v>336</v>
      </c>
      <c r="D67" s="104" t="s">
        <v>337</v>
      </c>
      <c r="E67" s="104" t="s">
        <v>18</v>
      </c>
      <c r="F67" s="104" t="s">
        <v>356</v>
      </c>
      <c r="G67" s="105">
        <v>110.5</v>
      </c>
      <c r="H67" s="106">
        <v>0.4</v>
      </c>
      <c r="I67" s="15">
        <v>80</v>
      </c>
      <c r="J67" s="15">
        <v>110</v>
      </c>
      <c r="K67" s="15">
        <v>120</v>
      </c>
      <c r="L67" s="108">
        <f t="shared" si="0"/>
        <v>1.01</v>
      </c>
      <c r="M67" s="109">
        <v>8</v>
      </c>
      <c r="N67" s="106">
        <v>0.1</v>
      </c>
      <c r="O67" s="107">
        <v>0</v>
      </c>
      <c r="P67" s="15">
        <v>20</v>
      </c>
      <c r="Q67" s="15">
        <v>30</v>
      </c>
      <c r="R67" s="108">
        <f t="shared" si="1"/>
        <v>0.4</v>
      </c>
      <c r="S67" s="110"/>
      <c r="T67" s="106">
        <v>0.1</v>
      </c>
      <c r="U67" s="107">
        <v>0</v>
      </c>
      <c r="V67" s="107">
        <v>10</v>
      </c>
      <c r="W67" s="107">
        <v>10</v>
      </c>
      <c r="X67" s="108">
        <f t="shared" si="2"/>
        <v>0</v>
      </c>
      <c r="Y67" s="110">
        <v>15</v>
      </c>
      <c r="Z67" s="106">
        <v>0.2</v>
      </c>
      <c r="AA67" s="107">
        <v>0</v>
      </c>
      <c r="AB67" s="107">
        <v>18</v>
      </c>
      <c r="AC67" s="107">
        <v>20</v>
      </c>
      <c r="AD67" s="108">
        <f t="shared" si="3"/>
        <v>0.83333333333333348</v>
      </c>
      <c r="AE67" s="109">
        <v>15</v>
      </c>
      <c r="AF67" s="106">
        <v>0.2</v>
      </c>
      <c r="AG67" s="107">
        <v>0</v>
      </c>
      <c r="AH67" s="107">
        <v>18</v>
      </c>
      <c r="AI67" s="107">
        <v>20</v>
      </c>
      <c r="AJ67" s="108">
        <f t="shared" si="4"/>
        <v>0.83333333333333348</v>
      </c>
      <c r="AK67" s="111">
        <v>0</v>
      </c>
      <c r="AL67" s="20">
        <f t="shared" si="11"/>
        <v>0</v>
      </c>
      <c r="AM67" s="113">
        <f t="shared" si="5"/>
        <v>77.733333333333348</v>
      </c>
      <c r="AN67" s="113">
        <f t="shared" si="6"/>
        <v>77.733333333333348</v>
      </c>
      <c r="AO67" s="114"/>
      <c r="AP67" s="115">
        <v>1</v>
      </c>
      <c r="AR67" s="111">
        <f t="shared" si="7"/>
        <v>0</v>
      </c>
      <c r="AS67" s="116"/>
    </row>
    <row r="68" spans="1:48" s="104" customFormat="1" x14ac:dyDescent="0.2">
      <c r="A68" s="104">
        <v>44</v>
      </c>
      <c r="B68" s="104" t="s">
        <v>2</v>
      </c>
      <c r="C68" s="104" t="s">
        <v>70</v>
      </c>
      <c r="D68" s="104" t="s">
        <v>69</v>
      </c>
      <c r="E68" s="104" t="s">
        <v>18</v>
      </c>
      <c r="F68" s="104" t="s">
        <v>68</v>
      </c>
      <c r="G68" s="105">
        <v>105.5</v>
      </c>
      <c r="H68" s="106">
        <v>0.4</v>
      </c>
      <c r="I68" s="15">
        <v>80</v>
      </c>
      <c r="J68" s="15">
        <v>110</v>
      </c>
      <c r="K68" s="15">
        <v>120</v>
      </c>
      <c r="L68" s="108">
        <f t="shared" ref="L68:L103" si="12">IF(G68&lt;=I68,0,IF(G68&lt;=J68,(G68-I68)/(J68-I68)*100,IF(G68&gt;=K68,120,20*(G68-J68)/(K68-J68)+100))/100)</f>
        <v>0.85</v>
      </c>
      <c r="M68" s="109">
        <v>3</v>
      </c>
      <c r="N68" s="106">
        <v>0.1</v>
      </c>
      <c r="O68" s="107">
        <v>0</v>
      </c>
      <c r="P68" s="15">
        <v>20</v>
      </c>
      <c r="Q68" s="15">
        <v>30</v>
      </c>
      <c r="R68" s="108">
        <f t="shared" ref="R68:R103" si="13">IF(M68&lt;=O68,0,IF(M68&lt;=P68,(M68-O68)/(P68-O68)*100,IF(M68&gt;=Q68,120,20*(M68-P68)/(Q68-P68)+100))/100)</f>
        <v>0.15</v>
      </c>
      <c r="S68" s="110"/>
      <c r="T68" s="106">
        <v>0.1</v>
      </c>
      <c r="U68" s="107">
        <v>0</v>
      </c>
      <c r="V68" s="107">
        <v>10</v>
      </c>
      <c r="W68" s="107">
        <v>10</v>
      </c>
      <c r="X68" s="108">
        <f t="shared" ref="X68:X103" si="14">IF(S68&lt;=U68,0,IF(S68&lt;=V68,(S68-U68)/(V68-U68)*100,IF(S68&gt;=W68,120,20*(S68-V68)/(W68-V68)+100))/100)</f>
        <v>0</v>
      </c>
      <c r="Y68" s="110">
        <v>14</v>
      </c>
      <c r="Z68" s="106">
        <v>0.2</v>
      </c>
      <c r="AA68" s="107">
        <v>0</v>
      </c>
      <c r="AB68" s="107">
        <v>18</v>
      </c>
      <c r="AC68" s="107">
        <v>20</v>
      </c>
      <c r="AD68" s="108">
        <f t="shared" ref="AD68:AD103" si="15">IF(Y68&lt;=AA68,0,IF(Y68&lt;=AB68,(Y68-AA68)/(AB68-AA68)*100,IF(Y68&gt;=AC68,120,20*(Y68-AB68)/(AC68-AB68)+100))/100)</f>
        <v>0.7777777777777779</v>
      </c>
      <c r="AE68" s="109">
        <v>18</v>
      </c>
      <c r="AF68" s="106">
        <v>0.2</v>
      </c>
      <c r="AG68" s="107">
        <v>0</v>
      </c>
      <c r="AH68" s="107">
        <v>18</v>
      </c>
      <c r="AI68" s="107">
        <v>20</v>
      </c>
      <c r="AJ68" s="108">
        <f t="shared" ref="AJ68:AJ103" si="16">IF(AE68&lt;=AG68,0,IF(AE68&lt;=AH68,(AE68-AG68)/(AH68-AG68)*100,IF(AE68&gt;=AI68,120,20*(AE68-AH68)/(AI68-AH68)+100))/100)</f>
        <v>1</v>
      </c>
      <c r="AK68" s="111">
        <v>0</v>
      </c>
      <c r="AL68" s="20">
        <f t="shared" si="11"/>
        <v>0</v>
      </c>
      <c r="AM68" s="113">
        <f t="shared" ref="AM68:AM103" si="17">(L68*H68+R68*N68+X68*T68+AD68*Z68+AJ68*AF68)*100+AL68</f>
        <v>71.055555555555557</v>
      </c>
      <c r="AN68" s="113">
        <f t="shared" ref="AN68:AN103" si="18">(L68*H68+R68*N68+X68*T68+AD68*Z68+AJ68*AF68)*100</f>
        <v>71.055555555555557</v>
      </c>
      <c r="AO68" s="114"/>
      <c r="AP68" s="115">
        <v>1</v>
      </c>
      <c r="AR68" s="117">
        <f t="shared" ref="AR68:AR103" si="19">AE68-Y68</f>
        <v>4</v>
      </c>
      <c r="AS68" s="116"/>
      <c r="AV68" s="112"/>
    </row>
    <row r="69" spans="1:48" s="104" customFormat="1" x14ac:dyDescent="0.2">
      <c r="A69" s="104">
        <v>71</v>
      </c>
      <c r="B69" s="104" t="s">
        <v>2</v>
      </c>
      <c r="C69" s="104" t="s">
        <v>350</v>
      </c>
      <c r="D69" s="104" t="s">
        <v>351</v>
      </c>
      <c r="E69" s="104" t="s">
        <v>132</v>
      </c>
      <c r="F69" s="104" t="s">
        <v>361</v>
      </c>
      <c r="G69" s="105">
        <v>109.5</v>
      </c>
      <c r="H69" s="106">
        <v>0.4</v>
      </c>
      <c r="I69" s="15">
        <v>80</v>
      </c>
      <c r="J69" s="15">
        <v>110</v>
      </c>
      <c r="K69" s="15">
        <v>120</v>
      </c>
      <c r="L69" s="108">
        <f t="shared" si="12"/>
        <v>0.98333333333333328</v>
      </c>
      <c r="M69" s="109">
        <v>5</v>
      </c>
      <c r="N69" s="106">
        <v>0.1</v>
      </c>
      <c r="O69" s="107">
        <v>0</v>
      </c>
      <c r="P69" s="15">
        <v>20</v>
      </c>
      <c r="Q69" s="15">
        <v>30</v>
      </c>
      <c r="R69" s="108">
        <f t="shared" si="13"/>
        <v>0.25</v>
      </c>
      <c r="S69" s="110"/>
      <c r="T69" s="106">
        <v>0.1</v>
      </c>
      <c r="U69" s="107">
        <v>0</v>
      </c>
      <c r="V69" s="107">
        <v>10</v>
      </c>
      <c r="W69" s="107">
        <v>10</v>
      </c>
      <c r="X69" s="108">
        <f t="shared" si="14"/>
        <v>0</v>
      </c>
      <c r="Y69" s="110">
        <v>12</v>
      </c>
      <c r="Z69" s="106">
        <v>0.2</v>
      </c>
      <c r="AA69" s="107">
        <v>0</v>
      </c>
      <c r="AB69" s="107">
        <v>18</v>
      </c>
      <c r="AC69" s="107">
        <v>20</v>
      </c>
      <c r="AD69" s="108">
        <f t="shared" si="15"/>
        <v>0.66666666666666652</v>
      </c>
      <c r="AE69" s="109">
        <v>16</v>
      </c>
      <c r="AF69" s="106">
        <v>0.2</v>
      </c>
      <c r="AG69" s="107">
        <v>0</v>
      </c>
      <c r="AH69" s="107">
        <v>18</v>
      </c>
      <c r="AI69" s="107">
        <v>20</v>
      </c>
      <c r="AJ69" s="108">
        <f t="shared" si="16"/>
        <v>0.88888888888888884</v>
      </c>
      <c r="AK69" s="111">
        <v>0</v>
      </c>
      <c r="AL69" s="20">
        <f t="shared" si="11"/>
        <v>0</v>
      </c>
      <c r="AM69" s="113">
        <f t="shared" si="17"/>
        <v>72.944444444444443</v>
      </c>
      <c r="AN69" s="113">
        <f t="shared" si="18"/>
        <v>72.944444444444443</v>
      </c>
      <c r="AO69" s="114"/>
      <c r="AP69" s="115">
        <v>1</v>
      </c>
      <c r="AR69" s="117">
        <f t="shared" si="19"/>
        <v>4</v>
      </c>
      <c r="AS69" s="116"/>
    </row>
    <row r="70" spans="1:48" s="104" customFormat="1" x14ac:dyDescent="0.2">
      <c r="A70" s="104">
        <v>61</v>
      </c>
      <c r="B70" s="104" t="s">
        <v>2</v>
      </c>
      <c r="C70" s="104" t="s">
        <v>280</v>
      </c>
      <c r="D70" s="104" t="s">
        <v>281</v>
      </c>
      <c r="E70" s="104" t="s">
        <v>18</v>
      </c>
      <c r="F70" s="104" t="s">
        <v>304</v>
      </c>
      <c r="G70" s="105">
        <v>104.5</v>
      </c>
      <c r="H70" s="106">
        <v>0.4</v>
      </c>
      <c r="I70" s="15">
        <v>80</v>
      </c>
      <c r="J70" s="15">
        <v>110</v>
      </c>
      <c r="K70" s="15">
        <v>120</v>
      </c>
      <c r="L70" s="108">
        <f t="shared" si="12"/>
        <v>0.81666666666666676</v>
      </c>
      <c r="M70" s="109">
        <v>0</v>
      </c>
      <c r="N70" s="106">
        <v>0.1</v>
      </c>
      <c r="O70" s="107">
        <v>0</v>
      </c>
      <c r="P70" s="15">
        <v>20</v>
      </c>
      <c r="Q70" s="15">
        <v>30</v>
      </c>
      <c r="R70" s="108">
        <f t="shared" si="13"/>
        <v>0</v>
      </c>
      <c r="S70" s="110"/>
      <c r="T70" s="106">
        <v>0.1</v>
      </c>
      <c r="U70" s="107">
        <v>0</v>
      </c>
      <c r="V70" s="107">
        <v>10</v>
      </c>
      <c r="W70" s="107">
        <v>10</v>
      </c>
      <c r="X70" s="108">
        <f t="shared" si="14"/>
        <v>0</v>
      </c>
      <c r="Y70" s="110">
        <v>14</v>
      </c>
      <c r="Z70" s="106">
        <v>0.2</v>
      </c>
      <c r="AA70" s="107">
        <v>0</v>
      </c>
      <c r="AB70" s="107">
        <v>18</v>
      </c>
      <c r="AC70" s="107">
        <v>20</v>
      </c>
      <c r="AD70" s="108">
        <f t="shared" si="15"/>
        <v>0.7777777777777779</v>
      </c>
      <c r="AE70" s="109">
        <v>17</v>
      </c>
      <c r="AF70" s="106">
        <v>0.2</v>
      </c>
      <c r="AG70" s="107">
        <v>0</v>
      </c>
      <c r="AH70" s="107">
        <v>18</v>
      </c>
      <c r="AI70" s="107">
        <v>20</v>
      </c>
      <c r="AJ70" s="108">
        <f t="shared" si="16"/>
        <v>0.94444444444444442</v>
      </c>
      <c r="AK70" s="111">
        <v>0</v>
      </c>
      <c r="AL70" s="20">
        <f t="shared" si="11"/>
        <v>0</v>
      </c>
      <c r="AM70" s="113">
        <f t="shared" si="17"/>
        <v>67.111111111111114</v>
      </c>
      <c r="AN70" s="113">
        <f t="shared" si="18"/>
        <v>67.111111111111114</v>
      </c>
      <c r="AO70" s="114"/>
      <c r="AP70" s="115">
        <v>1</v>
      </c>
      <c r="AR70" s="111">
        <f t="shared" si="19"/>
        <v>3</v>
      </c>
      <c r="AS70" s="116"/>
    </row>
    <row r="71" spans="1:48" s="104" customFormat="1" x14ac:dyDescent="0.2">
      <c r="A71" s="104">
        <v>74</v>
      </c>
      <c r="B71" s="104" t="s">
        <v>2</v>
      </c>
      <c r="C71" s="104" t="s">
        <v>484</v>
      </c>
      <c r="D71" s="104" t="s">
        <v>485</v>
      </c>
      <c r="E71" s="104" t="s">
        <v>10</v>
      </c>
      <c r="F71" s="104" t="s">
        <v>498</v>
      </c>
      <c r="G71" s="105">
        <v>100</v>
      </c>
      <c r="H71" s="106">
        <v>0.4</v>
      </c>
      <c r="I71" s="15">
        <v>80</v>
      </c>
      <c r="J71" s="15">
        <v>110</v>
      </c>
      <c r="K71" s="15">
        <v>120</v>
      </c>
      <c r="L71" s="108">
        <f t="shared" si="12"/>
        <v>0.66666666666666652</v>
      </c>
      <c r="M71" s="109">
        <v>5.5</v>
      </c>
      <c r="N71" s="106">
        <v>0.1</v>
      </c>
      <c r="O71" s="107">
        <v>0</v>
      </c>
      <c r="P71" s="15">
        <v>20</v>
      </c>
      <c r="Q71" s="15">
        <v>30</v>
      </c>
      <c r="R71" s="108">
        <f t="shared" si="13"/>
        <v>0.27500000000000002</v>
      </c>
      <c r="S71" s="110"/>
      <c r="T71" s="106">
        <v>0.1</v>
      </c>
      <c r="U71" s="107">
        <v>0</v>
      </c>
      <c r="V71" s="107">
        <v>10</v>
      </c>
      <c r="W71" s="107">
        <v>10</v>
      </c>
      <c r="X71" s="108">
        <f t="shared" si="14"/>
        <v>0</v>
      </c>
      <c r="Y71" s="110">
        <v>16</v>
      </c>
      <c r="Z71" s="106">
        <v>0.2</v>
      </c>
      <c r="AA71" s="107">
        <v>0</v>
      </c>
      <c r="AB71" s="107">
        <v>18</v>
      </c>
      <c r="AC71" s="107">
        <v>20</v>
      </c>
      <c r="AD71" s="108">
        <f t="shared" si="15"/>
        <v>0.88888888888888884</v>
      </c>
      <c r="AE71" s="109">
        <v>14</v>
      </c>
      <c r="AF71" s="106">
        <v>0.2</v>
      </c>
      <c r="AG71" s="107">
        <v>0</v>
      </c>
      <c r="AH71" s="107">
        <v>18</v>
      </c>
      <c r="AI71" s="107">
        <v>20</v>
      </c>
      <c r="AJ71" s="108">
        <f t="shared" si="16"/>
        <v>0.7777777777777779</v>
      </c>
      <c r="AK71" s="111">
        <v>0</v>
      </c>
      <c r="AL71" s="20">
        <f t="shared" si="11"/>
        <v>0</v>
      </c>
      <c r="AM71" s="113">
        <f t="shared" si="17"/>
        <v>62.749999999999993</v>
      </c>
      <c r="AN71" s="113">
        <f t="shared" si="18"/>
        <v>62.749999999999993</v>
      </c>
      <c r="AO71" s="114"/>
      <c r="AP71" s="115">
        <v>1</v>
      </c>
      <c r="AR71" s="111">
        <f t="shared" si="19"/>
        <v>-2</v>
      </c>
      <c r="AS71" s="116"/>
    </row>
    <row r="72" spans="1:48" s="104" customFormat="1" x14ac:dyDescent="0.2">
      <c r="A72" s="104">
        <v>66</v>
      </c>
      <c r="B72" s="104" t="s">
        <v>2</v>
      </c>
      <c r="C72" s="104" t="s">
        <v>340</v>
      </c>
      <c r="D72" s="104" t="s">
        <v>341</v>
      </c>
      <c r="E72" s="104" t="s">
        <v>18</v>
      </c>
      <c r="F72" s="104" t="s">
        <v>357</v>
      </c>
      <c r="G72" s="105">
        <v>100.5</v>
      </c>
      <c r="H72" s="106">
        <v>0.4</v>
      </c>
      <c r="I72" s="15">
        <v>80</v>
      </c>
      <c r="J72" s="15">
        <v>110</v>
      </c>
      <c r="K72" s="15">
        <v>120</v>
      </c>
      <c r="L72" s="108">
        <f t="shared" si="12"/>
        <v>0.68333333333333324</v>
      </c>
      <c r="M72" s="109">
        <v>1.5</v>
      </c>
      <c r="N72" s="106">
        <v>0.1</v>
      </c>
      <c r="O72" s="107">
        <v>0</v>
      </c>
      <c r="P72" s="15">
        <v>20</v>
      </c>
      <c r="Q72" s="15">
        <v>30</v>
      </c>
      <c r="R72" s="108">
        <f t="shared" si="13"/>
        <v>7.4999999999999997E-2</v>
      </c>
      <c r="S72" s="110"/>
      <c r="T72" s="106">
        <v>0.1</v>
      </c>
      <c r="U72" s="107">
        <v>0</v>
      </c>
      <c r="V72" s="107">
        <v>10</v>
      </c>
      <c r="W72" s="107">
        <v>10</v>
      </c>
      <c r="X72" s="108">
        <f t="shared" si="14"/>
        <v>0</v>
      </c>
      <c r="Y72" s="110">
        <v>15</v>
      </c>
      <c r="Z72" s="106">
        <v>0.2</v>
      </c>
      <c r="AA72" s="107">
        <v>0</v>
      </c>
      <c r="AB72" s="107">
        <v>18</v>
      </c>
      <c r="AC72" s="107">
        <v>20</v>
      </c>
      <c r="AD72" s="108">
        <f t="shared" si="15"/>
        <v>0.83333333333333348</v>
      </c>
      <c r="AE72" s="109">
        <v>16</v>
      </c>
      <c r="AF72" s="106">
        <v>0.2</v>
      </c>
      <c r="AG72" s="107">
        <v>0</v>
      </c>
      <c r="AH72" s="107">
        <v>18</v>
      </c>
      <c r="AI72" s="107">
        <v>20</v>
      </c>
      <c r="AJ72" s="108">
        <f t="shared" si="16"/>
        <v>0.88888888888888884</v>
      </c>
      <c r="AK72" s="111">
        <v>0</v>
      </c>
      <c r="AL72" s="20">
        <f t="shared" si="11"/>
        <v>0</v>
      </c>
      <c r="AM72" s="113">
        <f t="shared" si="17"/>
        <v>62.527777777777786</v>
      </c>
      <c r="AN72" s="113">
        <f t="shared" si="18"/>
        <v>62.527777777777786</v>
      </c>
      <c r="AO72" s="114"/>
      <c r="AP72" s="115">
        <v>1</v>
      </c>
      <c r="AR72" s="111">
        <f t="shared" si="19"/>
        <v>1</v>
      </c>
      <c r="AS72" s="116"/>
    </row>
    <row r="73" spans="1:48" s="104" customFormat="1" x14ac:dyDescent="0.2">
      <c r="A73" s="104">
        <v>49</v>
      </c>
      <c r="B73" s="104" t="s">
        <v>2</v>
      </c>
      <c r="C73" s="104" t="s">
        <v>54</v>
      </c>
      <c r="D73" s="104" t="s">
        <v>53</v>
      </c>
      <c r="E73" s="104" t="s">
        <v>91</v>
      </c>
      <c r="F73" s="104" t="s">
        <v>36</v>
      </c>
      <c r="G73" s="105">
        <v>110.5</v>
      </c>
      <c r="H73" s="106">
        <v>0.4</v>
      </c>
      <c r="I73" s="15">
        <v>80</v>
      </c>
      <c r="J73" s="15">
        <v>110</v>
      </c>
      <c r="K73" s="15">
        <v>120</v>
      </c>
      <c r="L73" s="108">
        <f t="shared" si="12"/>
        <v>1.01</v>
      </c>
      <c r="M73" s="109">
        <v>3</v>
      </c>
      <c r="N73" s="106">
        <v>0.1</v>
      </c>
      <c r="O73" s="107">
        <v>0</v>
      </c>
      <c r="P73" s="15">
        <v>20</v>
      </c>
      <c r="Q73" s="15">
        <v>30</v>
      </c>
      <c r="R73" s="108">
        <f t="shared" si="13"/>
        <v>0.15</v>
      </c>
      <c r="S73" s="110"/>
      <c r="T73" s="106">
        <v>0.1</v>
      </c>
      <c r="U73" s="107">
        <v>0</v>
      </c>
      <c r="V73" s="107">
        <v>10</v>
      </c>
      <c r="W73" s="107">
        <v>10</v>
      </c>
      <c r="X73" s="108">
        <f t="shared" si="14"/>
        <v>0</v>
      </c>
      <c r="Y73" s="110">
        <v>15</v>
      </c>
      <c r="Z73" s="106">
        <v>0.2</v>
      </c>
      <c r="AA73" s="107">
        <v>0</v>
      </c>
      <c r="AB73" s="107">
        <v>18</v>
      </c>
      <c r="AC73" s="107">
        <v>20</v>
      </c>
      <c r="AD73" s="108">
        <f t="shared" si="15"/>
        <v>0.83333333333333348</v>
      </c>
      <c r="AE73" s="109">
        <v>12</v>
      </c>
      <c r="AF73" s="106">
        <v>0.2</v>
      </c>
      <c r="AG73" s="107">
        <v>0</v>
      </c>
      <c r="AH73" s="107">
        <v>18</v>
      </c>
      <c r="AI73" s="107">
        <v>20</v>
      </c>
      <c r="AJ73" s="108">
        <f t="shared" si="16"/>
        <v>0.66666666666666652</v>
      </c>
      <c r="AK73" s="111">
        <v>0</v>
      </c>
      <c r="AL73" s="20">
        <f t="shared" si="11"/>
        <v>0</v>
      </c>
      <c r="AM73" s="113">
        <f t="shared" si="17"/>
        <v>71.900000000000006</v>
      </c>
      <c r="AN73" s="113">
        <f t="shared" si="18"/>
        <v>71.900000000000006</v>
      </c>
      <c r="AO73" s="114"/>
      <c r="AP73" s="115">
        <v>1</v>
      </c>
      <c r="AR73" s="111">
        <f t="shared" si="19"/>
        <v>-3</v>
      </c>
      <c r="AS73" s="116"/>
      <c r="AV73" s="112"/>
    </row>
    <row r="74" spans="1:48" s="104" customFormat="1" x14ac:dyDescent="0.2">
      <c r="A74" s="104">
        <v>72</v>
      </c>
      <c r="B74" s="104" t="s">
        <v>2</v>
      </c>
      <c r="C74" s="104" t="s">
        <v>352</v>
      </c>
      <c r="D74" s="104" t="s">
        <v>353</v>
      </c>
      <c r="E74" s="104" t="s">
        <v>18</v>
      </c>
      <c r="F74" s="104" t="s">
        <v>362</v>
      </c>
      <c r="G74" s="105">
        <v>109</v>
      </c>
      <c r="H74" s="106">
        <v>0.4</v>
      </c>
      <c r="I74" s="15">
        <v>80</v>
      </c>
      <c r="J74" s="15">
        <v>110</v>
      </c>
      <c r="K74" s="15">
        <v>120</v>
      </c>
      <c r="L74" s="108">
        <f t="shared" si="12"/>
        <v>0.96666666666666667</v>
      </c>
      <c r="M74" s="109">
        <v>0</v>
      </c>
      <c r="N74" s="106">
        <v>0.1</v>
      </c>
      <c r="O74" s="107">
        <v>0</v>
      </c>
      <c r="P74" s="15">
        <v>20</v>
      </c>
      <c r="Q74" s="15">
        <v>30</v>
      </c>
      <c r="R74" s="108">
        <f t="shared" si="13"/>
        <v>0</v>
      </c>
      <c r="S74" s="110"/>
      <c r="T74" s="106">
        <v>0.1</v>
      </c>
      <c r="U74" s="107">
        <v>0</v>
      </c>
      <c r="V74" s="107">
        <v>10</v>
      </c>
      <c r="W74" s="107">
        <v>10</v>
      </c>
      <c r="X74" s="108">
        <f t="shared" si="14"/>
        <v>0</v>
      </c>
      <c r="Y74" s="110">
        <v>15</v>
      </c>
      <c r="Z74" s="106">
        <v>0.2</v>
      </c>
      <c r="AA74" s="107">
        <v>0</v>
      </c>
      <c r="AB74" s="107">
        <v>18</v>
      </c>
      <c r="AC74" s="107">
        <v>20</v>
      </c>
      <c r="AD74" s="108">
        <f t="shared" si="15"/>
        <v>0.83333333333333348</v>
      </c>
      <c r="AE74" s="109">
        <v>12</v>
      </c>
      <c r="AF74" s="106">
        <v>0.2</v>
      </c>
      <c r="AG74" s="107">
        <v>0</v>
      </c>
      <c r="AH74" s="107">
        <v>18</v>
      </c>
      <c r="AI74" s="107">
        <v>20</v>
      </c>
      <c r="AJ74" s="108">
        <f t="shared" si="16"/>
        <v>0.66666666666666652</v>
      </c>
      <c r="AK74" s="111">
        <v>0</v>
      </c>
      <c r="AL74" s="20">
        <f t="shared" si="11"/>
        <v>0</v>
      </c>
      <c r="AM74" s="113">
        <f t="shared" si="17"/>
        <v>68.666666666666671</v>
      </c>
      <c r="AN74" s="113">
        <f t="shared" si="18"/>
        <v>68.666666666666671</v>
      </c>
      <c r="AO74" s="114"/>
      <c r="AP74" s="115">
        <v>1</v>
      </c>
      <c r="AR74" s="111">
        <f t="shared" si="19"/>
        <v>-3</v>
      </c>
      <c r="AS74" s="116"/>
    </row>
    <row r="75" spans="1:48" s="104" customFormat="1" x14ac:dyDescent="0.2">
      <c r="A75" s="104">
        <v>55</v>
      </c>
      <c r="B75" s="104" t="s">
        <v>2</v>
      </c>
      <c r="C75" s="104" t="s">
        <v>256</v>
      </c>
      <c r="D75" s="104" t="s">
        <v>257</v>
      </c>
      <c r="E75" s="104" t="s">
        <v>294</v>
      </c>
      <c r="F75" s="104" t="s">
        <v>299</v>
      </c>
      <c r="G75" s="105">
        <v>112</v>
      </c>
      <c r="H75" s="106">
        <v>0.4</v>
      </c>
      <c r="I75" s="15">
        <v>80</v>
      </c>
      <c r="J75" s="15">
        <v>110</v>
      </c>
      <c r="K75" s="15">
        <v>120</v>
      </c>
      <c r="L75" s="108">
        <f t="shared" si="12"/>
        <v>1.04</v>
      </c>
      <c r="M75" s="109">
        <v>0</v>
      </c>
      <c r="N75" s="106">
        <v>0.1</v>
      </c>
      <c r="O75" s="107">
        <v>0</v>
      </c>
      <c r="P75" s="15">
        <v>20</v>
      </c>
      <c r="Q75" s="15">
        <v>30</v>
      </c>
      <c r="R75" s="108">
        <f t="shared" si="13"/>
        <v>0</v>
      </c>
      <c r="S75" s="110"/>
      <c r="T75" s="106">
        <v>0.1</v>
      </c>
      <c r="U75" s="107">
        <v>0</v>
      </c>
      <c r="V75" s="107">
        <v>10</v>
      </c>
      <c r="W75" s="107">
        <v>10</v>
      </c>
      <c r="X75" s="108">
        <f t="shared" si="14"/>
        <v>0</v>
      </c>
      <c r="Y75" s="110">
        <v>15</v>
      </c>
      <c r="Z75" s="106">
        <v>0.2</v>
      </c>
      <c r="AA75" s="107">
        <v>0</v>
      </c>
      <c r="AB75" s="107">
        <v>18</v>
      </c>
      <c r="AC75" s="107">
        <v>20</v>
      </c>
      <c r="AD75" s="108">
        <f t="shared" si="15"/>
        <v>0.83333333333333348</v>
      </c>
      <c r="AE75" s="109">
        <v>11</v>
      </c>
      <c r="AF75" s="106">
        <v>0.2</v>
      </c>
      <c r="AG75" s="107">
        <v>0</v>
      </c>
      <c r="AH75" s="107">
        <v>18</v>
      </c>
      <c r="AI75" s="107">
        <v>20</v>
      </c>
      <c r="AJ75" s="108">
        <f t="shared" si="16"/>
        <v>0.61111111111111116</v>
      </c>
      <c r="AK75" s="111">
        <v>0</v>
      </c>
      <c r="AL75" s="20">
        <f t="shared" si="11"/>
        <v>0</v>
      </c>
      <c r="AM75" s="113">
        <f t="shared" si="17"/>
        <v>70.488888888888894</v>
      </c>
      <c r="AN75" s="113">
        <f t="shared" si="18"/>
        <v>70.488888888888894</v>
      </c>
      <c r="AO75" s="114"/>
      <c r="AP75" s="115">
        <v>1</v>
      </c>
      <c r="AR75" s="117">
        <f t="shared" si="19"/>
        <v>-4</v>
      </c>
      <c r="AS75" s="116"/>
      <c r="AV75" s="112"/>
    </row>
    <row r="76" spans="1:48" s="104" customFormat="1" x14ac:dyDescent="0.2">
      <c r="A76" s="104">
        <v>65</v>
      </c>
      <c r="B76" s="104" t="s">
        <v>2</v>
      </c>
      <c r="C76" s="104" t="s">
        <v>338</v>
      </c>
      <c r="D76" s="104" t="s">
        <v>339</v>
      </c>
      <c r="E76" s="104" t="s">
        <v>18</v>
      </c>
      <c r="F76" s="104" t="s">
        <v>357</v>
      </c>
      <c r="G76" s="105">
        <v>105.5</v>
      </c>
      <c r="H76" s="106">
        <v>0.4</v>
      </c>
      <c r="I76" s="15">
        <v>80</v>
      </c>
      <c r="J76" s="15">
        <v>110</v>
      </c>
      <c r="K76" s="15">
        <v>120</v>
      </c>
      <c r="L76" s="108">
        <f t="shared" si="12"/>
        <v>0.85</v>
      </c>
      <c r="M76" s="109">
        <v>0</v>
      </c>
      <c r="N76" s="106">
        <v>0.1</v>
      </c>
      <c r="O76" s="107">
        <v>0</v>
      </c>
      <c r="P76" s="15">
        <v>20</v>
      </c>
      <c r="Q76" s="15">
        <v>30</v>
      </c>
      <c r="R76" s="108">
        <f t="shared" si="13"/>
        <v>0</v>
      </c>
      <c r="S76" s="110"/>
      <c r="T76" s="106">
        <v>0.1</v>
      </c>
      <c r="U76" s="107">
        <v>0</v>
      </c>
      <c r="V76" s="107">
        <v>10</v>
      </c>
      <c r="W76" s="107">
        <v>10</v>
      </c>
      <c r="X76" s="108">
        <f t="shared" si="14"/>
        <v>0</v>
      </c>
      <c r="Y76" s="110">
        <v>13</v>
      </c>
      <c r="Z76" s="106">
        <v>0.2</v>
      </c>
      <c r="AA76" s="107">
        <v>0</v>
      </c>
      <c r="AB76" s="107">
        <v>18</v>
      </c>
      <c r="AC76" s="107">
        <v>20</v>
      </c>
      <c r="AD76" s="108">
        <f t="shared" si="15"/>
        <v>0.7222222222222221</v>
      </c>
      <c r="AE76" s="109">
        <v>14</v>
      </c>
      <c r="AF76" s="106">
        <v>0.2</v>
      </c>
      <c r="AG76" s="107">
        <v>0</v>
      </c>
      <c r="AH76" s="107">
        <v>18</v>
      </c>
      <c r="AI76" s="107">
        <v>20</v>
      </c>
      <c r="AJ76" s="108">
        <f t="shared" si="16"/>
        <v>0.7777777777777779</v>
      </c>
      <c r="AK76" s="111">
        <v>0</v>
      </c>
      <c r="AL76" s="20">
        <f t="shared" si="11"/>
        <v>0</v>
      </c>
      <c r="AM76" s="113">
        <f t="shared" si="17"/>
        <v>64</v>
      </c>
      <c r="AN76" s="113">
        <f t="shared" si="18"/>
        <v>64</v>
      </c>
      <c r="AO76" s="114"/>
      <c r="AP76" s="115">
        <v>1</v>
      </c>
      <c r="AR76" s="111">
        <f t="shared" si="19"/>
        <v>1</v>
      </c>
      <c r="AS76" s="116"/>
    </row>
    <row r="77" spans="1:48" s="104" customFormat="1" x14ac:dyDescent="0.2">
      <c r="A77" s="104">
        <v>56</v>
      </c>
      <c r="B77" s="104" t="s">
        <v>2</v>
      </c>
      <c r="C77" s="104" t="s">
        <v>254</v>
      </c>
      <c r="D77" s="104" t="s">
        <v>255</v>
      </c>
      <c r="E77" s="104" t="s">
        <v>294</v>
      </c>
      <c r="F77" s="104" t="s">
        <v>299</v>
      </c>
      <c r="G77" s="105">
        <v>98</v>
      </c>
      <c r="H77" s="106">
        <v>0.4</v>
      </c>
      <c r="I77" s="15">
        <v>80</v>
      </c>
      <c r="J77" s="15">
        <v>110</v>
      </c>
      <c r="K77" s="15">
        <v>120</v>
      </c>
      <c r="L77" s="108">
        <f t="shared" si="12"/>
        <v>0.6</v>
      </c>
      <c r="M77" s="109">
        <v>0</v>
      </c>
      <c r="N77" s="106">
        <v>0.1</v>
      </c>
      <c r="O77" s="107">
        <v>0</v>
      </c>
      <c r="P77" s="15">
        <v>20</v>
      </c>
      <c r="Q77" s="15">
        <v>30</v>
      </c>
      <c r="R77" s="108">
        <f t="shared" si="13"/>
        <v>0</v>
      </c>
      <c r="S77" s="110"/>
      <c r="T77" s="106">
        <v>0.1</v>
      </c>
      <c r="U77" s="107">
        <v>0</v>
      </c>
      <c r="V77" s="107">
        <v>10</v>
      </c>
      <c r="W77" s="107">
        <v>10</v>
      </c>
      <c r="X77" s="108">
        <f t="shared" si="14"/>
        <v>0</v>
      </c>
      <c r="Y77" s="110">
        <v>9</v>
      </c>
      <c r="Z77" s="106">
        <v>0.2</v>
      </c>
      <c r="AA77" s="107">
        <v>0</v>
      </c>
      <c r="AB77" s="107">
        <v>18</v>
      </c>
      <c r="AC77" s="107">
        <v>20</v>
      </c>
      <c r="AD77" s="108">
        <f t="shared" si="15"/>
        <v>0.5</v>
      </c>
      <c r="AE77" s="109">
        <v>15</v>
      </c>
      <c r="AF77" s="106">
        <v>0.2</v>
      </c>
      <c r="AG77" s="107">
        <v>0</v>
      </c>
      <c r="AH77" s="107">
        <v>18</v>
      </c>
      <c r="AI77" s="107">
        <v>20</v>
      </c>
      <c r="AJ77" s="108">
        <f t="shared" si="16"/>
        <v>0.83333333333333348</v>
      </c>
      <c r="AK77" s="111">
        <v>-1</v>
      </c>
      <c r="AL77" s="20">
        <f t="shared" si="11"/>
        <v>-1</v>
      </c>
      <c r="AM77" s="113">
        <f t="shared" si="17"/>
        <v>49.666666666666671</v>
      </c>
      <c r="AN77" s="113">
        <f t="shared" si="18"/>
        <v>50.666666666666671</v>
      </c>
      <c r="AO77" s="114"/>
      <c r="AP77" s="115">
        <v>1</v>
      </c>
      <c r="AR77" s="117">
        <f t="shared" si="19"/>
        <v>6</v>
      </c>
      <c r="AS77" s="116"/>
    </row>
    <row r="78" spans="1:48" s="104" customFormat="1" ht="9.9499999999999993" customHeight="1" x14ac:dyDescent="0.2">
      <c r="A78" s="104">
        <v>41</v>
      </c>
      <c r="B78" s="104" t="s">
        <v>2</v>
      </c>
      <c r="C78" s="104" t="s">
        <v>42</v>
      </c>
      <c r="D78" s="104" t="s">
        <v>41</v>
      </c>
      <c r="E78" s="104" t="s">
        <v>18</v>
      </c>
      <c r="F78" s="104" t="s">
        <v>40</v>
      </c>
      <c r="G78" s="105">
        <v>106</v>
      </c>
      <c r="H78" s="106">
        <v>0.4</v>
      </c>
      <c r="I78" s="15">
        <v>80</v>
      </c>
      <c r="J78" s="15">
        <v>110</v>
      </c>
      <c r="K78" s="15">
        <v>120</v>
      </c>
      <c r="L78" s="108">
        <f t="shared" si="12"/>
        <v>0.8666666666666667</v>
      </c>
      <c r="M78" s="109">
        <v>1</v>
      </c>
      <c r="N78" s="106">
        <v>0.1</v>
      </c>
      <c r="O78" s="107">
        <v>0</v>
      </c>
      <c r="P78" s="15">
        <v>20</v>
      </c>
      <c r="Q78" s="15">
        <v>30</v>
      </c>
      <c r="R78" s="108">
        <f t="shared" si="13"/>
        <v>0.05</v>
      </c>
      <c r="S78" s="110"/>
      <c r="T78" s="106">
        <v>0.1</v>
      </c>
      <c r="U78" s="107">
        <v>0</v>
      </c>
      <c r="V78" s="107">
        <v>10</v>
      </c>
      <c r="W78" s="107">
        <v>10</v>
      </c>
      <c r="X78" s="108">
        <f t="shared" si="14"/>
        <v>0</v>
      </c>
      <c r="Y78" s="110">
        <v>6</v>
      </c>
      <c r="Z78" s="106">
        <v>0.2</v>
      </c>
      <c r="AA78" s="107">
        <v>0</v>
      </c>
      <c r="AB78" s="107">
        <v>18</v>
      </c>
      <c r="AC78" s="107">
        <v>20</v>
      </c>
      <c r="AD78" s="108">
        <f t="shared" si="15"/>
        <v>0.33333333333333326</v>
      </c>
      <c r="AE78" s="109">
        <v>8</v>
      </c>
      <c r="AF78" s="106">
        <v>0.2</v>
      </c>
      <c r="AG78" s="107">
        <v>0</v>
      </c>
      <c r="AH78" s="107">
        <v>18</v>
      </c>
      <c r="AI78" s="107">
        <v>20</v>
      </c>
      <c r="AJ78" s="108">
        <f t="shared" si="16"/>
        <v>0.44444444444444442</v>
      </c>
      <c r="AK78" s="111">
        <v>2</v>
      </c>
      <c r="AL78" s="20">
        <f t="shared" si="11"/>
        <v>2</v>
      </c>
      <c r="AM78" s="113">
        <f t="shared" si="17"/>
        <v>52.722222222222221</v>
      </c>
      <c r="AN78" s="113">
        <f t="shared" si="18"/>
        <v>50.722222222222221</v>
      </c>
      <c r="AO78" s="114"/>
      <c r="AP78" s="115">
        <v>1</v>
      </c>
      <c r="AR78" s="111">
        <f t="shared" si="19"/>
        <v>2</v>
      </c>
      <c r="AS78" s="116"/>
    </row>
    <row r="79" spans="1:48" s="104" customFormat="1" x14ac:dyDescent="0.2">
      <c r="A79" s="104">
        <v>67</v>
      </c>
      <c r="B79" s="104" t="s">
        <v>2</v>
      </c>
      <c r="C79" s="104" t="s">
        <v>344</v>
      </c>
      <c r="D79" s="104" t="s">
        <v>345</v>
      </c>
      <c r="E79" s="104" t="s">
        <v>18</v>
      </c>
      <c r="F79" s="104" t="s">
        <v>357</v>
      </c>
      <c r="G79" s="105">
        <v>83</v>
      </c>
      <c r="H79" s="106">
        <v>0.4</v>
      </c>
      <c r="I79" s="15">
        <v>80</v>
      </c>
      <c r="J79" s="15">
        <v>110</v>
      </c>
      <c r="K79" s="15">
        <v>120</v>
      </c>
      <c r="L79" s="108">
        <f t="shared" si="12"/>
        <v>0.1</v>
      </c>
      <c r="M79" s="109">
        <v>0</v>
      </c>
      <c r="N79" s="106">
        <v>0.1</v>
      </c>
      <c r="O79" s="107">
        <v>0</v>
      </c>
      <c r="P79" s="15">
        <v>20</v>
      </c>
      <c r="Q79" s="15">
        <v>30</v>
      </c>
      <c r="R79" s="108">
        <f t="shared" si="13"/>
        <v>0</v>
      </c>
      <c r="S79" s="110"/>
      <c r="T79" s="106">
        <v>0.1</v>
      </c>
      <c r="U79" s="107">
        <v>0</v>
      </c>
      <c r="V79" s="107">
        <v>10</v>
      </c>
      <c r="W79" s="107">
        <v>10</v>
      </c>
      <c r="X79" s="108">
        <f t="shared" si="14"/>
        <v>0</v>
      </c>
      <c r="Y79" s="110">
        <v>5</v>
      </c>
      <c r="Z79" s="106">
        <v>0.2</v>
      </c>
      <c r="AA79" s="107">
        <v>0</v>
      </c>
      <c r="AB79" s="107">
        <v>18</v>
      </c>
      <c r="AC79" s="107">
        <v>20</v>
      </c>
      <c r="AD79" s="108">
        <f t="shared" si="15"/>
        <v>0.27777777777777779</v>
      </c>
      <c r="AE79" s="109">
        <v>15</v>
      </c>
      <c r="AF79" s="106">
        <v>0.2</v>
      </c>
      <c r="AG79" s="107">
        <v>0</v>
      </c>
      <c r="AH79" s="107">
        <v>18</v>
      </c>
      <c r="AI79" s="107">
        <v>20</v>
      </c>
      <c r="AJ79" s="108">
        <f t="shared" si="16"/>
        <v>0.83333333333333348</v>
      </c>
      <c r="AK79" s="111">
        <v>0</v>
      </c>
      <c r="AL79" s="20">
        <f t="shared" si="11"/>
        <v>0</v>
      </c>
      <c r="AM79" s="113">
        <f t="shared" si="17"/>
        <v>26.222222222222225</v>
      </c>
      <c r="AN79" s="113">
        <f t="shared" si="18"/>
        <v>26.222222222222225</v>
      </c>
      <c r="AO79" s="114"/>
      <c r="AP79" s="115">
        <v>1</v>
      </c>
      <c r="AR79" s="117">
        <f t="shared" si="19"/>
        <v>10</v>
      </c>
      <c r="AS79" s="116"/>
    </row>
    <row r="80" spans="1:48" x14ac:dyDescent="0.2">
      <c r="A80" s="1">
        <v>94</v>
      </c>
      <c r="B80" s="1" t="s">
        <v>3</v>
      </c>
      <c r="C80" s="1" t="s">
        <v>215</v>
      </c>
      <c r="D80" s="1" t="s">
        <v>214</v>
      </c>
      <c r="E80" s="1" t="s">
        <v>21</v>
      </c>
      <c r="F80" s="1" t="s">
        <v>94</v>
      </c>
      <c r="G80" s="47">
        <v>123.5</v>
      </c>
      <c r="H80" s="3">
        <v>0.4</v>
      </c>
      <c r="I80" s="15">
        <v>80</v>
      </c>
      <c r="J80" s="15">
        <v>110</v>
      </c>
      <c r="K80" s="15">
        <v>120</v>
      </c>
      <c r="L80" s="16">
        <f t="shared" si="12"/>
        <v>1.2</v>
      </c>
      <c r="M80" s="17">
        <v>23</v>
      </c>
      <c r="N80" s="3">
        <v>0.1</v>
      </c>
      <c r="O80" s="15">
        <v>0</v>
      </c>
      <c r="P80" s="15">
        <v>20</v>
      </c>
      <c r="Q80" s="15">
        <v>30</v>
      </c>
      <c r="R80" s="16">
        <f t="shared" si="13"/>
        <v>1.06</v>
      </c>
      <c r="T80" s="3">
        <v>0.1</v>
      </c>
      <c r="U80" s="15">
        <v>0</v>
      </c>
      <c r="V80" s="15">
        <v>10</v>
      </c>
      <c r="W80" s="15">
        <v>10</v>
      </c>
      <c r="X80" s="16">
        <f t="shared" si="14"/>
        <v>0</v>
      </c>
      <c r="Y80" s="18">
        <v>18</v>
      </c>
      <c r="Z80" s="3">
        <v>0.2</v>
      </c>
      <c r="AA80" s="15">
        <v>0</v>
      </c>
      <c r="AB80" s="15">
        <v>18</v>
      </c>
      <c r="AC80" s="15">
        <v>20</v>
      </c>
      <c r="AD80" s="16">
        <f t="shared" si="15"/>
        <v>1</v>
      </c>
      <c r="AE80" s="17">
        <v>18</v>
      </c>
      <c r="AF80" s="3">
        <v>0.2</v>
      </c>
      <c r="AG80" s="15">
        <v>0</v>
      </c>
      <c r="AH80" s="15">
        <v>18</v>
      </c>
      <c r="AI80" s="15">
        <v>20</v>
      </c>
      <c r="AJ80" s="16">
        <f t="shared" si="16"/>
        <v>1</v>
      </c>
      <c r="AK80" s="19">
        <v>0</v>
      </c>
      <c r="AL80" s="20">
        <f t="shared" si="11"/>
        <v>0</v>
      </c>
      <c r="AM80" s="21">
        <f t="shared" si="17"/>
        <v>98.6</v>
      </c>
      <c r="AN80" s="21">
        <f t="shared" si="18"/>
        <v>98.6</v>
      </c>
      <c r="AP80" s="66">
        <v>1</v>
      </c>
      <c r="AR80" s="19">
        <f t="shared" si="19"/>
        <v>0</v>
      </c>
    </row>
    <row r="81" spans="1:48" x14ac:dyDescent="0.2">
      <c r="A81" s="1">
        <v>96</v>
      </c>
      <c r="B81" s="1" t="s">
        <v>3</v>
      </c>
      <c r="C81" s="1" t="s">
        <v>189</v>
      </c>
      <c r="D81" s="1" t="s">
        <v>188</v>
      </c>
      <c r="E81" s="1" t="s">
        <v>44</v>
      </c>
      <c r="F81" s="1" t="s">
        <v>187</v>
      </c>
      <c r="G81" s="47">
        <v>105</v>
      </c>
      <c r="H81" s="3">
        <v>0.4</v>
      </c>
      <c r="I81" s="15">
        <v>80</v>
      </c>
      <c r="J81" s="15">
        <v>110</v>
      </c>
      <c r="K81" s="15">
        <v>120</v>
      </c>
      <c r="L81" s="16">
        <f t="shared" si="12"/>
        <v>0.83333333333333348</v>
      </c>
      <c r="M81" s="17">
        <v>30.5</v>
      </c>
      <c r="N81" s="3">
        <v>0.1</v>
      </c>
      <c r="O81" s="15">
        <v>0</v>
      </c>
      <c r="P81" s="15">
        <v>20</v>
      </c>
      <c r="Q81" s="15">
        <v>30</v>
      </c>
      <c r="R81" s="16">
        <f t="shared" si="13"/>
        <v>1.2</v>
      </c>
      <c r="T81" s="3">
        <v>0.1</v>
      </c>
      <c r="U81" s="15">
        <v>0</v>
      </c>
      <c r="V81" s="15">
        <v>10</v>
      </c>
      <c r="W81" s="15">
        <v>10</v>
      </c>
      <c r="X81" s="16">
        <f t="shared" si="14"/>
        <v>0</v>
      </c>
      <c r="Y81" s="18">
        <v>16</v>
      </c>
      <c r="Z81" s="3">
        <v>0.2</v>
      </c>
      <c r="AA81" s="15">
        <v>0</v>
      </c>
      <c r="AB81" s="15">
        <v>18</v>
      </c>
      <c r="AC81" s="15">
        <v>20</v>
      </c>
      <c r="AD81" s="16">
        <f t="shared" si="15"/>
        <v>0.88888888888888884</v>
      </c>
      <c r="AE81" s="17">
        <v>17</v>
      </c>
      <c r="AF81" s="3">
        <v>0.2</v>
      </c>
      <c r="AG81" s="15">
        <v>0</v>
      </c>
      <c r="AH81" s="15">
        <v>18</v>
      </c>
      <c r="AI81" s="15">
        <v>20</v>
      </c>
      <c r="AJ81" s="16">
        <f t="shared" si="16"/>
        <v>0.94444444444444442</v>
      </c>
      <c r="AK81" s="19">
        <v>3</v>
      </c>
      <c r="AL81" s="20">
        <f t="shared" si="11"/>
        <v>3</v>
      </c>
      <c r="AM81" s="21">
        <f t="shared" si="17"/>
        <v>85</v>
      </c>
      <c r="AN81" s="21">
        <f t="shared" si="18"/>
        <v>82</v>
      </c>
      <c r="AP81" s="66">
        <v>1</v>
      </c>
      <c r="AR81" s="19">
        <f t="shared" si="19"/>
        <v>1</v>
      </c>
      <c r="AV81" s="20"/>
    </row>
    <row r="82" spans="1:48" x14ac:dyDescent="0.2">
      <c r="A82" s="1">
        <v>87</v>
      </c>
      <c r="B82" s="1" t="s">
        <v>3</v>
      </c>
      <c r="C82" s="1" t="s">
        <v>193</v>
      </c>
      <c r="D82" s="1" t="s">
        <v>192</v>
      </c>
      <c r="E82" s="1" t="s">
        <v>21</v>
      </c>
      <c r="F82" s="1" t="s">
        <v>118</v>
      </c>
      <c r="G82" s="47">
        <v>119</v>
      </c>
      <c r="H82" s="3">
        <v>0.4</v>
      </c>
      <c r="I82" s="15">
        <v>80</v>
      </c>
      <c r="J82" s="15">
        <v>110</v>
      </c>
      <c r="K82" s="15">
        <v>120</v>
      </c>
      <c r="L82" s="16">
        <f t="shared" si="12"/>
        <v>1.18</v>
      </c>
      <c r="M82" s="17">
        <v>30</v>
      </c>
      <c r="N82" s="3">
        <v>0.1</v>
      </c>
      <c r="O82" s="15">
        <v>0</v>
      </c>
      <c r="P82" s="15">
        <v>20</v>
      </c>
      <c r="Q82" s="15">
        <v>30</v>
      </c>
      <c r="R82" s="16">
        <f t="shared" si="13"/>
        <v>1.2</v>
      </c>
      <c r="T82" s="3">
        <v>0.1</v>
      </c>
      <c r="U82" s="15">
        <v>0</v>
      </c>
      <c r="V82" s="15">
        <v>10</v>
      </c>
      <c r="W82" s="15">
        <v>10</v>
      </c>
      <c r="X82" s="16">
        <f t="shared" si="14"/>
        <v>0</v>
      </c>
      <c r="Y82" s="18">
        <v>15.333333333333334</v>
      </c>
      <c r="Z82" s="3">
        <v>0.2</v>
      </c>
      <c r="AA82" s="15">
        <v>0</v>
      </c>
      <c r="AB82" s="15">
        <v>18</v>
      </c>
      <c r="AC82" s="15">
        <v>20</v>
      </c>
      <c r="AD82" s="16">
        <f t="shared" si="15"/>
        <v>0.85185185185185186</v>
      </c>
      <c r="AE82" s="17">
        <v>16</v>
      </c>
      <c r="AF82" s="3">
        <v>0.2</v>
      </c>
      <c r="AG82" s="15">
        <v>0</v>
      </c>
      <c r="AH82" s="15">
        <v>18</v>
      </c>
      <c r="AI82" s="15">
        <v>20</v>
      </c>
      <c r="AJ82" s="16">
        <f t="shared" si="16"/>
        <v>0.88888888888888884</v>
      </c>
      <c r="AK82" s="19">
        <v>0</v>
      </c>
      <c r="AL82" s="20">
        <f t="shared" si="11"/>
        <v>0</v>
      </c>
      <c r="AM82" s="21">
        <f t="shared" si="17"/>
        <v>94.014814814814812</v>
      </c>
      <c r="AN82" s="21">
        <f t="shared" si="18"/>
        <v>94.014814814814812</v>
      </c>
      <c r="AP82" s="66">
        <v>1</v>
      </c>
      <c r="AR82" s="19">
        <f t="shared" si="19"/>
        <v>0.66666666666666607</v>
      </c>
    </row>
    <row r="83" spans="1:48" x14ac:dyDescent="0.2">
      <c r="A83" s="1">
        <v>91</v>
      </c>
      <c r="B83" s="1" t="s">
        <v>3</v>
      </c>
      <c r="C83" s="1" t="s">
        <v>131</v>
      </c>
      <c r="D83" s="1" t="s">
        <v>130</v>
      </c>
      <c r="E83" s="1" t="s">
        <v>35</v>
      </c>
      <c r="F83" s="1" t="s">
        <v>62</v>
      </c>
      <c r="G83" s="47">
        <v>116</v>
      </c>
      <c r="H83" s="3">
        <v>0.4</v>
      </c>
      <c r="I83" s="15">
        <v>80</v>
      </c>
      <c r="J83" s="15">
        <v>110</v>
      </c>
      <c r="K83" s="15">
        <v>120</v>
      </c>
      <c r="L83" s="16">
        <f t="shared" si="12"/>
        <v>1.1200000000000001</v>
      </c>
      <c r="M83" s="17">
        <v>26.5</v>
      </c>
      <c r="N83" s="3">
        <v>0.1</v>
      </c>
      <c r="O83" s="15">
        <v>0</v>
      </c>
      <c r="P83" s="15">
        <v>20</v>
      </c>
      <c r="Q83" s="15">
        <v>30</v>
      </c>
      <c r="R83" s="16">
        <f t="shared" si="13"/>
        <v>1.1299999999999999</v>
      </c>
      <c r="T83" s="3">
        <v>0.1</v>
      </c>
      <c r="U83" s="15">
        <v>0</v>
      </c>
      <c r="V83" s="15">
        <v>10</v>
      </c>
      <c r="W83" s="15">
        <v>10</v>
      </c>
      <c r="X83" s="16">
        <f t="shared" si="14"/>
        <v>0</v>
      </c>
      <c r="Y83" s="18">
        <v>17</v>
      </c>
      <c r="Z83" s="3">
        <v>0.2</v>
      </c>
      <c r="AA83" s="15">
        <v>0</v>
      </c>
      <c r="AB83" s="15">
        <v>18</v>
      </c>
      <c r="AC83" s="15">
        <v>20</v>
      </c>
      <c r="AD83" s="16">
        <f t="shared" si="15"/>
        <v>0.94444444444444442</v>
      </c>
      <c r="AE83" s="17">
        <v>15</v>
      </c>
      <c r="AF83" s="3">
        <v>0.2</v>
      </c>
      <c r="AG83" s="15">
        <v>0</v>
      </c>
      <c r="AH83" s="15">
        <v>18</v>
      </c>
      <c r="AI83" s="15">
        <v>20</v>
      </c>
      <c r="AJ83" s="16">
        <f t="shared" si="16"/>
        <v>0.83333333333333348</v>
      </c>
      <c r="AK83" s="19">
        <v>0</v>
      </c>
      <c r="AL83" s="20">
        <f t="shared" si="11"/>
        <v>0</v>
      </c>
      <c r="AM83" s="21">
        <f t="shared" si="17"/>
        <v>91.655555555555566</v>
      </c>
      <c r="AN83" s="21">
        <f t="shared" si="18"/>
        <v>91.655555555555566</v>
      </c>
      <c r="AP83" s="66">
        <v>1</v>
      </c>
      <c r="AR83" s="19">
        <f t="shared" si="19"/>
        <v>-2</v>
      </c>
    </row>
    <row r="84" spans="1:48" x14ac:dyDescent="0.2">
      <c r="A84" s="1">
        <v>89</v>
      </c>
      <c r="B84" s="1" t="s">
        <v>3</v>
      </c>
      <c r="C84" s="1" t="s">
        <v>191</v>
      </c>
      <c r="D84" s="1" t="s">
        <v>190</v>
      </c>
      <c r="E84" s="1" t="s">
        <v>119</v>
      </c>
      <c r="F84" s="1" t="s">
        <v>105</v>
      </c>
      <c r="G84" s="47">
        <v>117.5</v>
      </c>
      <c r="H84" s="3">
        <v>0.4</v>
      </c>
      <c r="I84" s="15">
        <v>80</v>
      </c>
      <c r="J84" s="15">
        <v>110</v>
      </c>
      <c r="K84" s="15">
        <v>120</v>
      </c>
      <c r="L84" s="16">
        <f t="shared" si="12"/>
        <v>1.1499999999999999</v>
      </c>
      <c r="M84" s="17">
        <v>37.5</v>
      </c>
      <c r="N84" s="3">
        <v>0.1</v>
      </c>
      <c r="O84" s="15">
        <v>0</v>
      </c>
      <c r="P84" s="15">
        <v>20</v>
      </c>
      <c r="Q84" s="15">
        <v>30</v>
      </c>
      <c r="R84" s="16">
        <f t="shared" si="13"/>
        <v>1.2</v>
      </c>
      <c r="T84" s="3">
        <v>0.1</v>
      </c>
      <c r="U84" s="15">
        <v>0</v>
      </c>
      <c r="V84" s="15">
        <v>10</v>
      </c>
      <c r="W84" s="15">
        <v>10</v>
      </c>
      <c r="X84" s="16">
        <f t="shared" si="14"/>
        <v>0</v>
      </c>
      <c r="Y84" s="18">
        <v>14</v>
      </c>
      <c r="Z84" s="3">
        <v>0.2</v>
      </c>
      <c r="AA84" s="15">
        <v>0</v>
      </c>
      <c r="AB84" s="15">
        <v>18</v>
      </c>
      <c r="AC84" s="15">
        <v>20</v>
      </c>
      <c r="AD84" s="16">
        <f t="shared" si="15"/>
        <v>0.7777777777777779</v>
      </c>
      <c r="AE84" s="17">
        <v>15</v>
      </c>
      <c r="AF84" s="3">
        <v>0.2</v>
      </c>
      <c r="AG84" s="15">
        <v>0</v>
      </c>
      <c r="AH84" s="15">
        <v>18</v>
      </c>
      <c r="AI84" s="15">
        <v>20</v>
      </c>
      <c r="AJ84" s="16">
        <f t="shared" si="16"/>
        <v>0.83333333333333348</v>
      </c>
      <c r="AK84" s="19">
        <v>0</v>
      </c>
      <c r="AL84" s="20">
        <f t="shared" si="11"/>
        <v>0</v>
      </c>
      <c r="AM84" s="21">
        <f t="shared" si="17"/>
        <v>90.222222222222229</v>
      </c>
      <c r="AN84" s="21">
        <f t="shared" si="18"/>
        <v>90.222222222222229</v>
      </c>
      <c r="AP84" s="66">
        <v>1</v>
      </c>
      <c r="AR84" s="19">
        <f t="shared" si="19"/>
        <v>1</v>
      </c>
    </row>
    <row r="85" spans="1:48" x14ac:dyDescent="0.2">
      <c r="A85" s="1">
        <v>98</v>
      </c>
      <c r="B85" s="1" t="s">
        <v>3</v>
      </c>
      <c r="C85" s="1" t="s">
        <v>52</v>
      </c>
      <c r="D85" s="1" t="s">
        <v>51</v>
      </c>
      <c r="E85" s="1" t="s">
        <v>292</v>
      </c>
      <c r="F85" s="1" t="s">
        <v>50</v>
      </c>
      <c r="G85" s="47">
        <v>111</v>
      </c>
      <c r="H85" s="3">
        <v>0.4</v>
      </c>
      <c r="I85" s="15">
        <v>80</v>
      </c>
      <c r="J85" s="15">
        <v>110</v>
      </c>
      <c r="K85" s="15">
        <v>120</v>
      </c>
      <c r="L85" s="16">
        <f t="shared" si="12"/>
        <v>1.02</v>
      </c>
      <c r="M85" s="17">
        <v>11</v>
      </c>
      <c r="N85" s="3">
        <v>0.1</v>
      </c>
      <c r="O85" s="15">
        <v>0</v>
      </c>
      <c r="P85" s="15">
        <v>20</v>
      </c>
      <c r="Q85" s="15">
        <v>30</v>
      </c>
      <c r="R85" s="16">
        <f t="shared" si="13"/>
        <v>0.55000000000000004</v>
      </c>
      <c r="T85" s="3">
        <v>0.1</v>
      </c>
      <c r="U85" s="15">
        <v>0</v>
      </c>
      <c r="V85" s="15">
        <v>10</v>
      </c>
      <c r="W85" s="15">
        <v>10</v>
      </c>
      <c r="X85" s="16">
        <f t="shared" si="14"/>
        <v>0</v>
      </c>
      <c r="Y85" s="18">
        <v>16</v>
      </c>
      <c r="Z85" s="3">
        <v>0.2</v>
      </c>
      <c r="AA85" s="15">
        <v>0</v>
      </c>
      <c r="AB85" s="15">
        <v>18</v>
      </c>
      <c r="AC85" s="15">
        <v>20</v>
      </c>
      <c r="AD85" s="16">
        <f t="shared" si="15"/>
        <v>0.88888888888888884</v>
      </c>
      <c r="AE85" s="17">
        <v>15</v>
      </c>
      <c r="AF85" s="3">
        <v>0.2</v>
      </c>
      <c r="AG85" s="15">
        <v>0</v>
      </c>
      <c r="AH85" s="15">
        <v>18</v>
      </c>
      <c r="AI85" s="15">
        <v>20</v>
      </c>
      <c r="AJ85" s="16">
        <f t="shared" si="16"/>
        <v>0.83333333333333348</v>
      </c>
      <c r="AK85" s="19">
        <v>8</v>
      </c>
      <c r="AL85" s="20">
        <v>5</v>
      </c>
      <c r="AM85" s="21">
        <f t="shared" si="17"/>
        <v>85.744444444444454</v>
      </c>
      <c r="AN85" s="21">
        <f t="shared" si="18"/>
        <v>80.744444444444454</v>
      </c>
      <c r="AP85" s="66">
        <v>1</v>
      </c>
      <c r="AR85" s="19">
        <f t="shared" si="19"/>
        <v>-1</v>
      </c>
      <c r="AV85" s="20"/>
    </row>
    <row r="86" spans="1:48" x14ac:dyDescent="0.2">
      <c r="A86" s="1">
        <v>90</v>
      </c>
      <c r="B86" s="1" t="s">
        <v>3</v>
      </c>
      <c r="C86" s="1" t="s">
        <v>203</v>
      </c>
      <c r="D86" s="1" t="s">
        <v>202</v>
      </c>
      <c r="E86" s="1" t="s">
        <v>21</v>
      </c>
      <c r="F86" s="1" t="s">
        <v>105</v>
      </c>
      <c r="G86" s="47">
        <v>116.5</v>
      </c>
      <c r="H86" s="3">
        <v>0.4</v>
      </c>
      <c r="I86" s="15">
        <v>80</v>
      </c>
      <c r="J86" s="15">
        <v>110</v>
      </c>
      <c r="K86" s="15">
        <v>120</v>
      </c>
      <c r="L86" s="16">
        <f t="shared" si="12"/>
        <v>1.1299999999999999</v>
      </c>
      <c r="M86" s="17">
        <v>21.5</v>
      </c>
      <c r="N86" s="3">
        <v>0.1</v>
      </c>
      <c r="O86" s="15">
        <v>0</v>
      </c>
      <c r="P86" s="15">
        <v>20</v>
      </c>
      <c r="Q86" s="15">
        <v>30</v>
      </c>
      <c r="R86" s="16">
        <f t="shared" si="13"/>
        <v>1.03</v>
      </c>
      <c r="T86" s="3">
        <v>0.1</v>
      </c>
      <c r="U86" s="15">
        <v>0</v>
      </c>
      <c r="V86" s="15">
        <v>10</v>
      </c>
      <c r="W86" s="15">
        <v>10</v>
      </c>
      <c r="X86" s="16">
        <f t="shared" si="14"/>
        <v>0</v>
      </c>
      <c r="Y86" s="18">
        <v>15.5</v>
      </c>
      <c r="Z86" s="3">
        <v>0.2</v>
      </c>
      <c r="AA86" s="15">
        <v>0</v>
      </c>
      <c r="AB86" s="15">
        <v>18</v>
      </c>
      <c r="AC86" s="15">
        <v>20</v>
      </c>
      <c r="AD86" s="16">
        <f t="shared" si="15"/>
        <v>0.86111111111111116</v>
      </c>
      <c r="AE86" s="17">
        <v>15</v>
      </c>
      <c r="AF86" s="3">
        <v>0.2</v>
      </c>
      <c r="AG86" s="15">
        <v>0</v>
      </c>
      <c r="AH86" s="15">
        <v>18</v>
      </c>
      <c r="AI86" s="15">
        <v>20</v>
      </c>
      <c r="AJ86" s="16">
        <f t="shared" si="16"/>
        <v>0.83333333333333348</v>
      </c>
      <c r="AK86" s="19">
        <v>0</v>
      </c>
      <c r="AL86" s="20">
        <f t="shared" ref="AL86:AL103" si="20">AK86</f>
        <v>0</v>
      </c>
      <c r="AM86" s="21">
        <f t="shared" si="17"/>
        <v>89.3888888888889</v>
      </c>
      <c r="AN86" s="21">
        <f t="shared" si="18"/>
        <v>89.3888888888889</v>
      </c>
      <c r="AP86" s="66">
        <v>1</v>
      </c>
      <c r="AR86" s="19">
        <f t="shared" si="19"/>
        <v>-0.5</v>
      </c>
    </row>
    <row r="87" spans="1:48" x14ac:dyDescent="0.2">
      <c r="A87" s="1">
        <v>97</v>
      </c>
      <c r="B87" s="1" t="s">
        <v>3</v>
      </c>
      <c r="C87" s="1" t="s">
        <v>86</v>
      </c>
      <c r="D87" s="1" t="s">
        <v>85</v>
      </c>
      <c r="E87" s="1" t="s">
        <v>292</v>
      </c>
      <c r="F87" s="1" t="s">
        <v>36</v>
      </c>
      <c r="G87" s="47">
        <v>101.5</v>
      </c>
      <c r="H87" s="3">
        <v>0.4</v>
      </c>
      <c r="I87" s="15">
        <v>80</v>
      </c>
      <c r="J87" s="15">
        <v>110</v>
      </c>
      <c r="K87" s="15">
        <v>120</v>
      </c>
      <c r="L87" s="16">
        <f t="shared" si="12"/>
        <v>0.71666666666666667</v>
      </c>
      <c r="M87" s="17">
        <v>22.5</v>
      </c>
      <c r="N87" s="3">
        <v>0.1</v>
      </c>
      <c r="O87" s="15">
        <v>0</v>
      </c>
      <c r="P87" s="15">
        <v>20</v>
      </c>
      <c r="Q87" s="15">
        <v>30</v>
      </c>
      <c r="R87" s="16">
        <f t="shared" si="13"/>
        <v>1.05</v>
      </c>
      <c r="T87" s="3">
        <v>0.1</v>
      </c>
      <c r="U87" s="15">
        <v>0</v>
      </c>
      <c r="V87" s="15">
        <v>10</v>
      </c>
      <c r="W87" s="15">
        <v>10</v>
      </c>
      <c r="X87" s="16">
        <f t="shared" si="14"/>
        <v>0</v>
      </c>
      <c r="Y87" s="18">
        <v>17</v>
      </c>
      <c r="Z87" s="3">
        <v>0.2</v>
      </c>
      <c r="AA87" s="15">
        <v>0</v>
      </c>
      <c r="AB87" s="15">
        <v>18</v>
      </c>
      <c r="AC87" s="15">
        <v>20</v>
      </c>
      <c r="AD87" s="16">
        <f t="shared" si="15"/>
        <v>0.94444444444444442</v>
      </c>
      <c r="AE87" s="17">
        <v>15</v>
      </c>
      <c r="AF87" s="3">
        <v>0.2</v>
      </c>
      <c r="AG87" s="15">
        <v>0</v>
      </c>
      <c r="AH87" s="15">
        <v>18</v>
      </c>
      <c r="AI87" s="15">
        <v>20</v>
      </c>
      <c r="AJ87" s="16">
        <f t="shared" si="16"/>
        <v>0.83333333333333348</v>
      </c>
      <c r="AK87" s="19">
        <v>2</v>
      </c>
      <c r="AL87" s="20">
        <f t="shared" si="20"/>
        <v>2</v>
      </c>
      <c r="AM87" s="21">
        <f t="shared" si="17"/>
        <v>76.722222222222229</v>
      </c>
      <c r="AN87" s="21">
        <f t="shared" si="18"/>
        <v>74.722222222222229</v>
      </c>
      <c r="AP87" s="66">
        <v>1</v>
      </c>
      <c r="AR87" s="19">
        <f t="shared" si="19"/>
        <v>-2</v>
      </c>
      <c r="AV87" s="20"/>
    </row>
    <row r="88" spans="1:48" x14ac:dyDescent="0.2">
      <c r="A88" s="1">
        <v>100</v>
      </c>
      <c r="B88" s="1" t="s">
        <v>3</v>
      </c>
      <c r="C88" s="1" t="s">
        <v>165</v>
      </c>
      <c r="D88" s="1" t="s">
        <v>164</v>
      </c>
      <c r="E88" s="1" t="s">
        <v>21</v>
      </c>
      <c r="F88" s="1" t="s">
        <v>163</v>
      </c>
      <c r="G88" s="47">
        <v>107.5</v>
      </c>
      <c r="H88" s="3">
        <v>0.4</v>
      </c>
      <c r="I88" s="15">
        <v>80</v>
      </c>
      <c r="J88" s="15">
        <v>110</v>
      </c>
      <c r="K88" s="15">
        <v>120</v>
      </c>
      <c r="L88" s="16">
        <f t="shared" si="12"/>
        <v>0.91666666666666652</v>
      </c>
      <c r="M88" s="17">
        <v>32.5</v>
      </c>
      <c r="N88" s="3">
        <v>0.1</v>
      </c>
      <c r="O88" s="15">
        <v>0</v>
      </c>
      <c r="P88" s="15">
        <v>20</v>
      </c>
      <c r="Q88" s="15">
        <v>30</v>
      </c>
      <c r="R88" s="16">
        <f t="shared" si="13"/>
        <v>1.2</v>
      </c>
      <c r="T88" s="3">
        <v>0.1</v>
      </c>
      <c r="U88" s="15">
        <v>0</v>
      </c>
      <c r="V88" s="15">
        <v>10</v>
      </c>
      <c r="W88" s="15">
        <v>10</v>
      </c>
      <c r="X88" s="16">
        <f t="shared" si="14"/>
        <v>0</v>
      </c>
      <c r="Y88" s="18">
        <v>15</v>
      </c>
      <c r="Z88" s="3">
        <v>0.2</v>
      </c>
      <c r="AA88" s="15">
        <v>0</v>
      </c>
      <c r="AB88" s="15">
        <v>18</v>
      </c>
      <c r="AC88" s="15">
        <v>20</v>
      </c>
      <c r="AD88" s="16">
        <f t="shared" si="15"/>
        <v>0.83333333333333348</v>
      </c>
      <c r="AE88" s="17">
        <v>14</v>
      </c>
      <c r="AF88" s="3">
        <v>0.2</v>
      </c>
      <c r="AG88" s="15">
        <v>0</v>
      </c>
      <c r="AH88" s="15">
        <v>18</v>
      </c>
      <c r="AI88" s="15">
        <v>20</v>
      </c>
      <c r="AJ88" s="16">
        <f t="shared" si="16"/>
        <v>0.7777777777777779</v>
      </c>
      <c r="AK88" s="19">
        <v>0</v>
      </c>
      <c r="AL88" s="20">
        <f t="shared" si="20"/>
        <v>0</v>
      </c>
      <c r="AM88" s="21">
        <f t="shared" si="17"/>
        <v>80.888888888888886</v>
      </c>
      <c r="AN88" s="21">
        <f t="shared" si="18"/>
        <v>80.888888888888886</v>
      </c>
      <c r="AP88" s="66">
        <v>1</v>
      </c>
      <c r="AR88" s="19">
        <f t="shared" si="19"/>
        <v>-1</v>
      </c>
      <c r="AV88" s="20"/>
    </row>
    <row r="89" spans="1:48" x14ac:dyDescent="0.2">
      <c r="A89" s="1">
        <v>102</v>
      </c>
      <c r="B89" s="1" t="s">
        <v>3</v>
      </c>
      <c r="C89" s="1" t="s">
        <v>264</v>
      </c>
      <c r="D89" s="1" t="s">
        <v>265</v>
      </c>
      <c r="E89" s="1" t="s">
        <v>296</v>
      </c>
      <c r="F89" s="1" t="s">
        <v>299</v>
      </c>
      <c r="G89" s="47">
        <v>111.5</v>
      </c>
      <c r="H89" s="3">
        <v>0.4</v>
      </c>
      <c r="I89" s="15">
        <v>80</v>
      </c>
      <c r="J89" s="15">
        <v>110</v>
      </c>
      <c r="K89" s="15">
        <v>120</v>
      </c>
      <c r="L89" s="16">
        <f t="shared" si="12"/>
        <v>1.03</v>
      </c>
      <c r="M89" s="17">
        <v>17</v>
      </c>
      <c r="N89" s="3">
        <v>0.1</v>
      </c>
      <c r="O89" s="15">
        <v>0</v>
      </c>
      <c r="P89" s="15">
        <v>20</v>
      </c>
      <c r="Q89" s="15">
        <v>30</v>
      </c>
      <c r="R89" s="16">
        <f t="shared" si="13"/>
        <v>0.85</v>
      </c>
      <c r="T89" s="3">
        <v>0.1</v>
      </c>
      <c r="U89" s="15">
        <v>0</v>
      </c>
      <c r="V89" s="15">
        <v>10</v>
      </c>
      <c r="W89" s="15">
        <v>10</v>
      </c>
      <c r="X89" s="16">
        <f t="shared" si="14"/>
        <v>0</v>
      </c>
      <c r="Y89" s="18">
        <v>16</v>
      </c>
      <c r="Z89" s="3">
        <v>0.2</v>
      </c>
      <c r="AA89" s="15">
        <v>0</v>
      </c>
      <c r="AB89" s="15">
        <v>18</v>
      </c>
      <c r="AC89" s="15">
        <v>20</v>
      </c>
      <c r="AD89" s="16">
        <f t="shared" si="15"/>
        <v>0.88888888888888884</v>
      </c>
      <c r="AE89" s="17">
        <v>14</v>
      </c>
      <c r="AF89" s="3">
        <v>0.2</v>
      </c>
      <c r="AG89" s="15">
        <v>0</v>
      </c>
      <c r="AH89" s="15">
        <v>18</v>
      </c>
      <c r="AI89" s="15">
        <v>20</v>
      </c>
      <c r="AJ89" s="16">
        <f t="shared" si="16"/>
        <v>0.7777777777777779</v>
      </c>
      <c r="AK89" s="19">
        <v>0</v>
      </c>
      <c r="AL89" s="20">
        <f t="shared" si="20"/>
        <v>0</v>
      </c>
      <c r="AM89" s="21">
        <f t="shared" si="17"/>
        <v>83.033333333333331</v>
      </c>
      <c r="AN89" s="21">
        <f t="shared" si="18"/>
        <v>83.033333333333331</v>
      </c>
      <c r="AP89" s="66">
        <v>1</v>
      </c>
      <c r="AR89" s="19">
        <f t="shared" si="19"/>
        <v>-2</v>
      </c>
      <c r="AV89" s="20"/>
    </row>
    <row r="90" spans="1:48" x14ac:dyDescent="0.2">
      <c r="A90" s="1">
        <v>107</v>
      </c>
      <c r="B90" s="1" t="s">
        <v>3</v>
      </c>
      <c r="C90" s="1" t="s">
        <v>282</v>
      </c>
      <c r="D90" s="1" t="s">
        <v>283</v>
      </c>
      <c r="E90" s="1" t="s">
        <v>35</v>
      </c>
      <c r="F90" s="1" t="s">
        <v>305</v>
      </c>
      <c r="G90" s="47">
        <v>107</v>
      </c>
      <c r="H90" s="3">
        <v>0.4</v>
      </c>
      <c r="I90" s="15">
        <v>80</v>
      </c>
      <c r="J90" s="15">
        <v>110</v>
      </c>
      <c r="K90" s="15">
        <v>120</v>
      </c>
      <c r="L90" s="16">
        <f t="shared" si="12"/>
        <v>0.9</v>
      </c>
      <c r="M90" s="17">
        <v>19</v>
      </c>
      <c r="N90" s="3">
        <v>0.1</v>
      </c>
      <c r="O90" s="15">
        <v>0</v>
      </c>
      <c r="P90" s="15">
        <v>20</v>
      </c>
      <c r="Q90" s="15">
        <v>30</v>
      </c>
      <c r="R90" s="16">
        <f t="shared" si="13"/>
        <v>0.95</v>
      </c>
      <c r="T90" s="3">
        <v>0.1</v>
      </c>
      <c r="U90" s="15">
        <v>0</v>
      </c>
      <c r="V90" s="15">
        <v>10</v>
      </c>
      <c r="W90" s="15">
        <v>10</v>
      </c>
      <c r="X90" s="16">
        <f t="shared" si="14"/>
        <v>0</v>
      </c>
      <c r="Y90" s="18">
        <v>15</v>
      </c>
      <c r="Z90" s="3">
        <v>0.2</v>
      </c>
      <c r="AA90" s="15">
        <v>0</v>
      </c>
      <c r="AB90" s="15">
        <v>18</v>
      </c>
      <c r="AC90" s="15">
        <v>20</v>
      </c>
      <c r="AD90" s="16">
        <f t="shared" si="15"/>
        <v>0.83333333333333348</v>
      </c>
      <c r="AE90" s="17">
        <v>15</v>
      </c>
      <c r="AF90" s="3">
        <v>0.2</v>
      </c>
      <c r="AG90" s="15">
        <v>0</v>
      </c>
      <c r="AH90" s="15">
        <v>18</v>
      </c>
      <c r="AI90" s="15">
        <v>20</v>
      </c>
      <c r="AJ90" s="16">
        <f t="shared" si="16"/>
        <v>0.83333333333333348</v>
      </c>
      <c r="AK90" s="19">
        <v>0</v>
      </c>
      <c r="AL90" s="20">
        <f t="shared" si="20"/>
        <v>0</v>
      </c>
      <c r="AM90" s="21">
        <f t="shared" si="17"/>
        <v>78.833333333333357</v>
      </c>
      <c r="AN90" s="21">
        <f t="shared" si="18"/>
        <v>78.833333333333357</v>
      </c>
      <c r="AP90" s="66">
        <v>1</v>
      </c>
      <c r="AR90" s="19">
        <f t="shared" si="19"/>
        <v>0</v>
      </c>
    </row>
    <row r="91" spans="1:48" x14ac:dyDescent="0.2">
      <c r="A91" s="1">
        <v>92</v>
      </c>
      <c r="B91" s="1" t="s">
        <v>3</v>
      </c>
      <c r="C91" s="1" t="s">
        <v>64</v>
      </c>
      <c r="D91" s="1" t="s">
        <v>63</v>
      </c>
      <c r="E91" s="1" t="s">
        <v>35</v>
      </c>
      <c r="F91" s="1" t="s">
        <v>62</v>
      </c>
      <c r="G91" s="47">
        <v>115</v>
      </c>
      <c r="H91" s="3">
        <v>0.4</v>
      </c>
      <c r="I91" s="15">
        <v>80</v>
      </c>
      <c r="J91" s="15">
        <v>110</v>
      </c>
      <c r="K91" s="15">
        <v>120</v>
      </c>
      <c r="L91" s="16">
        <f t="shared" si="12"/>
        <v>1.1000000000000001</v>
      </c>
      <c r="M91" s="17">
        <v>15</v>
      </c>
      <c r="N91" s="3">
        <v>0.1</v>
      </c>
      <c r="O91" s="15">
        <v>0</v>
      </c>
      <c r="P91" s="15">
        <v>20</v>
      </c>
      <c r="Q91" s="15">
        <v>30</v>
      </c>
      <c r="R91" s="16">
        <f t="shared" si="13"/>
        <v>0.75</v>
      </c>
      <c r="T91" s="3">
        <v>0.1</v>
      </c>
      <c r="U91" s="15">
        <v>0</v>
      </c>
      <c r="V91" s="15">
        <v>10</v>
      </c>
      <c r="W91" s="15">
        <v>10</v>
      </c>
      <c r="X91" s="16">
        <f t="shared" si="14"/>
        <v>0</v>
      </c>
      <c r="Y91" s="18">
        <v>15</v>
      </c>
      <c r="Z91" s="3">
        <v>0.2</v>
      </c>
      <c r="AA91" s="15">
        <v>0</v>
      </c>
      <c r="AB91" s="15">
        <v>18</v>
      </c>
      <c r="AC91" s="15">
        <v>20</v>
      </c>
      <c r="AD91" s="16">
        <f t="shared" si="15"/>
        <v>0.83333333333333348</v>
      </c>
      <c r="AE91" s="17">
        <v>13</v>
      </c>
      <c r="AF91" s="3">
        <v>0.2</v>
      </c>
      <c r="AG91" s="15">
        <v>0</v>
      </c>
      <c r="AH91" s="15">
        <v>18</v>
      </c>
      <c r="AI91" s="15">
        <v>20</v>
      </c>
      <c r="AJ91" s="16">
        <f t="shared" si="16"/>
        <v>0.7222222222222221</v>
      </c>
      <c r="AK91" s="19">
        <v>0</v>
      </c>
      <c r="AL91" s="20">
        <f t="shared" si="20"/>
        <v>0</v>
      </c>
      <c r="AM91" s="21">
        <f t="shared" si="17"/>
        <v>82.611111111111128</v>
      </c>
      <c r="AN91" s="21">
        <f t="shared" si="18"/>
        <v>82.611111111111128</v>
      </c>
      <c r="AP91" s="66">
        <v>1</v>
      </c>
      <c r="AR91" s="19">
        <f t="shared" si="19"/>
        <v>-2</v>
      </c>
    </row>
    <row r="92" spans="1:48" x14ac:dyDescent="0.2">
      <c r="A92" s="1">
        <v>101</v>
      </c>
      <c r="B92" s="1" t="s">
        <v>3</v>
      </c>
      <c r="C92" s="1" t="s">
        <v>126</v>
      </c>
      <c r="D92" s="1" t="s">
        <v>125</v>
      </c>
      <c r="E92" s="1" t="s">
        <v>44</v>
      </c>
      <c r="F92" s="1" t="s">
        <v>16</v>
      </c>
      <c r="G92" s="47">
        <v>102.5</v>
      </c>
      <c r="H92" s="3">
        <v>0.4</v>
      </c>
      <c r="I92" s="15">
        <v>80</v>
      </c>
      <c r="J92" s="15">
        <v>110</v>
      </c>
      <c r="K92" s="15">
        <v>120</v>
      </c>
      <c r="L92" s="16">
        <f t="shared" si="12"/>
        <v>0.75</v>
      </c>
      <c r="M92" s="17">
        <v>11</v>
      </c>
      <c r="N92" s="3">
        <v>0.1</v>
      </c>
      <c r="O92" s="15">
        <v>0</v>
      </c>
      <c r="P92" s="15">
        <v>20</v>
      </c>
      <c r="Q92" s="15">
        <v>30</v>
      </c>
      <c r="R92" s="16">
        <f t="shared" si="13"/>
        <v>0.55000000000000004</v>
      </c>
      <c r="T92" s="3">
        <v>0.1</v>
      </c>
      <c r="U92" s="15">
        <v>0</v>
      </c>
      <c r="V92" s="15">
        <v>10</v>
      </c>
      <c r="W92" s="15">
        <v>10</v>
      </c>
      <c r="X92" s="16">
        <f t="shared" si="14"/>
        <v>0</v>
      </c>
      <c r="Y92" s="18">
        <v>15</v>
      </c>
      <c r="Z92" s="3">
        <v>0.2</v>
      </c>
      <c r="AA92" s="15">
        <v>0</v>
      </c>
      <c r="AB92" s="15">
        <v>18</v>
      </c>
      <c r="AC92" s="15">
        <v>20</v>
      </c>
      <c r="AD92" s="16">
        <f t="shared" si="15"/>
        <v>0.83333333333333348</v>
      </c>
      <c r="AE92" s="17">
        <v>14</v>
      </c>
      <c r="AF92" s="3">
        <v>0.2</v>
      </c>
      <c r="AG92" s="15">
        <v>0</v>
      </c>
      <c r="AH92" s="15">
        <v>18</v>
      </c>
      <c r="AI92" s="15">
        <v>20</v>
      </c>
      <c r="AJ92" s="16">
        <f t="shared" si="16"/>
        <v>0.7777777777777779</v>
      </c>
      <c r="AK92" s="19">
        <v>0</v>
      </c>
      <c r="AL92" s="20">
        <f t="shared" si="20"/>
        <v>0</v>
      </c>
      <c r="AM92" s="21">
        <f t="shared" si="17"/>
        <v>67.722222222222229</v>
      </c>
      <c r="AN92" s="21">
        <f t="shared" si="18"/>
        <v>67.722222222222229</v>
      </c>
      <c r="AP92" s="66">
        <v>1</v>
      </c>
      <c r="AR92" s="19">
        <f t="shared" si="19"/>
        <v>-1</v>
      </c>
      <c r="AV92" s="20"/>
    </row>
    <row r="93" spans="1:48" x14ac:dyDescent="0.2">
      <c r="A93" s="1">
        <v>104</v>
      </c>
      <c r="B93" s="1" t="s">
        <v>3</v>
      </c>
      <c r="C93" s="1" t="s">
        <v>268</v>
      </c>
      <c r="D93" s="1" t="s">
        <v>269</v>
      </c>
      <c r="E93" s="1" t="s">
        <v>296</v>
      </c>
      <c r="F93" s="1" t="s">
        <v>299</v>
      </c>
      <c r="G93" s="47">
        <v>107.5</v>
      </c>
      <c r="H93" s="3">
        <v>0.4</v>
      </c>
      <c r="I93" s="15">
        <v>80</v>
      </c>
      <c r="J93" s="15">
        <v>110</v>
      </c>
      <c r="K93" s="15">
        <v>120</v>
      </c>
      <c r="L93" s="16">
        <f t="shared" si="12"/>
        <v>0.91666666666666652</v>
      </c>
      <c r="M93" s="17">
        <v>6</v>
      </c>
      <c r="N93" s="3">
        <v>0.1</v>
      </c>
      <c r="O93" s="15">
        <v>0</v>
      </c>
      <c r="P93" s="15">
        <v>20</v>
      </c>
      <c r="Q93" s="15">
        <v>30</v>
      </c>
      <c r="R93" s="16">
        <f t="shared" si="13"/>
        <v>0.3</v>
      </c>
      <c r="T93" s="3">
        <v>0.1</v>
      </c>
      <c r="U93" s="15">
        <v>0</v>
      </c>
      <c r="V93" s="15">
        <v>10</v>
      </c>
      <c r="W93" s="15">
        <v>10</v>
      </c>
      <c r="X93" s="16">
        <f t="shared" si="14"/>
        <v>0</v>
      </c>
      <c r="Y93" s="18">
        <v>15</v>
      </c>
      <c r="Z93" s="3">
        <v>0.2</v>
      </c>
      <c r="AA93" s="15">
        <v>0</v>
      </c>
      <c r="AB93" s="15">
        <v>18</v>
      </c>
      <c r="AC93" s="15">
        <v>20</v>
      </c>
      <c r="AD93" s="16">
        <f t="shared" si="15"/>
        <v>0.83333333333333348</v>
      </c>
      <c r="AE93" s="17">
        <v>13</v>
      </c>
      <c r="AF93" s="3">
        <v>0.2</v>
      </c>
      <c r="AG93" s="15">
        <v>0</v>
      </c>
      <c r="AH93" s="15">
        <v>18</v>
      </c>
      <c r="AI93" s="15">
        <v>20</v>
      </c>
      <c r="AJ93" s="16">
        <f t="shared" si="16"/>
        <v>0.7222222222222221</v>
      </c>
      <c r="AK93" s="19">
        <v>0</v>
      </c>
      <c r="AL93" s="20">
        <f t="shared" si="20"/>
        <v>0</v>
      </c>
      <c r="AM93" s="21">
        <f t="shared" si="17"/>
        <v>70.777777777777786</v>
      </c>
      <c r="AN93" s="21">
        <f t="shared" si="18"/>
        <v>70.777777777777786</v>
      </c>
      <c r="AP93" s="66">
        <v>1</v>
      </c>
      <c r="AR93" s="19">
        <f t="shared" si="19"/>
        <v>-2</v>
      </c>
      <c r="AV93" s="20"/>
    </row>
    <row r="94" spans="1:48" x14ac:dyDescent="0.2">
      <c r="A94" s="1">
        <v>86</v>
      </c>
      <c r="B94" s="1" t="s">
        <v>3</v>
      </c>
      <c r="C94" s="1" t="s">
        <v>83</v>
      </c>
      <c r="D94" s="1" t="s">
        <v>82</v>
      </c>
      <c r="E94" s="1" t="s">
        <v>21</v>
      </c>
      <c r="F94" s="1" t="s">
        <v>81</v>
      </c>
      <c r="G94" s="47">
        <v>108.5</v>
      </c>
      <c r="H94" s="3">
        <v>0.4</v>
      </c>
      <c r="I94" s="15">
        <v>80</v>
      </c>
      <c r="J94" s="15">
        <v>110</v>
      </c>
      <c r="K94" s="15">
        <v>120</v>
      </c>
      <c r="L94" s="16">
        <f t="shared" si="12"/>
        <v>0.95</v>
      </c>
      <c r="M94" s="17">
        <v>2.5</v>
      </c>
      <c r="N94" s="3">
        <v>0.1</v>
      </c>
      <c r="O94" s="15">
        <v>0</v>
      </c>
      <c r="P94" s="15">
        <v>20</v>
      </c>
      <c r="Q94" s="15">
        <v>30</v>
      </c>
      <c r="R94" s="16">
        <f t="shared" si="13"/>
        <v>0.125</v>
      </c>
      <c r="T94" s="3">
        <v>0.1</v>
      </c>
      <c r="U94" s="15">
        <v>0</v>
      </c>
      <c r="V94" s="15">
        <v>10</v>
      </c>
      <c r="W94" s="15">
        <v>10</v>
      </c>
      <c r="X94" s="16">
        <f t="shared" si="14"/>
        <v>0</v>
      </c>
      <c r="Y94" s="18">
        <v>14.5</v>
      </c>
      <c r="Z94" s="3">
        <v>0.2</v>
      </c>
      <c r="AA94" s="15">
        <v>0</v>
      </c>
      <c r="AB94" s="15">
        <v>18</v>
      </c>
      <c r="AC94" s="15">
        <v>20</v>
      </c>
      <c r="AD94" s="16">
        <f t="shared" si="15"/>
        <v>0.80555555555555558</v>
      </c>
      <c r="AE94" s="17">
        <v>11</v>
      </c>
      <c r="AF94" s="3">
        <v>0.2</v>
      </c>
      <c r="AG94" s="15">
        <v>0</v>
      </c>
      <c r="AH94" s="15">
        <v>18</v>
      </c>
      <c r="AI94" s="15">
        <v>20</v>
      </c>
      <c r="AJ94" s="16">
        <f t="shared" si="16"/>
        <v>0.61111111111111116</v>
      </c>
      <c r="AK94" s="19">
        <v>3</v>
      </c>
      <c r="AL94" s="20">
        <f t="shared" si="20"/>
        <v>3</v>
      </c>
      <c r="AM94" s="21">
        <f t="shared" si="17"/>
        <v>70.583333333333343</v>
      </c>
      <c r="AN94" s="21">
        <f t="shared" si="18"/>
        <v>67.583333333333343</v>
      </c>
      <c r="AP94" s="66">
        <v>1</v>
      </c>
      <c r="AR94" s="62">
        <f t="shared" si="19"/>
        <v>-3.5</v>
      </c>
    </row>
    <row r="95" spans="1:48" ht="18.95" customHeight="1" x14ac:dyDescent="0.2">
      <c r="A95" s="1">
        <v>95</v>
      </c>
      <c r="B95" s="1" t="s">
        <v>3</v>
      </c>
      <c r="C95" s="1" t="s">
        <v>46</v>
      </c>
      <c r="D95" s="1" t="s">
        <v>45</v>
      </c>
      <c r="E95" s="1" t="s">
        <v>44</v>
      </c>
      <c r="F95" s="1" t="s">
        <v>43</v>
      </c>
      <c r="G95" s="47">
        <v>104</v>
      </c>
      <c r="H95" s="3">
        <v>0.4</v>
      </c>
      <c r="I95" s="15">
        <v>80</v>
      </c>
      <c r="J95" s="15">
        <v>110</v>
      </c>
      <c r="K95" s="15">
        <v>120</v>
      </c>
      <c r="L95" s="16">
        <f t="shared" si="12"/>
        <v>0.8</v>
      </c>
      <c r="M95" s="17">
        <v>7</v>
      </c>
      <c r="N95" s="3">
        <v>0.1</v>
      </c>
      <c r="O95" s="15">
        <v>0</v>
      </c>
      <c r="P95" s="15">
        <v>20</v>
      </c>
      <c r="Q95" s="15">
        <v>30</v>
      </c>
      <c r="R95" s="16">
        <f t="shared" si="13"/>
        <v>0.35</v>
      </c>
      <c r="T95" s="3">
        <v>0.1</v>
      </c>
      <c r="U95" s="15">
        <v>0</v>
      </c>
      <c r="V95" s="15">
        <v>10</v>
      </c>
      <c r="W95" s="15">
        <v>10</v>
      </c>
      <c r="X95" s="16">
        <f t="shared" si="14"/>
        <v>0</v>
      </c>
      <c r="Y95" s="18">
        <v>15</v>
      </c>
      <c r="Z95" s="3">
        <v>0.2</v>
      </c>
      <c r="AA95" s="15">
        <v>0</v>
      </c>
      <c r="AB95" s="15">
        <v>18</v>
      </c>
      <c r="AC95" s="15">
        <v>20</v>
      </c>
      <c r="AD95" s="16">
        <f t="shared" si="15"/>
        <v>0.83333333333333348</v>
      </c>
      <c r="AE95" s="17">
        <v>13</v>
      </c>
      <c r="AF95" s="3">
        <v>0.2</v>
      </c>
      <c r="AG95" s="15">
        <v>0</v>
      </c>
      <c r="AH95" s="15">
        <v>18</v>
      </c>
      <c r="AI95" s="15">
        <v>20</v>
      </c>
      <c r="AJ95" s="16">
        <f t="shared" si="16"/>
        <v>0.7222222222222221</v>
      </c>
      <c r="AK95" s="19">
        <v>0</v>
      </c>
      <c r="AL95" s="20">
        <f t="shared" si="20"/>
        <v>0</v>
      </c>
      <c r="AM95" s="21">
        <f t="shared" si="17"/>
        <v>66.611111111111114</v>
      </c>
      <c r="AN95" s="21">
        <f t="shared" si="18"/>
        <v>66.611111111111114</v>
      </c>
      <c r="AP95" s="66">
        <v>1</v>
      </c>
      <c r="AR95" s="19">
        <f t="shared" si="19"/>
        <v>-2</v>
      </c>
      <c r="AV95" s="20"/>
    </row>
    <row r="96" spans="1:48" x14ac:dyDescent="0.2">
      <c r="A96" s="1">
        <v>103</v>
      </c>
      <c r="B96" s="1" t="s">
        <v>3</v>
      </c>
      <c r="C96" s="1" t="s">
        <v>266</v>
      </c>
      <c r="D96" s="1" t="s">
        <v>267</v>
      </c>
      <c r="E96" s="1" t="s">
        <v>296</v>
      </c>
      <c r="F96" s="1" t="s">
        <v>299</v>
      </c>
      <c r="G96" s="47">
        <v>109.5</v>
      </c>
      <c r="H96" s="3">
        <v>0.4</v>
      </c>
      <c r="I96" s="15">
        <v>80</v>
      </c>
      <c r="J96" s="15">
        <v>110</v>
      </c>
      <c r="K96" s="15">
        <v>120</v>
      </c>
      <c r="L96" s="16">
        <f t="shared" si="12"/>
        <v>0.98333333333333328</v>
      </c>
      <c r="M96" s="17">
        <v>1.5</v>
      </c>
      <c r="N96" s="3">
        <v>0.1</v>
      </c>
      <c r="O96" s="15">
        <v>0</v>
      </c>
      <c r="P96" s="15">
        <v>20</v>
      </c>
      <c r="Q96" s="15">
        <v>30</v>
      </c>
      <c r="R96" s="16">
        <f t="shared" si="13"/>
        <v>7.4999999999999997E-2</v>
      </c>
      <c r="T96" s="3">
        <v>0.1</v>
      </c>
      <c r="U96" s="15">
        <v>0</v>
      </c>
      <c r="V96" s="15">
        <v>10</v>
      </c>
      <c r="W96" s="15">
        <v>10</v>
      </c>
      <c r="X96" s="16">
        <f t="shared" si="14"/>
        <v>0</v>
      </c>
      <c r="Y96" s="18">
        <v>15</v>
      </c>
      <c r="Z96" s="3">
        <v>0.2</v>
      </c>
      <c r="AA96" s="15">
        <v>0</v>
      </c>
      <c r="AB96" s="15">
        <v>18</v>
      </c>
      <c r="AC96" s="15">
        <v>20</v>
      </c>
      <c r="AD96" s="16">
        <f t="shared" si="15"/>
        <v>0.83333333333333348</v>
      </c>
      <c r="AE96" s="17">
        <v>13</v>
      </c>
      <c r="AF96" s="3">
        <v>0.2</v>
      </c>
      <c r="AG96" s="15">
        <v>0</v>
      </c>
      <c r="AH96" s="15">
        <v>18</v>
      </c>
      <c r="AI96" s="15">
        <v>20</v>
      </c>
      <c r="AJ96" s="16">
        <f t="shared" si="16"/>
        <v>0.7222222222222221</v>
      </c>
      <c r="AK96" s="19">
        <v>0</v>
      </c>
      <c r="AL96" s="20">
        <f t="shared" si="20"/>
        <v>0</v>
      </c>
      <c r="AM96" s="21">
        <f t="shared" si="17"/>
        <v>71.194444444444443</v>
      </c>
      <c r="AN96" s="21">
        <f t="shared" si="18"/>
        <v>71.194444444444443</v>
      </c>
      <c r="AP96" s="66">
        <v>1</v>
      </c>
      <c r="AR96" s="19">
        <f t="shared" si="19"/>
        <v>-2</v>
      </c>
      <c r="AV96" s="20"/>
    </row>
    <row r="97" spans="1:48" x14ac:dyDescent="0.2">
      <c r="A97" s="1">
        <v>105</v>
      </c>
      <c r="B97" s="1" t="s">
        <v>3</v>
      </c>
      <c r="C97" s="1" t="s">
        <v>262</v>
      </c>
      <c r="D97" s="1" t="s">
        <v>263</v>
      </c>
      <c r="E97" s="1" t="s">
        <v>295</v>
      </c>
      <c r="F97" s="1" t="s">
        <v>299</v>
      </c>
      <c r="G97" s="47">
        <v>106</v>
      </c>
      <c r="H97" s="3">
        <v>0.4</v>
      </c>
      <c r="I97" s="15">
        <v>80</v>
      </c>
      <c r="J97" s="15">
        <v>110</v>
      </c>
      <c r="K97" s="15">
        <v>120</v>
      </c>
      <c r="L97" s="16">
        <f t="shared" si="12"/>
        <v>0.8666666666666667</v>
      </c>
      <c r="M97" s="17">
        <v>8</v>
      </c>
      <c r="N97" s="3">
        <v>0.1</v>
      </c>
      <c r="O97" s="15">
        <v>0</v>
      </c>
      <c r="P97" s="15">
        <v>20</v>
      </c>
      <c r="Q97" s="15">
        <v>30</v>
      </c>
      <c r="R97" s="16">
        <f t="shared" si="13"/>
        <v>0.4</v>
      </c>
      <c r="T97" s="3">
        <v>0.1</v>
      </c>
      <c r="U97" s="15">
        <v>0</v>
      </c>
      <c r="V97" s="15">
        <v>10</v>
      </c>
      <c r="W97" s="15">
        <v>10</v>
      </c>
      <c r="X97" s="16">
        <f t="shared" si="14"/>
        <v>0</v>
      </c>
      <c r="Y97" s="18">
        <v>13</v>
      </c>
      <c r="Z97" s="3">
        <v>0.2</v>
      </c>
      <c r="AA97" s="15">
        <v>0</v>
      </c>
      <c r="AB97" s="15">
        <v>18</v>
      </c>
      <c r="AC97" s="15">
        <v>20</v>
      </c>
      <c r="AD97" s="16">
        <f t="shared" si="15"/>
        <v>0.7222222222222221</v>
      </c>
      <c r="AE97" s="17">
        <v>13</v>
      </c>
      <c r="AF97" s="3">
        <v>0.2</v>
      </c>
      <c r="AG97" s="15">
        <v>0</v>
      </c>
      <c r="AH97" s="15">
        <v>18</v>
      </c>
      <c r="AI97" s="15">
        <v>20</v>
      </c>
      <c r="AJ97" s="16">
        <f t="shared" si="16"/>
        <v>0.7222222222222221</v>
      </c>
      <c r="AK97" s="19">
        <v>0</v>
      </c>
      <c r="AL97" s="20">
        <f t="shared" si="20"/>
        <v>0</v>
      </c>
      <c r="AM97" s="21">
        <f t="shared" si="17"/>
        <v>67.555555555555543</v>
      </c>
      <c r="AN97" s="21">
        <f t="shared" si="18"/>
        <v>67.555555555555543</v>
      </c>
      <c r="AP97" s="66">
        <v>1</v>
      </c>
      <c r="AR97" s="19">
        <f t="shared" si="19"/>
        <v>0</v>
      </c>
    </row>
    <row r="98" spans="1:48" x14ac:dyDescent="0.2">
      <c r="A98" s="1">
        <v>109</v>
      </c>
      <c r="B98" s="1" t="s">
        <v>3</v>
      </c>
      <c r="C98" s="1" t="s">
        <v>490</v>
      </c>
      <c r="D98" s="1" t="s">
        <v>491</v>
      </c>
      <c r="E98" s="1" t="s">
        <v>44</v>
      </c>
      <c r="F98" s="1" t="s">
        <v>501</v>
      </c>
      <c r="G98" s="47">
        <v>101</v>
      </c>
      <c r="H98" s="3">
        <v>0.4</v>
      </c>
      <c r="I98" s="15">
        <v>80</v>
      </c>
      <c r="J98" s="15">
        <v>110</v>
      </c>
      <c r="K98" s="15">
        <v>120</v>
      </c>
      <c r="L98" s="16">
        <f t="shared" si="12"/>
        <v>0.7</v>
      </c>
      <c r="M98" s="17">
        <v>0</v>
      </c>
      <c r="N98" s="3">
        <v>0.1</v>
      </c>
      <c r="O98" s="15">
        <v>0</v>
      </c>
      <c r="P98" s="15">
        <v>20</v>
      </c>
      <c r="Q98" s="15">
        <v>30</v>
      </c>
      <c r="R98" s="16">
        <f t="shared" si="13"/>
        <v>0</v>
      </c>
      <c r="T98" s="3">
        <v>0.1</v>
      </c>
      <c r="U98" s="15">
        <v>0</v>
      </c>
      <c r="V98" s="15">
        <v>10</v>
      </c>
      <c r="W98" s="15">
        <v>10</v>
      </c>
      <c r="X98" s="16">
        <f t="shared" si="14"/>
        <v>0</v>
      </c>
      <c r="Y98" s="18">
        <v>14</v>
      </c>
      <c r="Z98" s="3">
        <v>0.2</v>
      </c>
      <c r="AA98" s="15">
        <v>0</v>
      </c>
      <c r="AB98" s="15">
        <v>18</v>
      </c>
      <c r="AC98" s="15">
        <v>20</v>
      </c>
      <c r="AD98" s="16">
        <f t="shared" si="15"/>
        <v>0.7777777777777779</v>
      </c>
      <c r="AE98" s="17">
        <v>15</v>
      </c>
      <c r="AF98" s="3">
        <v>0.2</v>
      </c>
      <c r="AG98" s="15">
        <v>0</v>
      </c>
      <c r="AH98" s="15">
        <v>18</v>
      </c>
      <c r="AI98" s="15">
        <v>20</v>
      </c>
      <c r="AJ98" s="16">
        <f t="shared" si="16"/>
        <v>0.83333333333333348</v>
      </c>
      <c r="AK98" s="19">
        <v>0</v>
      </c>
      <c r="AL98" s="20">
        <f t="shared" si="20"/>
        <v>0</v>
      </c>
      <c r="AM98" s="21">
        <f t="shared" si="17"/>
        <v>60.222222222222236</v>
      </c>
      <c r="AN98" s="21">
        <f t="shared" si="18"/>
        <v>60.222222222222236</v>
      </c>
      <c r="AP98" s="66">
        <v>1</v>
      </c>
      <c r="AR98" s="19">
        <f t="shared" si="19"/>
        <v>1</v>
      </c>
    </row>
    <row r="99" spans="1:48" x14ac:dyDescent="0.2">
      <c r="A99" s="1">
        <v>108</v>
      </c>
      <c r="B99" s="1" t="s">
        <v>3</v>
      </c>
      <c r="C99" s="1" t="s">
        <v>488</v>
      </c>
      <c r="D99" s="1" t="s">
        <v>489</v>
      </c>
      <c r="E99" s="1" t="s">
        <v>119</v>
      </c>
      <c r="F99" s="1" t="s">
        <v>500</v>
      </c>
      <c r="G99" s="47">
        <v>104</v>
      </c>
      <c r="H99" s="3">
        <v>0.4</v>
      </c>
      <c r="I99" s="15">
        <v>80</v>
      </c>
      <c r="J99" s="15">
        <v>110</v>
      </c>
      <c r="K99" s="15">
        <v>120</v>
      </c>
      <c r="L99" s="16">
        <f t="shared" si="12"/>
        <v>0.8</v>
      </c>
      <c r="M99" s="17">
        <v>0</v>
      </c>
      <c r="N99" s="3">
        <v>0.1</v>
      </c>
      <c r="O99" s="15">
        <v>0</v>
      </c>
      <c r="P99" s="15">
        <v>20</v>
      </c>
      <c r="Q99" s="15">
        <v>30</v>
      </c>
      <c r="R99" s="16">
        <f t="shared" si="13"/>
        <v>0</v>
      </c>
      <c r="T99" s="3">
        <v>0.1</v>
      </c>
      <c r="U99" s="15">
        <v>0</v>
      </c>
      <c r="V99" s="15">
        <v>10</v>
      </c>
      <c r="W99" s="15">
        <v>10</v>
      </c>
      <c r="X99" s="16">
        <f t="shared" si="14"/>
        <v>0</v>
      </c>
      <c r="Y99" s="18">
        <v>14</v>
      </c>
      <c r="Z99" s="3">
        <v>0.2</v>
      </c>
      <c r="AA99" s="15">
        <v>0</v>
      </c>
      <c r="AB99" s="15">
        <v>18</v>
      </c>
      <c r="AC99" s="15">
        <v>20</v>
      </c>
      <c r="AD99" s="16">
        <f t="shared" si="15"/>
        <v>0.7777777777777779</v>
      </c>
      <c r="AE99" s="17">
        <v>14</v>
      </c>
      <c r="AF99" s="3">
        <v>0.2</v>
      </c>
      <c r="AG99" s="15">
        <v>0</v>
      </c>
      <c r="AH99" s="15">
        <v>18</v>
      </c>
      <c r="AI99" s="15">
        <v>20</v>
      </c>
      <c r="AJ99" s="16">
        <f t="shared" si="16"/>
        <v>0.7777777777777779</v>
      </c>
      <c r="AK99" s="19">
        <v>0</v>
      </c>
      <c r="AL99" s="20">
        <f t="shared" si="20"/>
        <v>0</v>
      </c>
      <c r="AM99" s="21">
        <f t="shared" si="17"/>
        <v>63.111111111111114</v>
      </c>
      <c r="AN99" s="21">
        <f t="shared" si="18"/>
        <v>63.111111111111114</v>
      </c>
      <c r="AP99" s="66">
        <v>1</v>
      </c>
      <c r="AR99" s="19">
        <f t="shared" si="19"/>
        <v>0</v>
      </c>
    </row>
    <row r="100" spans="1:48" x14ac:dyDescent="0.2">
      <c r="A100" s="1">
        <v>99</v>
      </c>
      <c r="B100" s="1" t="s">
        <v>3</v>
      </c>
      <c r="C100" s="1" t="s">
        <v>138</v>
      </c>
      <c r="D100" s="1" t="s">
        <v>137</v>
      </c>
      <c r="E100" s="1" t="s">
        <v>44</v>
      </c>
      <c r="F100" s="1" t="s">
        <v>136</v>
      </c>
      <c r="G100" s="47">
        <v>106</v>
      </c>
      <c r="H100" s="3">
        <v>0.4</v>
      </c>
      <c r="I100" s="15">
        <v>80</v>
      </c>
      <c r="J100" s="15">
        <v>110</v>
      </c>
      <c r="K100" s="15">
        <v>120</v>
      </c>
      <c r="L100" s="16">
        <f t="shared" si="12"/>
        <v>0.8666666666666667</v>
      </c>
      <c r="M100" s="17">
        <v>6.7</v>
      </c>
      <c r="N100" s="3">
        <v>0.1</v>
      </c>
      <c r="O100" s="15">
        <v>0</v>
      </c>
      <c r="P100" s="15">
        <v>20</v>
      </c>
      <c r="Q100" s="15">
        <v>30</v>
      </c>
      <c r="R100" s="16">
        <f t="shared" si="13"/>
        <v>0.33500000000000002</v>
      </c>
      <c r="T100" s="3">
        <v>0.1</v>
      </c>
      <c r="U100" s="15">
        <v>0</v>
      </c>
      <c r="V100" s="15">
        <v>10</v>
      </c>
      <c r="W100" s="15">
        <v>10</v>
      </c>
      <c r="X100" s="16">
        <f t="shared" si="14"/>
        <v>0</v>
      </c>
      <c r="Y100" s="18">
        <v>10</v>
      </c>
      <c r="Z100" s="3">
        <v>0.2</v>
      </c>
      <c r="AA100" s="15">
        <v>0</v>
      </c>
      <c r="AB100" s="15">
        <v>18</v>
      </c>
      <c r="AC100" s="15">
        <v>20</v>
      </c>
      <c r="AD100" s="16">
        <f t="shared" si="15"/>
        <v>0.55555555555555558</v>
      </c>
      <c r="AE100" s="17">
        <v>9</v>
      </c>
      <c r="AF100" s="3">
        <v>0.2</v>
      </c>
      <c r="AG100" s="15">
        <v>0</v>
      </c>
      <c r="AH100" s="15">
        <v>18</v>
      </c>
      <c r="AI100" s="15">
        <v>20</v>
      </c>
      <c r="AJ100" s="16">
        <f t="shared" si="16"/>
        <v>0.5</v>
      </c>
      <c r="AK100" s="19">
        <v>0</v>
      </c>
      <c r="AL100" s="20">
        <f t="shared" si="20"/>
        <v>0</v>
      </c>
      <c r="AM100" s="21">
        <f t="shared" si="17"/>
        <v>59.12777777777778</v>
      </c>
      <c r="AN100" s="21">
        <f t="shared" si="18"/>
        <v>59.12777777777778</v>
      </c>
      <c r="AP100" s="66">
        <v>1</v>
      </c>
      <c r="AR100" s="19">
        <f t="shared" si="19"/>
        <v>-1</v>
      </c>
      <c r="AV100" s="20"/>
    </row>
    <row r="101" spans="1:48" x14ac:dyDescent="0.2">
      <c r="A101" s="1">
        <v>88</v>
      </c>
      <c r="B101" s="1" t="s">
        <v>3</v>
      </c>
      <c r="C101" s="1" t="s">
        <v>206</v>
      </c>
      <c r="D101" s="1" t="s">
        <v>205</v>
      </c>
      <c r="E101" s="1" t="s">
        <v>291</v>
      </c>
      <c r="F101" s="1" t="s">
        <v>204</v>
      </c>
      <c r="G101" s="47">
        <v>83.5</v>
      </c>
      <c r="H101" s="3">
        <v>0.4</v>
      </c>
      <c r="I101" s="15">
        <v>80</v>
      </c>
      <c r="J101" s="15">
        <v>110</v>
      </c>
      <c r="K101" s="15">
        <v>120</v>
      </c>
      <c r="L101" s="16">
        <f t="shared" si="12"/>
        <v>0.11666666666666665</v>
      </c>
      <c r="M101" s="17">
        <v>39</v>
      </c>
      <c r="N101" s="3">
        <v>0.1</v>
      </c>
      <c r="O101" s="15">
        <v>0</v>
      </c>
      <c r="P101" s="15">
        <v>20</v>
      </c>
      <c r="Q101" s="15">
        <v>30</v>
      </c>
      <c r="R101" s="16">
        <f t="shared" si="13"/>
        <v>1.2</v>
      </c>
      <c r="T101" s="3">
        <v>0.1</v>
      </c>
      <c r="U101" s="15">
        <v>0</v>
      </c>
      <c r="V101" s="15">
        <v>10</v>
      </c>
      <c r="W101" s="15">
        <v>10</v>
      </c>
      <c r="X101" s="16">
        <f t="shared" si="14"/>
        <v>0</v>
      </c>
      <c r="Y101" s="18">
        <v>13.5</v>
      </c>
      <c r="Z101" s="3">
        <v>0.2</v>
      </c>
      <c r="AA101" s="15">
        <v>0</v>
      </c>
      <c r="AB101" s="15">
        <v>18</v>
      </c>
      <c r="AC101" s="15">
        <v>20</v>
      </c>
      <c r="AD101" s="16">
        <f t="shared" si="15"/>
        <v>0.75</v>
      </c>
      <c r="AE101" s="17">
        <v>14</v>
      </c>
      <c r="AF101" s="3">
        <v>0.2</v>
      </c>
      <c r="AG101" s="15">
        <v>0</v>
      </c>
      <c r="AH101" s="15">
        <v>18</v>
      </c>
      <c r="AI101" s="15">
        <v>20</v>
      </c>
      <c r="AJ101" s="16">
        <f t="shared" si="16"/>
        <v>0.7777777777777779</v>
      </c>
      <c r="AK101" s="19">
        <v>0</v>
      </c>
      <c r="AL101" s="20">
        <f t="shared" si="20"/>
        <v>0</v>
      </c>
      <c r="AM101" s="21">
        <f t="shared" si="17"/>
        <v>47.222222222222221</v>
      </c>
      <c r="AN101" s="21">
        <f t="shared" si="18"/>
        <v>47.222222222222221</v>
      </c>
      <c r="AP101" s="66">
        <v>1</v>
      </c>
      <c r="AR101" s="19">
        <f t="shared" si="19"/>
        <v>0.5</v>
      </c>
    </row>
    <row r="102" spans="1:48" x14ac:dyDescent="0.2">
      <c r="A102" s="1">
        <v>106</v>
      </c>
      <c r="B102" s="1" t="s">
        <v>3</v>
      </c>
      <c r="C102" s="1" t="s">
        <v>32</v>
      </c>
      <c r="D102" s="1" t="s">
        <v>31</v>
      </c>
      <c r="E102" s="1" t="s">
        <v>21</v>
      </c>
      <c r="F102" s="1" t="s">
        <v>30</v>
      </c>
      <c r="G102" s="47">
        <v>77</v>
      </c>
      <c r="H102" s="3">
        <v>0.4</v>
      </c>
      <c r="I102" s="15">
        <v>80</v>
      </c>
      <c r="J102" s="15">
        <v>110</v>
      </c>
      <c r="K102" s="15">
        <v>120</v>
      </c>
      <c r="L102" s="16">
        <f t="shared" si="12"/>
        <v>0</v>
      </c>
      <c r="M102" s="17">
        <v>5.5</v>
      </c>
      <c r="N102" s="3">
        <v>0.1</v>
      </c>
      <c r="O102" s="15">
        <v>0</v>
      </c>
      <c r="P102" s="15">
        <v>20</v>
      </c>
      <c r="Q102" s="15">
        <v>30</v>
      </c>
      <c r="R102" s="16">
        <f t="shared" si="13"/>
        <v>0.27500000000000002</v>
      </c>
      <c r="T102" s="3">
        <v>0.1</v>
      </c>
      <c r="U102" s="15">
        <v>0</v>
      </c>
      <c r="V102" s="15">
        <v>10</v>
      </c>
      <c r="W102" s="15">
        <v>10</v>
      </c>
      <c r="X102" s="16">
        <f t="shared" si="14"/>
        <v>0</v>
      </c>
      <c r="Y102" s="18">
        <v>15</v>
      </c>
      <c r="Z102" s="3">
        <v>0.2</v>
      </c>
      <c r="AA102" s="15">
        <v>0</v>
      </c>
      <c r="AB102" s="15">
        <v>18</v>
      </c>
      <c r="AC102" s="15">
        <v>20</v>
      </c>
      <c r="AD102" s="16">
        <f t="shared" si="15"/>
        <v>0.83333333333333348</v>
      </c>
      <c r="AE102" s="17">
        <v>10</v>
      </c>
      <c r="AF102" s="3">
        <v>0.2</v>
      </c>
      <c r="AG102" s="15">
        <v>0</v>
      </c>
      <c r="AH102" s="15">
        <v>18</v>
      </c>
      <c r="AI102" s="15">
        <v>20</v>
      </c>
      <c r="AJ102" s="16">
        <f t="shared" si="16"/>
        <v>0.55555555555555558</v>
      </c>
      <c r="AK102" s="19">
        <v>0</v>
      </c>
      <c r="AL102" s="20">
        <f t="shared" si="20"/>
        <v>0</v>
      </c>
      <c r="AM102" s="21">
        <f t="shared" si="17"/>
        <v>30.527777777777782</v>
      </c>
      <c r="AN102" s="21">
        <f t="shared" si="18"/>
        <v>30.527777777777782</v>
      </c>
      <c r="AP102" s="66">
        <v>1</v>
      </c>
      <c r="AR102" s="62">
        <f t="shared" si="19"/>
        <v>-5</v>
      </c>
    </row>
    <row r="103" spans="1:48" x14ac:dyDescent="0.2">
      <c r="A103" s="1">
        <v>93</v>
      </c>
      <c r="B103" s="1" t="s">
        <v>3</v>
      </c>
      <c r="C103" s="1" t="s">
        <v>201</v>
      </c>
      <c r="D103" s="1" t="s">
        <v>200</v>
      </c>
      <c r="E103" s="1" t="s">
        <v>122</v>
      </c>
      <c r="F103" s="1" t="s">
        <v>176</v>
      </c>
      <c r="G103" s="47">
        <v>51.5</v>
      </c>
      <c r="H103" s="3">
        <v>0.4</v>
      </c>
      <c r="I103" s="15">
        <v>80</v>
      </c>
      <c r="J103" s="15">
        <v>110</v>
      </c>
      <c r="K103" s="15">
        <v>120</v>
      </c>
      <c r="L103" s="16">
        <f t="shared" si="12"/>
        <v>0</v>
      </c>
      <c r="M103" s="17">
        <v>17</v>
      </c>
      <c r="N103" s="3">
        <v>0.1</v>
      </c>
      <c r="O103" s="15">
        <v>0</v>
      </c>
      <c r="P103" s="15">
        <v>20</v>
      </c>
      <c r="Q103" s="15">
        <v>30</v>
      </c>
      <c r="R103" s="16">
        <f t="shared" si="13"/>
        <v>0.85</v>
      </c>
      <c r="T103" s="3">
        <v>0.1</v>
      </c>
      <c r="U103" s="15">
        <v>0</v>
      </c>
      <c r="V103" s="15">
        <v>10</v>
      </c>
      <c r="W103" s="15">
        <v>10</v>
      </c>
      <c r="X103" s="16">
        <f t="shared" si="14"/>
        <v>0</v>
      </c>
      <c r="Y103" s="18">
        <v>14</v>
      </c>
      <c r="Z103" s="3">
        <v>0.2</v>
      </c>
      <c r="AA103" s="15">
        <v>0</v>
      </c>
      <c r="AB103" s="15">
        <v>18</v>
      </c>
      <c r="AC103" s="15">
        <v>20</v>
      </c>
      <c r="AD103" s="16">
        <f t="shared" si="15"/>
        <v>0.7777777777777779</v>
      </c>
      <c r="AE103" s="17">
        <v>14</v>
      </c>
      <c r="AF103" s="3">
        <v>0.2</v>
      </c>
      <c r="AG103" s="15">
        <v>0</v>
      </c>
      <c r="AH103" s="15">
        <v>18</v>
      </c>
      <c r="AI103" s="15">
        <v>20</v>
      </c>
      <c r="AJ103" s="16">
        <f t="shared" si="16"/>
        <v>0.7777777777777779</v>
      </c>
      <c r="AK103" s="19">
        <v>0</v>
      </c>
      <c r="AL103" s="20">
        <f t="shared" si="20"/>
        <v>0</v>
      </c>
      <c r="AM103" s="21">
        <f t="shared" si="17"/>
        <v>39.611111111111121</v>
      </c>
      <c r="AN103" s="21">
        <f t="shared" si="18"/>
        <v>39.611111111111121</v>
      </c>
      <c r="AP103" s="66">
        <v>1</v>
      </c>
      <c r="AR103" s="19">
        <f t="shared" si="19"/>
        <v>0</v>
      </c>
    </row>
    <row r="106" spans="1:48" x14ac:dyDescent="0.2">
      <c r="A106" s="100" t="s">
        <v>519</v>
      </c>
      <c r="B106"/>
      <c r="C106"/>
      <c r="D106"/>
      <c r="E106"/>
    </row>
    <row r="107" spans="1:48" x14ac:dyDescent="0.2">
      <c r="A107" t="s">
        <v>307</v>
      </c>
      <c r="B107" s="99" t="s">
        <v>510</v>
      </c>
      <c r="C107" s="99" t="s">
        <v>509</v>
      </c>
      <c r="D107" s="99" t="s">
        <v>511</v>
      </c>
    </row>
    <row r="108" spans="1:48" x14ac:dyDescent="0.2">
      <c r="A108" s="98" t="s">
        <v>3</v>
      </c>
      <c r="B108" s="99">
        <v>104.66666666666667</v>
      </c>
      <c r="C108" s="99">
        <v>123.5</v>
      </c>
      <c r="D108" s="99">
        <v>51.5</v>
      </c>
    </row>
    <row r="109" spans="1:48" x14ac:dyDescent="0.2">
      <c r="A109" s="98" t="s">
        <v>2</v>
      </c>
      <c r="B109" s="99">
        <v>115.93023255813954</v>
      </c>
      <c r="C109" s="99">
        <v>150</v>
      </c>
      <c r="D109" s="99">
        <v>83</v>
      </c>
    </row>
    <row r="110" spans="1:48" x14ac:dyDescent="0.2">
      <c r="A110" s="98" t="s">
        <v>1</v>
      </c>
      <c r="B110" s="99">
        <v>103.42647058823529</v>
      </c>
      <c r="C110" s="99">
        <v>118.5</v>
      </c>
      <c r="D110" s="99">
        <v>57</v>
      </c>
    </row>
    <row r="111" spans="1:48" x14ac:dyDescent="0.2">
      <c r="A111" s="98" t="s">
        <v>0</v>
      </c>
      <c r="B111" s="99">
        <v>109.04455445544555</v>
      </c>
      <c r="C111" s="99">
        <v>150</v>
      </c>
      <c r="D111" s="99">
        <v>51.5</v>
      </c>
    </row>
    <row r="112" spans="1:48" x14ac:dyDescent="0.2">
      <c r="A112"/>
      <c r="B112" s="99"/>
      <c r="C112" s="99"/>
      <c r="D112" s="15"/>
    </row>
    <row r="113" spans="1:4" x14ac:dyDescent="0.2">
      <c r="A113"/>
      <c r="B113" s="99"/>
      <c r="C113" s="99"/>
      <c r="D113" s="15"/>
    </row>
    <row r="114" spans="1:4" x14ac:dyDescent="0.2">
      <c r="A114"/>
      <c r="B114" s="99"/>
      <c r="C114" s="99"/>
      <c r="D114" s="15"/>
    </row>
    <row r="115" spans="1:4" x14ac:dyDescent="0.2">
      <c r="A115" s="100" t="s">
        <v>237</v>
      </c>
      <c r="B115" s="99"/>
      <c r="C115" s="99"/>
      <c r="D115" s="15"/>
    </row>
    <row r="116" spans="1:4" x14ac:dyDescent="0.2">
      <c r="A116" t="s">
        <v>307</v>
      </c>
      <c r="B116" s="99" t="s">
        <v>512</v>
      </c>
      <c r="C116" s="99" t="s">
        <v>513</v>
      </c>
      <c r="D116" s="99" t="s">
        <v>514</v>
      </c>
    </row>
    <row r="117" spans="1:4" x14ac:dyDescent="0.2">
      <c r="A117" s="98" t="s">
        <v>3</v>
      </c>
      <c r="B117" s="99">
        <v>16.258333333333333</v>
      </c>
      <c r="C117" s="99">
        <v>39</v>
      </c>
      <c r="D117" s="99">
        <v>0</v>
      </c>
    </row>
    <row r="118" spans="1:4" x14ac:dyDescent="0.2">
      <c r="A118" s="98" t="s">
        <v>2</v>
      </c>
      <c r="B118" s="99">
        <v>8.8023255813953494</v>
      </c>
      <c r="C118" s="99">
        <v>41</v>
      </c>
      <c r="D118" s="99">
        <v>0</v>
      </c>
    </row>
    <row r="119" spans="1:4" x14ac:dyDescent="0.2">
      <c r="A119" s="98" t="s">
        <v>1</v>
      </c>
      <c r="B119" s="99">
        <v>12.147058823529411</v>
      </c>
      <c r="C119" s="99">
        <v>31</v>
      </c>
      <c r="D119" s="99">
        <v>0</v>
      </c>
    </row>
    <row r="120" spans="1:4" x14ac:dyDescent="0.2">
      <c r="A120" s="98" t="s">
        <v>0</v>
      </c>
      <c r="B120" s="99">
        <v>11.700000000000001</v>
      </c>
      <c r="C120" s="99">
        <v>41</v>
      </c>
      <c r="D120" s="99">
        <v>0</v>
      </c>
    </row>
    <row r="121" spans="1:4" x14ac:dyDescent="0.2">
      <c r="A121"/>
      <c r="B121" s="99"/>
      <c r="C121" s="99"/>
      <c r="D121" s="15"/>
    </row>
    <row r="122" spans="1:4" x14ac:dyDescent="0.2">
      <c r="A122"/>
      <c r="B122" s="99"/>
      <c r="C122" s="99"/>
      <c r="D122" s="15"/>
    </row>
    <row r="123" spans="1:4" x14ac:dyDescent="0.2">
      <c r="A123"/>
      <c r="B123" s="99"/>
      <c r="C123" s="15"/>
      <c r="D123" s="15"/>
    </row>
    <row r="124" spans="1:4" x14ac:dyDescent="0.2">
      <c r="A124" s="100" t="s">
        <v>518</v>
      </c>
      <c r="B124" s="99"/>
      <c r="C124" s="15"/>
      <c r="D124" s="15"/>
    </row>
    <row r="125" spans="1:4" x14ac:dyDescent="0.2">
      <c r="A125" t="s">
        <v>307</v>
      </c>
      <c r="B125" s="99" t="s">
        <v>515</v>
      </c>
      <c r="C125" s="99" t="s">
        <v>516</v>
      </c>
      <c r="D125" s="99" t="s">
        <v>517</v>
      </c>
    </row>
    <row r="126" spans="1:4" x14ac:dyDescent="0.2">
      <c r="A126" s="98" t="s">
        <v>3</v>
      </c>
      <c r="B126" s="99">
        <v>78.034704585537909</v>
      </c>
      <c r="C126" s="99">
        <v>96.214285714285722</v>
      </c>
      <c r="D126" s="99">
        <v>37.182539682539691</v>
      </c>
    </row>
    <row r="127" spans="1:4" x14ac:dyDescent="0.2">
      <c r="A127" s="98" t="s">
        <v>2</v>
      </c>
      <c r="B127" s="99">
        <v>84.370194413682782</v>
      </c>
      <c r="C127" s="99">
        <v>106.58333333333334</v>
      </c>
      <c r="D127" s="99">
        <v>43.022222222222226</v>
      </c>
    </row>
    <row r="128" spans="1:4" x14ac:dyDescent="0.2">
      <c r="A128" s="98" t="s">
        <v>1</v>
      </c>
      <c r="B128" s="99">
        <v>79.392875816993467</v>
      </c>
      <c r="C128" s="99">
        <v>101.44285714285715</v>
      </c>
      <c r="D128" s="99">
        <v>29.742063492063487</v>
      </c>
    </row>
    <row r="129" spans="1:46" x14ac:dyDescent="0.2">
      <c r="A129" s="98" t="s">
        <v>0</v>
      </c>
      <c r="B129" s="99">
        <v>81.189198491277693</v>
      </c>
      <c r="C129" s="99">
        <v>106.58333333333334</v>
      </c>
      <c r="D129" s="99">
        <v>29.742063492063487</v>
      </c>
    </row>
    <row r="130" spans="1:46" x14ac:dyDescent="0.2">
      <c r="B130" s="15"/>
      <c r="C130" s="15"/>
      <c r="D130" s="15"/>
    </row>
    <row r="131" spans="1:46" x14ac:dyDescent="0.2">
      <c r="B131" s="15"/>
      <c r="C131" s="15"/>
      <c r="D131" s="15"/>
    </row>
    <row r="132" spans="1:46" x14ac:dyDescent="0.2">
      <c r="B132" s="15"/>
      <c r="C132" s="15"/>
      <c r="D132" s="15"/>
    </row>
    <row r="139" spans="1:46" s="102" customFormat="1" ht="18.95" customHeight="1" x14ac:dyDescent="0.2">
      <c r="G139" s="119" t="s">
        <v>238</v>
      </c>
      <c r="H139" s="119"/>
      <c r="I139" s="119"/>
      <c r="J139" s="119"/>
      <c r="K139" s="119"/>
      <c r="L139" s="119"/>
      <c r="M139" s="120" t="s">
        <v>237</v>
      </c>
      <c r="N139" s="120"/>
      <c r="O139" s="120"/>
      <c r="P139" s="120"/>
      <c r="Q139" s="120"/>
      <c r="R139" s="120"/>
      <c r="S139" s="121" t="s">
        <v>236</v>
      </c>
      <c r="T139" s="121"/>
      <c r="U139" s="121"/>
      <c r="V139" s="121"/>
      <c r="W139" s="121"/>
      <c r="X139" s="121"/>
      <c r="Y139" s="120" t="s">
        <v>235</v>
      </c>
      <c r="Z139" s="120"/>
      <c r="AA139" s="120"/>
      <c r="AB139" s="120"/>
      <c r="AC139" s="120"/>
      <c r="AD139" s="120"/>
      <c r="AE139" s="119" t="s">
        <v>234</v>
      </c>
      <c r="AF139" s="119"/>
      <c r="AG139" s="119"/>
      <c r="AH139" s="119"/>
      <c r="AI139" s="119"/>
      <c r="AJ139" s="119"/>
      <c r="AO139" s="68"/>
      <c r="AR139" s="102" t="s">
        <v>383</v>
      </c>
      <c r="AS139" s="85"/>
      <c r="AT139" s="102" t="s">
        <v>320</v>
      </c>
    </row>
    <row r="140" spans="1:46" s="102" customFormat="1" ht="12.95" customHeight="1" x14ac:dyDescent="0.2">
      <c r="A140" s="102" t="s">
        <v>244</v>
      </c>
      <c r="B140" s="102" t="s">
        <v>7</v>
      </c>
      <c r="C140" s="102" t="s">
        <v>242</v>
      </c>
      <c r="D140" s="102" t="s">
        <v>241</v>
      </c>
      <c r="E140" s="102" t="s">
        <v>240</v>
      </c>
      <c r="F140" s="102" t="s">
        <v>239</v>
      </c>
      <c r="G140" s="11" t="s">
        <v>311</v>
      </c>
      <c r="H140" s="101" t="s">
        <v>329</v>
      </c>
      <c r="I140" s="101" t="s">
        <v>330</v>
      </c>
      <c r="J140" s="101" t="s">
        <v>331</v>
      </c>
      <c r="K140" s="101" t="s">
        <v>233</v>
      </c>
      <c r="L140" s="5" t="s">
        <v>230</v>
      </c>
      <c r="M140" s="96" t="s">
        <v>312</v>
      </c>
      <c r="N140" s="102" t="s">
        <v>232</v>
      </c>
      <c r="O140" s="102" t="s">
        <v>330</v>
      </c>
      <c r="P140" s="102" t="s">
        <v>331</v>
      </c>
      <c r="Q140" s="102" t="s">
        <v>332</v>
      </c>
      <c r="R140" s="7" t="s">
        <v>230</v>
      </c>
      <c r="S140" s="8" t="s">
        <v>313</v>
      </c>
      <c r="T140" s="103" t="s">
        <v>329</v>
      </c>
      <c r="U140" s="103" t="s">
        <v>330</v>
      </c>
      <c r="V140" s="103" t="s">
        <v>331</v>
      </c>
      <c r="W140" s="103" t="s">
        <v>332</v>
      </c>
      <c r="X140" s="9" t="s">
        <v>230</v>
      </c>
      <c r="Y140" s="10" t="s">
        <v>235</v>
      </c>
      <c r="Z140" s="102" t="s">
        <v>329</v>
      </c>
      <c r="AA140" s="102" t="s">
        <v>330</v>
      </c>
      <c r="AB140" s="102" t="s">
        <v>331</v>
      </c>
      <c r="AC140" s="102" t="s">
        <v>332</v>
      </c>
      <c r="AD140" s="7" t="s">
        <v>230</v>
      </c>
      <c r="AE140" s="11" t="s">
        <v>234</v>
      </c>
      <c r="AF140" s="101" t="s">
        <v>329</v>
      </c>
      <c r="AG140" s="101" t="s">
        <v>330</v>
      </c>
      <c r="AH140" s="101" t="s">
        <v>331</v>
      </c>
      <c r="AI140" s="101" t="s">
        <v>332</v>
      </c>
      <c r="AJ140" s="5" t="s">
        <v>230</v>
      </c>
      <c r="AK140" s="102" t="s">
        <v>308</v>
      </c>
      <c r="AL140" s="12" t="s">
        <v>309</v>
      </c>
      <c r="AM140" s="13" t="s">
        <v>310</v>
      </c>
      <c r="AN140" s="13" t="s">
        <v>318</v>
      </c>
      <c r="AO140" s="68" t="s">
        <v>247</v>
      </c>
      <c r="AP140" s="102" t="s">
        <v>317</v>
      </c>
      <c r="AQ140" s="102" t="s">
        <v>320</v>
      </c>
      <c r="AR140" s="102" t="s">
        <v>382</v>
      </c>
      <c r="AS140" s="86" t="s">
        <v>416</v>
      </c>
    </row>
    <row r="141" spans="1:46" ht="16.5" customHeight="1" x14ac:dyDescent="0.2">
      <c r="A141" s="1">
        <v>35</v>
      </c>
      <c r="B141" s="1" t="s">
        <v>1</v>
      </c>
      <c r="C141" s="1" t="s">
        <v>272</v>
      </c>
      <c r="D141" s="1" t="s">
        <v>273</v>
      </c>
      <c r="E141" s="1" t="s">
        <v>8</v>
      </c>
      <c r="F141" s="1" t="s">
        <v>300</v>
      </c>
      <c r="G141" s="47">
        <v>109</v>
      </c>
      <c r="H141" s="3">
        <v>0.4</v>
      </c>
      <c r="I141" s="15">
        <v>70</v>
      </c>
      <c r="J141" s="15">
        <v>95</v>
      </c>
      <c r="K141" s="15">
        <v>120</v>
      </c>
      <c r="L141" s="16">
        <f t="shared" ref="L141:L149" si="21">IF(G141&lt;=I141,0,IF(G141&lt;=J141,(G141-I141)/(J141-I141)*100,IF(G141&gt;=K141,120,20*(G141-J141)/(K141-J141)+100))/100)</f>
        <v>1.1120000000000001</v>
      </c>
      <c r="M141" s="17">
        <v>0</v>
      </c>
      <c r="N141" s="3">
        <v>0.1</v>
      </c>
      <c r="O141" s="15">
        <v>0</v>
      </c>
      <c r="P141" s="15">
        <v>28</v>
      </c>
      <c r="Q141" s="15">
        <v>40</v>
      </c>
      <c r="R141" s="16">
        <f t="shared" ref="R141:R149" si="22">IF(M141&lt;=O141,0,IF(M141&lt;=P141,(M141-O141)/(P141-O141)*100,IF(M141&gt;=Q141,120,20*(M141-P141)/(Q141-P141)+100))/100)</f>
        <v>0</v>
      </c>
      <c r="T141" s="3">
        <v>0.1</v>
      </c>
      <c r="U141" s="15">
        <v>0</v>
      </c>
      <c r="V141" s="15">
        <v>10</v>
      </c>
      <c r="W141" s="15">
        <v>10</v>
      </c>
      <c r="X141" s="16">
        <f t="shared" ref="X141:X149" si="23">IF(S141&lt;=U141,0,IF(S141&lt;=V141,(S141-U141)/(V141-U141)*100,IF(S141&gt;=W141,120,20*(S141-V141)/(W141-V141)+100))/100)</f>
        <v>0</v>
      </c>
      <c r="Y141" s="18">
        <v>19</v>
      </c>
      <c r="Z141" s="3">
        <v>0.2</v>
      </c>
      <c r="AA141" s="15">
        <v>0</v>
      </c>
      <c r="AB141" s="15">
        <v>18</v>
      </c>
      <c r="AC141" s="15">
        <v>20</v>
      </c>
      <c r="AD141" s="16">
        <f t="shared" ref="AD141:AD149" si="24">IF(Y141&lt;=AA141,0,IF(Y141&lt;=AB141,(Y141-AA141)/(AB141-AA141)*100,IF(Y141&gt;=AC141,120,20*(Y141-AB141)/(AC141-AB141)+100))/100)</f>
        <v>1.1000000000000001</v>
      </c>
      <c r="AE141" s="17">
        <v>0</v>
      </c>
      <c r="AF141" s="3">
        <v>0.2</v>
      </c>
      <c r="AG141" s="15">
        <v>0</v>
      </c>
      <c r="AH141" s="15">
        <v>18</v>
      </c>
      <c r="AI141" s="15">
        <v>20</v>
      </c>
      <c r="AJ141" s="16">
        <f t="shared" ref="AJ141:AJ149" si="25">IF(AE141&lt;=AG141,0,IF(AE141&lt;=AH141,(AE141-AG141)/(AH141-AG141)*100,IF(AE141&gt;=AI141,120,20*(AE141-AH141)/(AI141-AH141)+100))/100)</f>
        <v>0</v>
      </c>
      <c r="AK141" s="19">
        <v>6</v>
      </c>
      <c r="AL141" s="20">
        <f t="shared" ref="AL141:AL149" si="26">AK141</f>
        <v>6</v>
      </c>
      <c r="AM141" s="21">
        <f t="shared" ref="AM141:AM149" si="27">(L141*H141+R141*N141+X141*T141+AD141*Z141+AJ141*AF141)*100+AL141</f>
        <v>72.48</v>
      </c>
      <c r="AN141" s="21">
        <f t="shared" ref="AN141:AN149" si="28">(L141*H141+R141*N141+X141*T141+AD141*Z141+AJ141*AF141)*100</f>
        <v>66.48</v>
      </c>
      <c r="AP141" s="66">
        <v>1</v>
      </c>
      <c r="AR141" s="19">
        <f t="shared" ref="AR141:AR149" si="29">AE141-Y141</f>
        <v>-19</v>
      </c>
      <c r="AT141" s="97" t="s">
        <v>508</v>
      </c>
    </row>
    <row r="142" spans="1:46" x14ac:dyDescent="0.2">
      <c r="A142" s="1">
        <v>36</v>
      </c>
      <c r="B142" s="1" t="s">
        <v>1</v>
      </c>
      <c r="C142" s="1" t="s">
        <v>226</v>
      </c>
      <c r="D142" s="1" t="s">
        <v>225</v>
      </c>
      <c r="E142" s="1" t="s">
        <v>10</v>
      </c>
      <c r="F142" s="1" t="s">
        <v>224</v>
      </c>
      <c r="G142" s="47">
        <v>103</v>
      </c>
      <c r="H142" s="3">
        <v>0.4</v>
      </c>
      <c r="I142" s="15">
        <v>70</v>
      </c>
      <c r="J142" s="15">
        <v>95</v>
      </c>
      <c r="K142" s="15">
        <v>120</v>
      </c>
      <c r="L142" s="16">
        <f t="shared" si="21"/>
        <v>1.0640000000000001</v>
      </c>
      <c r="M142" s="17">
        <v>0</v>
      </c>
      <c r="N142" s="3">
        <v>0.1</v>
      </c>
      <c r="O142" s="15">
        <v>0</v>
      </c>
      <c r="P142" s="15">
        <v>28</v>
      </c>
      <c r="Q142" s="15">
        <v>40</v>
      </c>
      <c r="R142" s="16">
        <f t="shared" si="22"/>
        <v>0</v>
      </c>
      <c r="T142" s="3">
        <v>0.1</v>
      </c>
      <c r="U142" s="15">
        <v>0</v>
      </c>
      <c r="V142" s="15">
        <v>10</v>
      </c>
      <c r="W142" s="15">
        <v>10</v>
      </c>
      <c r="X142" s="16">
        <f t="shared" si="23"/>
        <v>0</v>
      </c>
      <c r="Y142" s="18">
        <v>15</v>
      </c>
      <c r="Z142" s="3">
        <v>0.2</v>
      </c>
      <c r="AA142" s="15">
        <v>0</v>
      </c>
      <c r="AB142" s="15">
        <v>18</v>
      </c>
      <c r="AC142" s="15">
        <v>20</v>
      </c>
      <c r="AD142" s="16">
        <f t="shared" si="24"/>
        <v>0.83333333333333348</v>
      </c>
      <c r="AE142" s="17">
        <v>0</v>
      </c>
      <c r="AF142" s="3">
        <v>0.2</v>
      </c>
      <c r="AG142" s="15">
        <v>0</v>
      </c>
      <c r="AH142" s="15">
        <v>18</v>
      </c>
      <c r="AI142" s="15">
        <v>20</v>
      </c>
      <c r="AJ142" s="16">
        <f t="shared" si="25"/>
        <v>0</v>
      </c>
      <c r="AK142" s="19">
        <v>-3</v>
      </c>
      <c r="AL142" s="20">
        <f t="shared" si="26"/>
        <v>-3</v>
      </c>
      <c r="AM142" s="21">
        <f t="shared" si="27"/>
        <v>56.226666666666674</v>
      </c>
      <c r="AN142" s="21">
        <f t="shared" si="28"/>
        <v>59.226666666666674</v>
      </c>
      <c r="AP142" s="66">
        <v>1</v>
      </c>
      <c r="AR142" s="19">
        <f t="shared" si="29"/>
        <v>-15</v>
      </c>
      <c r="AT142" s="97" t="s">
        <v>508</v>
      </c>
    </row>
    <row r="143" spans="1:46" x14ac:dyDescent="0.2">
      <c r="A143" s="1">
        <v>37</v>
      </c>
      <c r="B143" s="1" t="s">
        <v>1</v>
      </c>
      <c r="C143" s="1" t="s">
        <v>172</v>
      </c>
      <c r="D143" s="1" t="s">
        <v>171</v>
      </c>
      <c r="E143" s="1" t="s">
        <v>170</v>
      </c>
      <c r="F143" s="1" t="s">
        <v>169</v>
      </c>
      <c r="G143" s="47">
        <v>101.5</v>
      </c>
      <c r="H143" s="3">
        <v>0.4</v>
      </c>
      <c r="I143" s="15">
        <v>70</v>
      </c>
      <c r="J143" s="15">
        <v>95</v>
      </c>
      <c r="K143" s="15">
        <v>120</v>
      </c>
      <c r="L143" s="16">
        <f t="shared" si="21"/>
        <v>1.052</v>
      </c>
      <c r="M143" s="17">
        <v>0</v>
      </c>
      <c r="N143" s="3">
        <v>0.1</v>
      </c>
      <c r="O143" s="15">
        <v>0</v>
      </c>
      <c r="P143" s="15">
        <v>28</v>
      </c>
      <c r="Q143" s="15">
        <v>40</v>
      </c>
      <c r="R143" s="16">
        <f t="shared" si="22"/>
        <v>0</v>
      </c>
      <c r="T143" s="3">
        <v>0.1</v>
      </c>
      <c r="U143" s="15">
        <v>0</v>
      </c>
      <c r="V143" s="15">
        <v>10</v>
      </c>
      <c r="W143" s="15">
        <v>10</v>
      </c>
      <c r="X143" s="16">
        <f t="shared" si="23"/>
        <v>0</v>
      </c>
      <c r="Y143" s="18">
        <v>15</v>
      </c>
      <c r="Z143" s="3">
        <v>0.2</v>
      </c>
      <c r="AA143" s="15">
        <v>0</v>
      </c>
      <c r="AB143" s="15">
        <v>18</v>
      </c>
      <c r="AC143" s="15">
        <v>20</v>
      </c>
      <c r="AD143" s="16">
        <f t="shared" si="24"/>
        <v>0.83333333333333348</v>
      </c>
      <c r="AE143" s="17">
        <v>0</v>
      </c>
      <c r="AF143" s="3">
        <v>0.2</v>
      </c>
      <c r="AG143" s="15">
        <v>0</v>
      </c>
      <c r="AH143" s="15">
        <v>18</v>
      </c>
      <c r="AI143" s="15">
        <v>20</v>
      </c>
      <c r="AJ143" s="16">
        <f t="shared" si="25"/>
        <v>0</v>
      </c>
      <c r="AK143" s="19">
        <v>0</v>
      </c>
      <c r="AL143" s="20">
        <f t="shared" si="26"/>
        <v>0</v>
      </c>
      <c r="AM143" s="21">
        <f t="shared" si="27"/>
        <v>58.746666666666684</v>
      </c>
      <c r="AN143" s="21">
        <f t="shared" si="28"/>
        <v>58.746666666666684</v>
      </c>
      <c r="AP143" s="66">
        <v>1</v>
      </c>
      <c r="AR143" s="19">
        <f t="shared" si="29"/>
        <v>-15</v>
      </c>
      <c r="AT143" s="97" t="s">
        <v>508</v>
      </c>
    </row>
    <row r="144" spans="1:46" x14ac:dyDescent="0.2">
      <c r="A144" s="1">
        <v>82</v>
      </c>
      <c r="B144" s="1" t="s">
        <v>2</v>
      </c>
      <c r="C144" s="1" t="s">
        <v>183</v>
      </c>
      <c r="D144" s="1" t="s">
        <v>182</v>
      </c>
      <c r="E144" s="1" t="s">
        <v>18</v>
      </c>
      <c r="F144" s="1" t="s">
        <v>61</v>
      </c>
      <c r="G144" s="47">
        <v>117</v>
      </c>
      <c r="H144" s="3">
        <v>0.4</v>
      </c>
      <c r="I144" s="15">
        <v>70</v>
      </c>
      <c r="J144" s="15">
        <v>95</v>
      </c>
      <c r="K144" s="15">
        <v>120</v>
      </c>
      <c r="L144" s="16">
        <f t="shared" si="21"/>
        <v>1.1759999999999999</v>
      </c>
      <c r="M144" s="17">
        <v>0</v>
      </c>
      <c r="N144" s="3">
        <v>0.1</v>
      </c>
      <c r="O144" s="15">
        <v>0</v>
      </c>
      <c r="P144" s="15">
        <v>28</v>
      </c>
      <c r="Q144" s="15">
        <v>40</v>
      </c>
      <c r="R144" s="16">
        <f t="shared" si="22"/>
        <v>0</v>
      </c>
      <c r="T144" s="3">
        <v>0.1</v>
      </c>
      <c r="U144" s="15">
        <v>0</v>
      </c>
      <c r="V144" s="15">
        <v>10</v>
      </c>
      <c r="W144" s="15">
        <v>10</v>
      </c>
      <c r="X144" s="16">
        <f t="shared" si="23"/>
        <v>0</v>
      </c>
      <c r="Y144" s="18">
        <v>16.333333333333332</v>
      </c>
      <c r="Z144" s="3">
        <v>0.2</v>
      </c>
      <c r="AA144" s="15">
        <v>0</v>
      </c>
      <c r="AB144" s="15">
        <v>18</v>
      </c>
      <c r="AC144" s="15">
        <v>20</v>
      </c>
      <c r="AD144" s="16">
        <f t="shared" si="24"/>
        <v>0.90740740740740733</v>
      </c>
      <c r="AE144" s="17">
        <v>0</v>
      </c>
      <c r="AF144" s="3">
        <v>0.2</v>
      </c>
      <c r="AG144" s="15">
        <v>0</v>
      </c>
      <c r="AH144" s="15">
        <v>18</v>
      </c>
      <c r="AI144" s="15">
        <v>20</v>
      </c>
      <c r="AJ144" s="16">
        <f t="shared" si="25"/>
        <v>0</v>
      </c>
      <c r="AK144" s="19">
        <v>2</v>
      </c>
      <c r="AL144" s="20">
        <f t="shared" si="26"/>
        <v>2</v>
      </c>
      <c r="AM144" s="21">
        <f t="shared" si="27"/>
        <v>67.188148148148144</v>
      </c>
      <c r="AN144" s="21">
        <f t="shared" si="28"/>
        <v>65.188148148148144</v>
      </c>
      <c r="AP144" s="66">
        <v>1</v>
      </c>
      <c r="AR144" s="19">
        <f t="shared" si="29"/>
        <v>-16.333333333333332</v>
      </c>
      <c r="AT144" s="97" t="s">
        <v>508</v>
      </c>
    </row>
    <row r="145" spans="1:48" x14ac:dyDescent="0.2">
      <c r="A145" s="1">
        <v>83</v>
      </c>
      <c r="B145" s="1" t="s">
        <v>2</v>
      </c>
      <c r="C145" s="1" t="s">
        <v>175</v>
      </c>
      <c r="D145" s="1" t="s">
        <v>174</v>
      </c>
      <c r="E145" s="1" t="s">
        <v>10</v>
      </c>
      <c r="F145" s="1" t="s">
        <v>173</v>
      </c>
      <c r="G145" s="47">
        <v>115.5</v>
      </c>
      <c r="H145" s="3">
        <v>0.4</v>
      </c>
      <c r="I145" s="15">
        <v>70</v>
      </c>
      <c r="J145" s="15">
        <v>95</v>
      </c>
      <c r="K145" s="15">
        <v>120</v>
      </c>
      <c r="L145" s="16">
        <f t="shared" si="21"/>
        <v>1.1640000000000001</v>
      </c>
      <c r="M145" s="17">
        <v>0</v>
      </c>
      <c r="N145" s="3">
        <v>0.1</v>
      </c>
      <c r="O145" s="15">
        <v>0</v>
      </c>
      <c r="P145" s="15">
        <v>28</v>
      </c>
      <c r="Q145" s="15">
        <v>40</v>
      </c>
      <c r="R145" s="16">
        <f t="shared" si="22"/>
        <v>0</v>
      </c>
      <c r="T145" s="3">
        <v>0.1</v>
      </c>
      <c r="U145" s="15">
        <v>0</v>
      </c>
      <c r="V145" s="15">
        <v>10</v>
      </c>
      <c r="W145" s="15">
        <v>10</v>
      </c>
      <c r="X145" s="16">
        <f t="shared" si="23"/>
        <v>0</v>
      </c>
      <c r="Y145" s="18">
        <v>17</v>
      </c>
      <c r="Z145" s="3">
        <v>0.2</v>
      </c>
      <c r="AA145" s="15">
        <v>0</v>
      </c>
      <c r="AB145" s="15">
        <v>18</v>
      </c>
      <c r="AC145" s="15">
        <v>20</v>
      </c>
      <c r="AD145" s="16">
        <f t="shared" si="24"/>
        <v>0.94444444444444442</v>
      </c>
      <c r="AE145" s="17">
        <v>0</v>
      </c>
      <c r="AF145" s="3">
        <v>0.2</v>
      </c>
      <c r="AG145" s="15">
        <v>0</v>
      </c>
      <c r="AH145" s="15">
        <v>18</v>
      </c>
      <c r="AI145" s="15">
        <v>20</v>
      </c>
      <c r="AJ145" s="16">
        <f t="shared" si="25"/>
        <v>0</v>
      </c>
      <c r="AK145" s="19">
        <v>0</v>
      </c>
      <c r="AL145" s="20">
        <f t="shared" si="26"/>
        <v>0</v>
      </c>
      <c r="AM145" s="21">
        <f t="shared" si="27"/>
        <v>65.448888888888888</v>
      </c>
      <c r="AN145" s="21">
        <f t="shared" si="28"/>
        <v>65.448888888888888</v>
      </c>
      <c r="AP145" s="66">
        <v>1</v>
      </c>
      <c r="AR145" s="19">
        <f t="shared" si="29"/>
        <v>-17</v>
      </c>
      <c r="AT145" s="97" t="s">
        <v>508</v>
      </c>
      <c r="AV145" s="20"/>
    </row>
    <row r="146" spans="1:48" x14ac:dyDescent="0.2">
      <c r="A146" s="1">
        <v>84</v>
      </c>
      <c r="B146" s="1" t="s">
        <v>2</v>
      </c>
      <c r="C146" s="1" t="s">
        <v>218</v>
      </c>
      <c r="D146" s="1" t="s">
        <v>217</v>
      </c>
      <c r="E146" s="1" t="s">
        <v>10</v>
      </c>
      <c r="F146" s="1" t="s">
        <v>216</v>
      </c>
      <c r="G146" s="47">
        <v>111</v>
      </c>
      <c r="H146" s="3">
        <v>0.4</v>
      </c>
      <c r="I146" s="15">
        <v>70</v>
      </c>
      <c r="J146" s="15">
        <v>95</v>
      </c>
      <c r="K146" s="15">
        <v>120</v>
      </c>
      <c r="L146" s="16">
        <f t="shared" si="21"/>
        <v>1.1279999999999999</v>
      </c>
      <c r="M146" s="17">
        <v>0</v>
      </c>
      <c r="N146" s="3">
        <v>0.1</v>
      </c>
      <c r="O146" s="15">
        <v>0</v>
      </c>
      <c r="P146" s="15">
        <v>28</v>
      </c>
      <c r="Q146" s="15">
        <v>40</v>
      </c>
      <c r="R146" s="16">
        <f t="shared" si="22"/>
        <v>0</v>
      </c>
      <c r="T146" s="3">
        <v>0.1</v>
      </c>
      <c r="U146" s="15">
        <v>0</v>
      </c>
      <c r="V146" s="15">
        <v>10</v>
      </c>
      <c r="W146" s="15">
        <v>10</v>
      </c>
      <c r="X146" s="16">
        <f t="shared" si="23"/>
        <v>0</v>
      </c>
      <c r="Y146" s="18">
        <v>18</v>
      </c>
      <c r="Z146" s="3">
        <v>0.2</v>
      </c>
      <c r="AA146" s="15">
        <v>0</v>
      </c>
      <c r="AB146" s="15">
        <v>18</v>
      </c>
      <c r="AC146" s="15">
        <v>20</v>
      </c>
      <c r="AD146" s="16">
        <f t="shared" si="24"/>
        <v>1</v>
      </c>
      <c r="AE146" s="17">
        <v>0</v>
      </c>
      <c r="AF146" s="3">
        <v>0.2</v>
      </c>
      <c r="AG146" s="15">
        <v>0</v>
      </c>
      <c r="AH146" s="15">
        <v>18</v>
      </c>
      <c r="AI146" s="15">
        <v>20</v>
      </c>
      <c r="AJ146" s="16">
        <f t="shared" si="25"/>
        <v>0</v>
      </c>
      <c r="AK146" s="19">
        <v>2</v>
      </c>
      <c r="AL146" s="20">
        <f t="shared" si="26"/>
        <v>2</v>
      </c>
      <c r="AM146" s="21">
        <f t="shared" si="27"/>
        <v>67.12</v>
      </c>
      <c r="AN146" s="21">
        <f t="shared" si="28"/>
        <v>65.12</v>
      </c>
      <c r="AP146" s="66">
        <v>1</v>
      </c>
      <c r="AR146" s="19">
        <f t="shared" si="29"/>
        <v>-18</v>
      </c>
      <c r="AT146" s="97" t="s">
        <v>508</v>
      </c>
    </row>
    <row r="147" spans="1:48" x14ac:dyDescent="0.2">
      <c r="A147" s="1">
        <v>85</v>
      </c>
      <c r="B147" s="1" t="s">
        <v>2</v>
      </c>
      <c r="C147" s="1" t="s">
        <v>150</v>
      </c>
      <c r="D147" s="1" t="s">
        <v>149</v>
      </c>
      <c r="E147" s="1" t="s">
        <v>10</v>
      </c>
      <c r="F147" s="1" t="s">
        <v>148</v>
      </c>
      <c r="G147" s="47">
        <v>112.5</v>
      </c>
      <c r="H147" s="3">
        <v>0.4</v>
      </c>
      <c r="I147" s="15">
        <v>70</v>
      </c>
      <c r="J147" s="15">
        <v>95</v>
      </c>
      <c r="K147" s="15">
        <v>120</v>
      </c>
      <c r="L147" s="16">
        <f t="shared" si="21"/>
        <v>1.1399999999999999</v>
      </c>
      <c r="M147" s="17">
        <v>0</v>
      </c>
      <c r="N147" s="3">
        <v>0.1</v>
      </c>
      <c r="O147" s="15">
        <v>0</v>
      </c>
      <c r="P147" s="15">
        <v>28</v>
      </c>
      <c r="Q147" s="15">
        <v>40</v>
      </c>
      <c r="R147" s="16">
        <f t="shared" si="22"/>
        <v>0</v>
      </c>
      <c r="T147" s="3">
        <v>0.1</v>
      </c>
      <c r="U147" s="15">
        <v>0</v>
      </c>
      <c r="V147" s="15">
        <v>10</v>
      </c>
      <c r="W147" s="15">
        <v>10</v>
      </c>
      <c r="X147" s="16">
        <f t="shared" si="23"/>
        <v>0</v>
      </c>
      <c r="Y147" s="18">
        <v>16.5</v>
      </c>
      <c r="Z147" s="3">
        <v>0.2</v>
      </c>
      <c r="AA147" s="15">
        <v>0</v>
      </c>
      <c r="AB147" s="15">
        <v>18</v>
      </c>
      <c r="AC147" s="15">
        <v>20</v>
      </c>
      <c r="AD147" s="16">
        <f t="shared" si="24"/>
        <v>0.91666666666666652</v>
      </c>
      <c r="AE147" s="17">
        <v>0</v>
      </c>
      <c r="AF147" s="3">
        <v>0.2</v>
      </c>
      <c r="AG147" s="15">
        <v>0</v>
      </c>
      <c r="AH147" s="15">
        <v>18</v>
      </c>
      <c r="AI147" s="15">
        <v>20</v>
      </c>
      <c r="AJ147" s="16">
        <f t="shared" si="25"/>
        <v>0</v>
      </c>
      <c r="AK147" s="19">
        <v>2</v>
      </c>
      <c r="AL147" s="20">
        <f t="shared" si="26"/>
        <v>2</v>
      </c>
      <c r="AM147" s="21">
        <f t="shared" si="27"/>
        <v>65.933333333333337</v>
      </c>
      <c r="AN147" s="21">
        <f t="shared" si="28"/>
        <v>63.93333333333333</v>
      </c>
      <c r="AP147" s="66">
        <v>1</v>
      </c>
      <c r="AR147" s="19">
        <f t="shared" si="29"/>
        <v>-16.5</v>
      </c>
      <c r="AT147" s="97" t="s">
        <v>508</v>
      </c>
      <c r="AU147" s="20"/>
    </row>
    <row r="148" spans="1:48" x14ac:dyDescent="0.2">
      <c r="A148" s="1">
        <v>110</v>
      </c>
      <c r="B148" s="1" t="s">
        <v>3</v>
      </c>
      <c r="C148" s="1" t="s">
        <v>211</v>
      </c>
      <c r="D148" s="1" t="s">
        <v>210</v>
      </c>
      <c r="E148" s="1" t="s">
        <v>21</v>
      </c>
      <c r="F148" s="1" t="s">
        <v>105</v>
      </c>
      <c r="G148" s="47">
        <v>114.5</v>
      </c>
      <c r="H148" s="3">
        <v>0.4</v>
      </c>
      <c r="I148" s="15">
        <v>70</v>
      </c>
      <c r="J148" s="15">
        <v>95</v>
      </c>
      <c r="K148" s="15">
        <v>120</v>
      </c>
      <c r="L148" s="16">
        <f t="shared" si="21"/>
        <v>1.1559999999999999</v>
      </c>
      <c r="M148" s="17">
        <v>0</v>
      </c>
      <c r="N148" s="3">
        <v>0.1</v>
      </c>
      <c r="O148" s="15">
        <v>0</v>
      </c>
      <c r="P148" s="15">
        <v>28</v>
      </c>
      <c r="Q148" s="15">
        <v>40</v>
      </c>
      <c r="R148" s="16">
        <f t="shared" si="22"/>
        <v>0</v>
      </c>
      <c r="T148" s="3">
        <v>0.1</v>
      </c>
      <c r="U148" s="15">
        <v>0</v>
      </c>
      <c r="V148" s="15">
        <v>10</v>
      </c>
      <c r="W148" s="15">
        <v>10</v>
      </c>
      <c r="X148" s="16">
        <f t="shared" si="23"/>
        <v>0</v>
      </c>
      <c r="Y148" s="18">
        <v>17</v>
      </c>
      <c r="Z148" s="3">
        <v>0.2</v>
      </c>
      <c r="AA148" s="15">
        <v>0</v>
      </c>
      <c r="AB148" s="15">
        <v>18</v>
      </c>
      <c r="AC148" s="15">
        <v>20</v>
      </c>
      <c r="AD148" s="16">
        <f t="shared" si="24"/>
        <v>0.94444444444444442</v>
      </c>
      <c r="AE148" s="17">
        <v>0</v>
      </c>
      <c r="AF148" s="3">
        <v>0.2</v>
      </c>
      <c r="AG148" s="15">
        <v>0</v>
      </c>
      <c r="AH148" s="15">
        <v>18</v>
      </c>
      <c r="AI148" s="15">
        <v>20</v>
      </c>
      <c r="AJ148" s="16">
        <f t="shared" si="25"/>
        <v>0</v>
      </c>
      <c r="AK148" s="19">
        <v>0</v>
      </c>
      <c r="AL148" s="20">
        <f t="shared" si="26"/>
        <v>0</v>
      </c>
      <c r="AM148" s="21">
        <f t="shared" si="27"/>
        <v>65.128888888888881</v>
      </c>
      <c r="AN148" s="21">
        <f t="shared" si="28"/>
        <v>65.128888888888881</v>
      </c>
      <c r="AP148" s="66">
        <v>1</v>
      </c>
      <c r="AR148" s="19">
        <f t="shared" si="29"/>
        <v>-17</v>
      </c>
      <c r="AT148" s="97" t="s">
        <v>508</v>
      </c>
    </row>
    <row r="149" spans="1:48" x14ac:dyDescent="0.2">
      <c r="A149" s="1">
        <v>111</v>
      </c>
      <c r="B149" s="1" t="s">
        <v>3</v>
      </c>
      <c r="C149" s="1" t="s">
        <v>220</v>
      </c>
      <c r="D149" s="1" t="s">
        <v>219</v>
      </c>
      <c r="E149" s="1" t="s">
        <v>122</v>
      </c>
      <c r="F149" s="1" t="s">
        <v>84</v>
      </c>
      <c r="G149" s="47">
        <v>111</v>
      </c>
      <c r="H149" s="3">
        <v>0.4</v>
      </c>
      <c r="I149" s="15">
        <v>70</v>
      </c>
      <c r="J149" s="15">
        <v>95</v>
      </c>
      <c r="K149" s="15">
        <v>120</v>
      </c>
      <c r="L149" s="16">
        <f t="shared" si="21"/>
        <v>1.1279999999999999</v>
      </c>
      <c r="M149" s="17">
        <v>0</v>
      </c>
      <c r="N149" s="3">
        <v>0.1</v>
      </c>
      <c r="O149" s="15">
        <v>0</v>
      </c>
      <c r="P149" s="15">
        <v>28</v>
      </c>
      <c r="Q149" s="15">
        <v>40</v>
      </c>
      <c r="R149" s="16">
        <f t="shared" si="22"/>
        <v>0</v>
      </c>
      <c r="T149" s="3">
        <v>0.1</v>
      </c>
      <c r="U149" s="15">
        <v>0</v>
      </c>
      <c r="V149" s="15">
        <v>10</v>
      </c>
      <c r="W149" s="15">
        <v>10</v>
      </c>
      <c r="X149" s="16">
        <f t="shared" si="23"/>
        <v>0</v>
      </c>
      <c r="Y149" s="18">
        <v>17</v>
      </c>
      <c r="Z149" s="3">
        <v>0.2</v>
      </c>
      <c r="AA149" s="15">
        <v>0</v>
      </c>
      <c r="AB149" s="15">
        <v>18</v>
      </c>
      <c r="AC149" s="15">
        <v>20</v>
      </c>
      <c r="AD149" s="16">
        <f t="shared" si="24"/>
        <v>0.94444444444444442</v>
      </c>
      <c r="AE149" s="17">
        <v>0</v>
      </c>
      <c r="AF149" s="3">
        <v>0.2</v>
      </c>
      <c r="AG149" s="15">
        <v>0</v>
      </c>
      <c r="AH149" s="15">
        <v>18</v>
      </c>
      <c r="AI149" s="15">
        <v>20</v>
      </c>
      <c r="AJ149" s="16">
        <f t="shared" si="25"/>
        <v>0</v>
      </c>
      <c r="AK149" s="19">
        <v>0</v>
      </c>
      <c r="AL149" s="20">
        <f t="shared" si="26"/>
        <v>0</v>
      </c>
      <c r="AM149" s="21">
        <f t="shared" si="27"/>
        <v>64.00888888888889</v>
      </c>
      <c r="AN149" s="21">
        <f t="shared" si="28"/>
        <v>64.00888888888889</v>
      </c>
      <c r="AP149" s="66">
        <v>1</v>
      </c>
      <c r="AR149" s="19">
        <f t="shared" si="29"/>
        <v>-17</v>
      </c>
      <c r="AT149" s="97" t="s">
        <v>508</v>
      </c>
      <c r="AV149" s="20"/>
    </row>
  </sheetData>
  <autoFilter ref="A3:AV103"/>
  <mergeCells count="10">
    <mergeCell ref="G139:L139"/>
    <mergeCell ref="M139:R139"/>
    <mergeCell ref="S139:X139"/>
    <mergeCell ref="Y139:AD139"/>
    <mergeCell ref="AE139:AJ139"/>
    <mergeCell ref="G2:L2"/>
    <mergeCell ref="M2:R2"/>
    <mergeCell ref="S2:X2"/>
    <mergeCell ref="Y2:AD2"/>
    <mergeCell ref="AE2:AJ2"/>
  </mergeCells>
  <phoneticPr fontId="1" type="noConversion"/>
  <pageMargins left="0.7" right="0.7" top="0.75" bottom="0.75" header="0.3" footer="0.3"/>
  <pageSetup paperSize="9" scale="97" orientation="landscape"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V209"/>
  <sheetViews>
    <sheetView zoomScaleNormal="100" workbookViewId="0">
      <pane xSplit="4" ySplit="3" topLeftCell="AD112" activePane="bottomRight" state="frozen"/>
      <selection activeCell="AP60" sqref="AP60"/>
      <selection pane="topRight" activeCell="AP60" sqref="AP60"/>
      <selection pane="bottomLeft" activeCell="AP60" sqref="AP60"/>
      <selection pane="bottomRight" activeCell="AM223" sqref="AM223"/>
    </sheetView>
  </sheetViews>
  <sheetFormatPr defaultColWidth="8.7109375" defaultRowHeight="14.25" x14ac:dyDescent="0.2"/>
  <cols>
    <col min="1" max="1" width="4.5703125" style="1" customWidth="1"/>
    <col min="2" max="2" width="13.140625" style="1" customWidth="1"/>
    <col min="3" max="3" width="10.7109375" style="1" customWidth="1"/>
    <col min="4" max="4" width="22.28515625" style="1" customWidth="1"/>
    <col min="5" max="5" width="16.28515625" style="1" customWidth="1"/>
    <col min="6" max="6" width="22.28515625" style="1" customWidth="1"/>
    <col min="7" max="7" width="9.85546875" style="18" customWidth="1"/>
    <col min="8" max="8" width="8.7109375" style="1" customWidth="1"/>
    <col min="9" max="9" width="11.85546875" style="1" customWidth="1"/>
    <col min="10" max="10" width="10.42578125" style="1" customWidth="1"/>
    <col min="11" max="11" width="8.140625" style="1" customWidth="1"/>
    <col min="12" max="12" width="7.42578125" style="1" customWidth="1"/>
    <col min="13" max="13" width="11" style="17" customWidth="1"/>
    <col min="14" max="14" width="8.7109375" style="1" customWidth="1"/>
    <col min="15" max="15" width="6.85546875" style="1" customWidth="1"/>
    <col min="16" max="16" width="15" style="1" customWidth="1"/>
    <col min="17" max="17" width="11.28515625" style="1" customWidth="1"/>
    <col min="18" max="18" width="6" style="1" customWidth="1"/>
    <col min="19" max="19" width="5.140625" style="18" customWidth="1"/>
    <col min="20" max="20" width="6" style="1" customWidth="1"/>
    <col min="21" max="21" width="3.28515625" style="1" customWidth="1"/>
    <col min="22" max="22" width="4.85546875" style="1" customWidth="1"/>
    <col min="23" max="24" width="6.42578125" style="1" customWidth="1"/>
    <col min="25" max="25" width="7.85546875" style="18" customWidth="1"/>
    <col min="26" max="30" width="6.42578125" style="1" customWidth="1"/>
    <col min="31" max="31" width="9.42578125" style="18" customWidth="1"/>
    <col min="32" max="36" width="5.85546875" style="1" customWidth="1"/>
    <col min="37" max="37" width="9.140625" style="1" customWidth="1"/>
    <col min="38" max="38" width="12.140625" style="20" customWidth="1"/>
    <col min="39" max="39" width="11.5703125" style="22" customWidth="1"/>
    <col min="40" max="40" width="13.85546875" style="22" hidden="1" customWidth="1"/>
    <col min="41" max="41" width="8.7109375" style="67"/>
    <col min="42" max="42" width="8.7109375" style="23" hidden="1" customWidth="1"/>
    <col min="43" max="43" width="13.5703125" style="1" customWidth="1"/>
    <col min="44" max="44" width="12.140625" style="1" customWidth="1"/>
    <col min="45" max="45" width="70" style="84" customWidth="1"/>
    <col min="46" max="16384" width="8.7109375" style="1"/>
  </cols>
  <sheetData>
    <row r="1" spans="1:47" x14ac:dyDescent="0.2">
      <c r="G1" s="2"/>
      <c r="M1" s="2"/>
      <c r="S1" s="2"/>
      <c r="Y1" s="2"/>
      <c r="AE1" s="2"/>
      <c r="AL1" s="1"/>
      <c r="AM1" s="3"/>
      <c r="AN1" s="3"/>
    </row>
    <row r="2" spans="1:47" s="95" customFormat="1" ht="18.95" customHeight="1" x14ac:dyDescent="0.2">
      <c r="G2" s="119" t="s">
        <v>238</v>
      </c>
      <c r="H2" s="119"/>
      <c r="I2" s="119"/>
      <c r="J2" s="119"/>
      <c r="K2" s="119"/>
      <c r="L2" s="119"/>
      <c r="M2" s="120" t="s">
        <v>237</v>
      </c>
      <c r="N2" s="120"/>
      <c r="O2" s="120"/>
      <c r="P2" s="120"/>
      <c r="Q2" s="120"/>
      <c r="R2" s="120"/>
      <c r="S2" s="121" t="s">
        <v>236</v>
      </c>
      <c r="T2" s="121"/>
      <c r="U2" s="121"/>
      <c r="V2" s="121"/>
      <c r="W2" s="121"/>
      <c r="X2" s="121"/>
      <c r="Y2" s="120" t="s">
        <v>235</v>
      </c>
      <c r="Z2" s="120"/>
      <c r="AA2" s="120"/>
      <c r="AB2" s="120"/>
      <c r="AC2" s="120"/>
      <c r="AD2" s="120"/>
      <c r="AE2" s="119" t="s">
        <v>234</v>
      </c>
      <c r="AF2" s="119"/>
      <c r="AG2" s="119"/>
      <c r="AH2" s="119"/>
      <c r="AI2" s="119"/>
      <c r="AJ2" s="119"/>
      <c r="AO2" s="68"/>
      <c r="AR2" s="95" t="s">
        <v>383</v>
      </c>
      <c r="AS2" s="85"/>
    </row>
    <row r="3" spans="1:47" s="95" customFormat="1" ht="12.95" customHeight="1" x14ac:dyDescent="0.2">
      <c r="A3" s="95" t="s">
        <v>244</v>
      </c>
      <c r="B3" s="95" t="s">
        <v>243</v>
      </c>
      <c r="C3" s="95" t="s">
        <v>242</v>
      </c>
      <c r="D3" s="95" t="s">
        <v>241</v>
      </c>
      <c r="E3" s="95" t="s">
        <v>240</v>
      </c>
      <c r="F3" s="95" t="s">
        <v>239</v>
      </c>
      <c r="G3" s="4" t="s">
        <v>311</v>
      </c>
      <c r="H3" s="93" t="s">
        <v>329</v>
      </c>
      <c r="I3" s="93" t="s">
        <v>330</v>
      </c>
      <c r="J3" s="93" t="s">
        <v>331</v>
      </c>
      <c r="K3" s="93" t="s">
        <v>233</v>
      </c>
      <c r="L3" s="5" t="s">
        <v>230</v>
      </c>
      <c r="M3" s="6" t="s">
        <v>312</v>
      </c>
      <c r="N3" s="95" t="s">
        <v>232</v>
      </c>
      <c r="O3" s="95" t="s">
        <v>330</v>
      </c>
      <c r="P3" s="95" t="s">
        <v>331</v>
      </c>
      <c r="Q3" s="95" t="s">
        <v>332</v>
      </c>
      <c r="R3" s="7" t="s">
        <v>230</v>
      </c>
      <c r="S3" s="8" t="s">
        <v>313</v>
      </c>
      <c r="T3" s="94" t="s">
        <v>329</v>
      </c>
      <c r="U3" s="94" t="s">
        <v>330</v>
      </c>
      <c r="V3" s="94" t="s">
        <v>331</v>
      </c>
      <c r="W3" s="94" t="s">
        <v>332</v>
      </c>
      <c r="X3" s="9" t="s">
        <v>230</v>
      </c>
      <c r="Y3" s="10" t="s">
        <v>231</v>
      </c>
      <c r="Z3" s="95" t="s">
        <v>329</v>
      </c>
      <c r="AA3" s="95" t="s">
        <v>330</v>
      </c>
      <c r="AB3" s="95" t="s">
        <v>331</v>
      </c>
      <c r="AC3" s="95" t="s">
        <v>332</v>
      </c>
      <c r="AD3" s="7" t="s">
        <v>230</v>
      </c>
      <c r="AE3" s="11" t="s">
        <v>231</v>
      </c>
      <c r="AF3" s="93" t="s">
        <v>329</v>
      </c>
      <c r="AG3" s="93" t="s">
        <v>330</v>
      </c>
      <c r="AH3" s="93" t="s">
        <v>331</v>
      </c>
      <c r="AI3" s="93" t="s">
        <v>332</v>
      </c>
      <c r="AJ3" s="5" t="s">
        <v>230</v>
      </c>
      <c r="AK3" s="95" t="s">
        <v>308</v>
      </c>
      <c r="AL3" s="12" t="s">
        <v>309</v>
      </c>
      <c r="AM3" s="13" t="s">
        <v>310</v>
      </c>
      <c r="AN3" s="13" t="s">
        <v>318</v>
      </c>
      <c r="AO3" s="68" t="s">
        <v>247</v>
      </c>
      <c r="AP3" s="95" t="s">
        <v>317</v>
      </c>
      <c r="AQ3" s="95" t="s">
        <v>320</v>
      </c>
      <c r="AR3" s="95" t="s">
        <v>382</v>
      </c>
      <c r="AS3" s="86" t="s">
        <v>416</v>
      </c>
    </row>
    <row r="4" spans="1:47" x14ac:dyDescent="0.2">
      <c r="A4" s="1">
        <v>1</v>
      </c>
      <c r="B4" s="1" t="s">
        <v>1</v>
      </c>
      <c r="C4" s="1" t="s">
        <v>145</v>
      </c>
      <c r="D4" s="1" t="s">
        <v>144</v>
      </c>
      <c r="E4" s="1" t="s">
        <v>8</v>
      </c>
      <c r="F4" s="1" t="s">
        <v>105</v>
      </c>
      <c r="G4" s="47">
        <f>VLOOKUP(D4,[1]产出率!$A$3:$J$114,10,FALSE)*100</f>
        <v>108.43175000891225</v>
      </c>
      <c r="H4" s="3">
        <v>0.4</v>
      </c>
      <c r="I4" s="15">
        <v>70</v>
      </c>
      <c r="J4" s="15">
        <v>95</v>
      </c>
      <c r="K4" s="15">
        <v>120</v>
      </c>
      <c r="L4" s="16">
        <f t="shared" ref="L4:L67" si="0">IF(G4&lt;=I4,0,IF(G4&lt;=J4,(G4-I4)/(J4-I4)*100,IF(G4&gt;=K4,120,20*(G4-J4)/(K4-J4)+100))/100)</f>
        <v>1.107454000071298</v>
      </c>
      <c r="M4" s="17">
        <v>22.5</v>
      </c>
      <c r="N4" s="3">
        <v>0.1</v>
      </c>
      <c r="O4" s="15">
        <v>0</v>
      </c>
      <c r="P4" s="15">
        <f t="shared" ref="P4:P67" si="1">20/1.2</f>
        <v>16.666666666666668</v>
      </c>
      <c r="Q4" s="15">
        <v>20</v>
      </c>
      <c r="R4" s="16">
        <f t="shared" ref="R4:R67" si="2">IF(M4&lt;=O4,0,IF(M4&lt;=P4,(M4-O4)/(P4-O4)*100,IF(M4&gt;=Q4,120,20*(M4-P4)/(Q4-P4)+100))/100)</f>
        <v>1.2</v>
      </c>
      <c r="S4" s="18">
        <v>8.1000790570648267</v>
      </c>
      <c r="T4" s="3">
        <v>0.1</v>
      </c>
      <c r="U4" s="15">
        <v>0</v>
      </c>
      <c r="V4" s="15">
        <v>10</v>
      </c>
      <c r="W4" s="15">
        <v>10</v>
      </c>
      <c r="X4" s="16">
        <f t="shared" ref="X4:X67" si="3">IF(S4&lt;=U4,0,IF(S4&lt;=V4,(S4-U4)/(V4-U4)*100,IF(S4&gt;=W4,120,20*(S4-V4)/(W4-V4)+100))/100)</f>
        <v>0.81000790570648262</v>
      </c>
      <c r="Y4" s="18">
        <v>19</v>
      </c>
      <c r="Z4" s="3">
        <v>0.2</v>
      </c>
      <c r="AA4" s="15">
        <v>0</v>
      </c>
      <c r="AB4" s="15">
        <v>18</v>
      </c>
      <c r="AC4" s="15">
        <v>20</v>
      </c>
      <c r="AD4" s="16">
        <f t="shared" ref="AD4:AD67" si="4">IF(Y4&lt;=AA4,0,IF(Y4&lt;=AB4,(Y4-AA4)/(AB4-AA4)*100,IF(Y4&gt;=AC4,120,20*(Y4-AB4)/(AC4-AB4)+100))/100)</f>
        <v>1.1000000000000001</v>
      </c>
      <c r="AE4" s="18">
        <v>19</v>
      </c>
      <c r="AF4" s="3">
        <v>0.2</v>
      </c>
      <c r="AG4" s="15">
        <v>0</v>
      </c>
      <c r="AH4" s="15">
        <v>18</v>
      </c>
      <c r="AI4" s="15">
        <v>20</v>
      </c>
      <c r="AJ4" s="16">
        <f t="shared" ref="AJ4:AJ67" si="5">IF(AE4&lt;=AG4,0,IF(AE4&lt;=AH4,(AE4-AG4)/(AH4-AG4)*100,IF(AE4&gt;=AI4,120,20*(AE4-AH4)/(AI4-AH4)+100))/100)</f>
        <v>1.1000000000000001</v>
      </c>
      <c r="AK4" s="19">
        <v>2</v>
      </c>
      <c r="AL4" s="20">
        <f>AK4</f>
        <v>2</v>
      </c>
      <c r="AM4" s="21">
        <f t="shared" ref="AM4:AM67" si="6">(L4*H4+R4*N4+X4*T4+AD4*Z4+AJ4*AF4)*100+AL4</f>
        <v>110.39823905991675</v>
      </c>
      <c r="AN4" s="21">
        <f t="shared" ref="AN4:AN67" si="7">(L4*H4+R4*N4+X4*T4+AD4*Z4+AJ4*AF4)*100</f>
        <v>108.39823905991675</v>
      </c>
      <c r="AO4" s="67" t="s">
        <v>6</v>
      </c>
      <c r="AP4" s="66">
        <v>1</v>
      </c>
      <c r="AR4" s="19">
        <f t="shared" ref="AR4:AR67" si="8">AE4-Y4</f>
        <v>0</v>
      </c>
    </row>
    <row r="5" spans="1:47" x14ac:dyDescent="0.2">
      <c r="A5" s="1">
        <v>2</v>
      </c>
      <c r="B5" s="1" t="s">
        <v>1</v>
      </c>
      <c r="C5" s="1" t="s">
        <v>178</v>
      </c>
      <c r="D5" s="1" t="s">
        <v>177</v>
      </c>
      <c r="E5" s="1" t="s">
        <v>8</v>
      </c>
      <c r="F5" s="1" t="s">
        <v>176</v>
      </c>
      <c r="G5" s="47">
        <f>VLOOKUP(D5,[1]产出率!$A$3:$J$114,10,FALSE)*100</f>
        <v>99.022841008051572</v>
      </c>
      <c r="H5" s="3">
        <v>0.4</v>
      </c>
      <c r="I5" s="15">
        <v>70</v>
      </c>
      <c r="J5" s="15">
        <v>95</v>
      </c>
      <c r="K5" s="15">
        <v>120</v>
      </c>
      <c r="L5" s="16">
        <f t="shared" si="0"/>
        <v>1.0321827280644127</v>
      </c>
      <c r="M5" s="17">
        <v>11.5</v>
      </c>
      <c r="N5" s="3">
        <v>0.1</v>
      </c>
      <c r="O5" s="15">
        <v>0</v>
      </c>
      <c r="P5" s="15">
        <f t="shared" si="1"/>
        <v>16.666666666666668</v>
      </c>
      <c r="Q5" s="15">
        <v>20</v>
      </c>
      <c r="R5" s="16">
        <f t="shared" si="2"/>
        <v>0.69</v>
      </c>
      <c r="S5" s="18">
        <v>10</v>
      </c>
      <c r="T5" s="3">
        <v>0.1</v>
      </c>
      <c r="U5" s="15">
        <v>0</v>
      </c>
      <c r="V5" s="15">
        <v>10</v>
      </c>
      <c r="W5" s="15">
        <v>10</v>
      </c>
      <c r="X5" s="16">
        <f t="shared" si="3"/>
        <v>1</v>
      </c>
      <c r="Y5" s="18">
        <v>20</v>
      </c>
      <c r="Z5" s="3">
        <v>0.2</v>
      </c>
      <c r="AA5" s="15">
        <v>0</v>
      </c>
      <c r="AB5" s="15">
        <v>18</v>
      </c>
      <c r="AC5" s="15">
        <v>20</v>
      </c>
      <c r="AD5" s="16">
        <f t="shared" si="4"/>
        <v>1.2</v>
      </c>
      <c r="AE5" s="18">
        <v>20</v>
      </c>
      <c r="AF5" s="3">
        <v>0.2</v>
      </c>
      <c r="AG5" s="15">
        <v>0</v>
      </c>
      <c r="AH5" s="15">
        <v>18</v>
      </c>
      <c r="AI5" s="15">
        <v>20</v>
      </c>
      <c r="AJ5" s="16">
        <f t="shared" si="5"/>
        <v>1.2</v>
      </c>
      <c r="AK5" s="19">
        <v>2</v>
      </c>
      <c r="AL5" s="20">
        <f>AK5</f>
        <v>2</v>
      </c>
      <c r="AM5" s="21">
        <f t="shared" si="6"/>
        <v>108.18730912257649</v>
      </c>
      <c r="AN5" s="21">
        <f t="shared" si="7"/>
        <v>106.18730912257649</v>
      </c>
      <c r="AO5" s="67" t="s">
        <v>6</v>
      </c>
      <c r="AP5" s="66">
        <v>1</v>
      </c>
      <c r="AR5" s="19">
        <f t="shared" si="8"/>
        <v>0</v>
      </c>
    </row>
    <row r="6" spans="1:47" x14ac:dyDescent="0.2">
      <c r="A6" s="1">
        <v>3</v>
      </c>
      <c r="B6" s="1" t="s">
        <v>1</v>
      </c>
      <c r="C6" s="1" t="s">
        <v>111</v>
      </c>
      <c r="D6" s="1" t="s">
        <v>110</v>
      </c>
      <c r="E6" s="1" t="s">
        <v>8</v>
      </c>
      <c r="F6" s="1" t="s">
        <v>22</v>
      </c>
      <c r="G6" s="47">
        <f>VLOOKUP(D6,[1]产出率!$A$3:$J$114,10,FALSE)*100</f>
        <v>116.68156285171546</v>
      </c>
      <c r="H6" s="3">
        <v>0.4</v>
      </c>
      <c r="I6" s="15">
        <v>70</v>
      </c>
      <c r="J6" s="15">
        <v>95</v>
      </c>
      <c r="K6" s="15">
        <v>120</v>
      </c>
      <c r="L6" s="16">
        <f t="shared" si="0"/>
        <v>1.1734525028137235</v>
      </c>
      <c r="M6" s="17">
        <v>6.5</v>
      </c>
      <c r="N6" s="3">
        <v>0.1</v>
      </c>
      <c r="O6" s="15">
        <v>0</v>
      </c>
      <c r="P6" s="15">
        <f t="shared" si="1"/>
        <v>16.666666666666668</v>
      </c>
      <c r="Q6" s="15">
        <v>20</v>
      </c>
      <c r="R6" s="16">
        <f t="shared" si="2"/>
        <v>0.3899999999999999</v>
      </c>
      <c r="S6" s="18">
        <v>9</v>
      </c>
      <c r="T6" s="3">
        <v>0.1</v>
      </c>
      <c r="U6" s="15">
        <v>0</v>
      </c>
      <c r="V6" s="15">
        <v>10</v>
      </c>
      <c r="W6" s="15">
        <v>10</v>
      </c>
      <c r="X6" s="16">
        <f t="shared" si="3"/>
        <v>0.9</v>
      </c>
      <c r="Y6" s="18">
        <v>19</v>
      </c>
      <c r="Z6" s="3">
        <v>0.2</v>
      </c>
      <c r="AA6" s="15">
        <v>0</v>
      </c>
      <c r="AB6" s="15">
        <v>18</v>
      </c>
      <c r="AC6" s="15">
        <v>20</v>
      </c>
      <c r="AD6" s="16">
        <f t="shared" si="4"/>
        <v>1.1000000000000001</v>
      </c>
      <c r="AE6" s="18">
        <v>18</v>
      </c>
      <c r="AF6" s="3">
        <v>0.2</v>
      </c>
      <c r="AG6" s="15">
        <v>0</v>
      </c>
      <c r="AH6" s="15">
        <v>18</v>
      </c>
      <c r="AI6" s="15">
        <v>20</v>
      </c>
      <c r="AJ6" s="16">
        <f t="shared" si="5"/>
        <v>1</v>
      </c>
      <c r="AK6" s="19">
        <v>2</v>
      </c>
      <c r="AL6" s="20">
        <f>AK6</f>
        <v>2</v>
      </c>
      <c r="AM6" s="21">
        <f t="shared" si="6"/>
        <v>103.83810011254894</v>
      </c>
      <c r="AN6" s="21">
        <f t="shared" si="7"/>
        <v>101.83810011254894</v>
      </c>
      <c r="AO6" s="67" t="s">
        <v>6</v>
      </c>
      <c r="AP6" s="66">
        <v>1</v>
      </c>
      <c r="AR6" s="19">
        <f t="shared" si="8"/>
        <v>-1</v>
      </c>
    </row>
    <row r="7" spans="1:47" x14ac:dyDescent="0.2">
      <c r="A7" s="1">
        <v>5</v>
      </c>
      <c r="B7" s="1" t="s">
        <v>1</v>
      </c>
      <c r="C7" s="1" t="s">
        <v>223</v>
      </c>
      <c r="D7" s="1" t="s">
        <v>222</v>
      </c>
      <c r="E7" s="1" t="s">
        <v>8</v>
      </c>
      <c r="F7" s="1" t="s">
        <v>221</v>
      </c>
      <c r="G7" s="47">
        <f>VLOOKUP(D7,[1]产出率!$A$3:$J$114,10,FALSE)*100</f>
        <v>109.82155134218448</v>
      </c>
      <c r="H7" s="3">
        <v>0.4</v>
      </c>
      <c r="I7" s="15">
        <v>70</v>
      </c>
      <c r="J7" s="15">
        <v>95</v>
      </c>
      <c r="K7" s="15">
        <v>120</v>
      </c>
      <c r="L7" s="16">
        <f>IF(G7&lt;=I7,0,IF(G7&lt;=J7,(G7-I7)/(J7-I7)*100,IF(G7&gt;=K7,120,20*(G7-J7)/(K7-J7)+100))/100)</f>
        <v>1.1185724107374759</v>
      </c>
      <c r="M7" s="17">
        <v>15.5</v>
      </c>
      <c r="N7" s="3">
        <v>0.1</v>
      </c>
      <c r="O7" s="15">
        <v>0</v>
      </c>
      <c r="P7" s="15">
        <f t="shared" si="1"/>
        <v>16.666666666666668</v>
      </c>
      <c r="Q7" s="15">
        <v>20</v>
      </c>
      <c r="R7" s="16">
        <f>IF(M7&lt;=O7,0,IF(M7&lt;=P7,(M7-O7)/(P7-O7)*100,IF(M7&gt;=Q7,120,20*(M7-P7)/(Q7-P7)+100))/100)</f>
        <v>0.93</v>
      </c>
      <c r="S7" s="18">
        <v>9.9166666666666661</v>
      </c>
      <c r="T7" s="3">
        <v>0.1</v>
      </c>
      <c r="U7" s="15">
        <v>0</v>
      </c>
      <c r="V7" s="15">
        <v>10</v>
      </c>
      <c r="W7" s="15">
        <v>10</v>
      </c>
      <c r="X7" s="16">
        <f>IF(S7&lt;=U7,0,IF(S7&lt;=V7,(S7-U7)/(V7-U7)*100,IF(S7&gt;=W7,120,20*(S7-V7)/(W7-V7)+100))/100)</f>
        <v>0.99166666666666659</v>
      </c>
      <c r="Y7" s="18">
        <v>17</v>
      </c>
      <c r="Z7" s="3">
        <v>0.2</v>
      </c>
      <c r="AA7" s="15">
        <v>0</v>
      </c>
      <c r="AB7" s="15">
        <v>18</v>
      </c>
      <c r="AC7" s="15">
        <v>20</v>
      </c>
      <c r="AD7" s="16">
        <f>IF(Y7&lt;=AA7,0,IF(Y7&lt;=AB7,(Y7-AA7)/(AB7-AA7)*100,IF(Y7&gt;=AC7,120,20*(Y7-AB7)/(AC7-AB7)+100))/100)</f>
        <v>0.94444444444444442</v>
      </c>
      <c r="AE7" s="18">
        <v>18</v>
      </c>
      <c r="AF7" s="3">
        <v>0.2</v>
      </c>
      <c r="AG7" s="15">
        <v>0</v>
      </c>
      <c r="AH7" s="15">
        <v>18</v>
      </c>
      <c r="AI7" s="15">
        <v>20</v>
      </c>
      <c r="AJ7" s="16">
        <f>IF(AE7&lt;=AG7,0,IF(AE7&lt;=AH7,(AE7-AG7)/(AH7-AG7)*100,IF(AE7&gt;=AI7,120,20*(AE7-AH7)/(AI7-AH7)+100))/100)</f>
        <v>1</v>
      </c>
      <c r="AK7" s="19">
        <v>0</v>
      </c>
      <c r="AL7" s="20">
        <f>AK7</f>
        <v>0</v>
      </c>
      <c r="AM7" s="21">
        <f>(L7*H7+R7*N7+X7*T7+AD7*Z7+AJ7*AF7)*100+AL7</f>
        <v>102.8484519850546</v>
      </c>
      <c r="AN7" s="21">
        <f>(L7*H7+R7*N7+X7*T7+AD7*Z7+AJ7*AF7)*100</f>
        <v>102.8484519850546</v>
      </c>
      <c r="AO7" s="67" t="s">
        <v>6</v>
      </c>
      <c r="AP7" s="66">
        <v>1</v>
      </c>
      <c r="AR7" s="19">
        <f>AE7-Y7</f>
        <v>1</v>
      </c>
    </row>
    <row r="8" spans="1:47" x14ac:dyDescent="0.2">
      <c r="A8" s="1">
        <v>4</v>
      </c>
      <c r="B8" s="1" t="s">
        <v>1</v>
      </c>
      <c r="C8" s="1" t="s">
        <v>153</v>
      </c>
      <c r="D8" s="1" t="s">
        <v>152</v>
      </c>
      <c r="E8" s="1" t="s">
        <v>8</v>
      </c>
      <c r="F8" s="1" t="s">
        <v>151</v>
      </c>
      <c r="G8" s="47">
        <f>VLOOKUP(D8,[1]产出率!$A$3:$J$114,10,FALSE)*100</f>
        <v>105.07819860561523</v>
      </c>
      <c r="H8" s="3">
        <v>0.4</v>
      </c>
      <c r="I8" s="15">
        <v>70</v>
      </c>
      <c r="J8" s="15">
        <v>95</v>
      </c>
      <c r="K8" s="15">
        <v>120</v>
      </c>
      <c r="L8" s="16">
        <f t="shared" si="0"/>
        <v>1.0806255888449217</v>
      </c>
      <c r="M8" s="17">
        <v>4</v>
      </c>
      <c r="N8" s="3">
        <v>0.1</v>
      </c>
      <c r="O8" s="15">
        <v>0</v>
      </c>
      <c r="P8" s="15">
        <f t="shared" si="1"/>
        <v>16.666666666666668</v>
      </c>
      <c r="Q8" s="15">
        <v>20</v>
      </c>
      <c r="R8" s="16">
        <f t="shared" si="2"/>
        <v>0.24</v>
      </c>
      <c r="S8" s="18">
        <v>10</v>
      </c>
      <c r="T8" s="3">
        <v>0.1</v>
      </c>
      <c r="U8" s="15">
        <v>0</v>
      </c>
      <c r="V8" s="15">
        <v>10</v>
      </c>
      <c r="W8" s="15">
        <v>10</v>
      </c>
      <c r="X8" s="16">
        <f t="shared" si="3"/>
        <v>1</v>
      </c>
      <c r="Y8" s="18">
        <v>18</v>
      </c>
      <c r="Z8" s="3">
        <v>0.2</v>
      </c>
      <c r="AA8" s="15">
        <v>0</v>
      </c>
      <c r="AB8" s="15">
        <v>18</v>
      </c>
      <c r="AC8" s="15">
        <v>20</v>
      </c>
      <c r="AD8" s="16">
        <f t="shared" si="4"/>
        <v>1</v>
      </c>
      <c r="AE8" s="18">
        <v>18</v>
      </c>
      <c r="AF8" s="3">
        <v>0.2</v>
      </c>
      <c r="AG8" s="15">
        <v>0</v>
      </c>
      <c r="AH8" s="15">
        <v>18</v>
      </c>
      <c r="AI8" s="15">
        <v>20</v>
      </c>
      <c r="AJ8" s="16">
        <f t="shared" si="5"/>
        <v>1</v>
      </c>
      <c r="AK8" s="19">
        <v>7</v>
      </c>
      <c r="AL8" s="20">
        <v>5</v>
      </c>
      <c r="AM8" s="21">
        <f t="shared" si="6"/>
        <v>100.62502355379688</v>
      </c>
      <c r="AN8" s="21">
        <f t="shared" si="7"/>
        <v>95.625023553796879</v>
      </c>
      <c r="AO8" s="67" t="s">
        <v>372</v>
      </c>
      <c r="AP8" s="66">
        <v>1</v>
      </c>
      <c r="AR8" s="19">
        <f t="shared" si="8"/>
        <v>0</v>
      </c>
    </row>
    <row r="9" spans="1:47" x14ac:dyDescent="0.2">
      <c r="A9" s="1">
        <v>6</v>
      </c>
      <c r="B9" s="1" t="s">
        <v>1</v>
      </c>
      <c r="C9" s="1" t="s">
        <v>77</v>
      </c>
      <c r="D9" s="1" t="s">
        <v>76</v>
      </c>
      <c r="E9" s="1" t="s">
        <v>10</v>
      </c>
      <c r="F9" s="1" t="s">
        <v>13</v>
      </c>
      <c r="G9" s="47">
        <f>VLOOKUP(D9,[1]产出率!$A$3:$J$114,10,FALSE)*100</f>
        <v>109.99994813842891</v>
      </c>
      <c r="H9" s="3">
        <v>0.4</v>
      </c>
      <c r="I9" s="15">
        <v>70</v>
      </c>
      <c r="J9" s="15">
        <v>95</v>
      </c>
      <c r="K9" s="15">
        <v>120</v>
      </c>
      <c r="L9" s="16">
        <f t="shared" si="0"/>
        <v>1.1199995851074314</v>
      </c>
      <c r="M9" s="17">
        <v>11</v>
      </c>
      <c r="N9" s="3">
        <v>0.1</v>
      </c>
      <c r="O9" s="15">
        <v>0</v>
      </c>
      <c r="P9" s="15">
        <f t="shared" si="1"/>
        <v>16.666666666666668</v>
      </c>
      <c r="Q9" s="15">
        <v>20</v>
      </c>
      <c r="R9" s="16">
        <f t="shared" si="2"/>
        <v>0.65999999999999981</v>
      </c>
      <c r="S9" s="18">
        <v>9</v>
      </c>
      <c r="T9" s="3">
        <v>0.1</v>
      </c>
      <c r="U9" s="15">
        <v>0</v>
      </c>
      <c r="V9" s="15">
        <v>10</v>
      </c>
      <c r="W9" s="15">
        <v>10</v>
      </c>
      <c r="X9" s="16">
        <f t="shared" si="3"/>
        <v>0.9</v>
      </c>
      <c r="Y9" s="18">
        <v>16</v>
      </c>
      <c r="Z9" s="3">
        <v>0.2</v>
      </c>
      <c r="AA9" s="15">
        <v>0</v>
      </c>
      <c r="AB9" s="15">
        <v>18</v>
      </c>
      <c r="AC9" s="15">
        <v>20</v>
      </c>
      <c r="AD9" s="16">
        <f t="shared" si="4"/>
        <v>0.88888888888888884</v>
      </c>
      <c r="AE9" s="18">
        <v>17</v>
      </c>
      <c r="AF9" s="3">
        <v>0.2</v>
      </c>
      <c r="AG9" s="15">
        <v>0</v>
      </c>
      <c r="AH9" s="15">
        <v>18</v>
      </c>
      <c r="AI9" s="15">
        <v>20</v>
      </c>
      <c r="AJ9" s="16">
        <f t="shared" si="5"/>
        <v>0.94444444444444442</v>
      </c>
      <c r="AK9" s="19">
        <v>0</v>
      </c>
      <c r="AL9" s="20">
        <f t="shared" ref="AL9:AL39" si="9">AK9</f>
        <v>0</v>
      </c>
      <c r="AM9" s="21">
        <f t="shared" si="6"/>
        <v>97.066650070963917</v>
      </c>
      <c r="AN9" s="21">
        <f t="shared" si="7"/>
        <v>97.066650070963917</v>
      </c>
      <c r="AO9" s="67" t="s">
        <v>372</v>
      </c>
      <c r="AP9" s="66">
        <v>1</v>
      </c>
      <c r="AR9" s="19">
        <f t="shared" si="8"/>
        <v>1</v>
      </c>
    </row>
    <row r="10" spans="1:47" x14ac:dyDescent="0.2">
      <c r="A10" s="1">
        <v>7</v>
      </c>
      <c r="B10" s="1" t="s">
        <v>1</v>
      </c>
      <c r="C10" s="1" t="s">
        <v>72</v>
      </c>
      <c r="D10" s="1" t="s">
        <v>71</v>
      </c>
      <c r="E10" s="1" t="s">
        <v>37</v>
      </c>
      <c r="F10" s="1" t="s">
        <v>65</v>
      </c>
      <c r="G10" s="47">
        <f>VLOOKUP(D10,[1]产出率!$A$3:$J$114,10,FALSE)*100</f>
        <v>105.64748839838568</v>
      </c>
      <c r="H10" s="3">
        <v>0.4</v>
      </c>
      <c r="I10" s="15">
        <v>70</v>
      </c>
      <c r="J10" s="15">
        <v>95</v>
      </c>
      <c r="K10" s="15">
        <v>120</v>
      </c>
      <c r="L10" s="16">
        <f t="shared" si="0"/>
        <v>1.0851799071870856</v>
      </c>
      <c r="M10" s="17">
        <v>15</v>
      </c>
      <c r="N10" s="3">
        <v>0.1</v>
      </c>
      <c r="O10" s="15">
        <v>0</v>
      </c>
      <c r="P10" s="15">
        <f t="shared" si="1"/>
        <v>16.666666666666668</v>
      </c>
      <c r="Q10" s="15">
        <v>20</v>
      </c>
      <c r="R10" s="16">
        <f t="shared" si="2"/>
        <v>0.89999999999999991</v>
      </c>
      <c r="S10" s="18">
        <v>9</v>
      </c>
      <c r="T10" s="3">
        <v>0.1</v>
      </c>
      <c r="U10" s="15">
        <v>0</v>
      </c>
      <c r="V10" s="15">
        <v>10</v>
      </c>
      <c r="W10" s="15">
        <v>10</v>
      </c>
      <c r="X10" s="16">
        <f t="shared" si="3"/>
        <v>0.9</v>
      </c>
      <c r="Y10" s="18">
        <v>14</v>
      </c>
      <c r="Z10" s="3">
        <v>0.2</v>
      </c>
      <c r="AA10" s="15">
        <v>0</v>
      </c>
      <c r="AB10" s="15">
        <v>18</v>
      </c>
      <c r="AC10" s="15">
        <v>20</v>
      </c>
      <c r="AD10" s="16">
        <f t="shared" si="4"/>
        <v>0.7777777777777779</v>
      </c>
      <c r="AE10" s="18">
        <v>15</v>
      </c>
      <c r="AF10" s="3">
        <v>0.2</v>
      </c>
      <c r="AG10" s="15">
        <v>0</v>
      </c>
      <c r="AH10" s="15">
        <v>18</v>
      </c>
      <c r="AI10" s="15">
        <v>20</v>
      </c>
      <c r="AJ10" s="16">
        <f t="shared" si="5"/>
        <v>0.83333333333333348</v>
      </c>
      <c r="AK10" s="19">
        <v>3</v>
      </c>
      <c r="AL10" s="20">
        <f t="shared" si="9"/>
        <v>3</v>
      </c>
      <c r="AM10" s="21">
        <f t="shared" si="6"/>
        <v>96.629418509705658</v>
      </c>
      <c r="AN10" s="21">
        <f t="shared" si="7"/>
        <v>93.629418509705658</v>
      </c>
      <c r="AO10" s="67" t="s">
        <v>372</v>
      </c>
      <c r="AP10" s="66">
        <v>1</v>
      </c>
      <c r="AR10" s="19">
        <f t="shared" si="8"/>
        <v>1</v>
      </c>
    </row>
    <row r="11" spans="1:47" x14ac:dyDescent="0.2">
      <c r="A11" s="1">
        <v>8</v>
      </c>
      <c r="B11" s="1" t="s">
        <v>1</v>
      </c>
      <c r="C11" s="1" t="s">
        <v>135</v>
      </c>
      <c r="D11" s="1" t="s">
        <v>134</v>
      </c>
      <c r="E11" s="1" t="s">
        <v>18</v>
      </c>
      <c r="F11" s="1" t="s">
        <v>133</v>
      </c>
      <c r="G11" s="47">
        <f>VLOOKUP(D11,[1]产出率!$A$3:$J$114,10,FALSE)*100</f>
        <v>112.58763636836187</v>
      </c>
      <c r="H11" s="3">
        <v>0.4</v>
      </c>
      <c r="I11" s="15">
        <v>70</v>
      </c>
      <c r="J11" s="15">
        <v>95</v>
      </c>
      <c r="K11" s="15">
        <v>120</v>
      </c>
      <c r="L11" s="16">
        <f t="shared" si="0"/>
        <v>1.1407010909468951</v>
      </c>
      <c r="M11" s="17">
        <v>6</v>
      </c>
      <c r="N11" s="3">
        <v>0.1</v>
      </c>
      <c r="O11" s="15">
        <v>0</v>
      </c>
      <c r="P11" s="15">
        <f t="shared" si="1"/>
        <v>16.666666666666668</v>
      </c>
      <c r="Q11" s="15">
        <v>20</v>
      </c>
      <c r="R11" s="16">
        <f t="shared" si="2"/>
        <v>0.36</v>
      </c>
      <c r="S11" s="18">
        <v>9</v>
      </c>
      <c r="T11" s="3">
        <v>0.1</v>
      </c>
      <c r="U11" s="15">
        <v>0</v>
      </c>
      <c r="V11" s="15">
        <v>10</v>
      </c>
      <c r="W11" s="15">
        <v>10</v>
      </c>
      <c r="X11" s="16">
        <f t="shared" si="3"/>
        <v>0.9</v>
      </c>
      <c r="Y11" s="18">
        <v>15</v>
      </c>
      <c r="Z11" s="3">
        <v>0.2</v>
      </c>
      <c r="AA11" s="15">
        <v>0</v>
      </c>
      <c r="AB11" s="15">
        <v>18</v>
      </c>
      <c r="AC11" s="15">
        <v>20</v>
      </c>
      <c r="AD11" s="16">
        <f t="shared" si="4"/>
        <v>0.83333333333333348</v>
      </c>
      <c r="AE11" s="18">
        <v>15</v>
      </c>
      <c r="AF11" s="3">
        <v>0.2</v>
      </c>
      <c r="AG11" s="15">
        <v>0</v>
      </c>
      <c r="AH11" s="15">
        <v>18</v>
      </c>
      <c r="AI11" s="15">
        <v>20</v>
      </c>
      <c r="AJ11" s="16">
        <f t="shared" si="5"/>
        <v>0.83333333333333348</v>
      </c>
      <c r="AK11" s="19">
        <v>2</v>
      </c>
      <c r="AL11" s="20">
        <f t="shared" si="9"/>
        <v>2</v>
      </c>
      <c r="AM11" s="21">
        <f t="shared" si="6"/>
        <v>93.561376971209157</v>
      </c>
      <c r="AN11" s="21">
        <f t="shared" si="7"/>
        <v>91.561376971209157</v>
      </c>
      <c r="AO11" s="67" t="s">
        <v>372</v>
      </c>
      <c r="AP11" s="66">
        <v>1</v>
      </c>
      <c r="AR11" s="19">
        <f t="shared" si="8"/>
        <v>0</v>
      </c>
    </row>
    <row r="12" spans="1:47" x14ac:dyDescent="0.2">
      <c r="A12" s="1">
        <v>9</v>
      </c>
      <c r="B12" s="1" t="s">
        <v>1</v>
      </c>
      <c r="C12" s="1" t="s">
        <v>114</v>
      </c>
      <c r="D12" s="1" t="s">
        <v>113</v>
      </c>
      <c r="E12" s="1" t="s">
        <v>10</v>
      </c>
      <c r="F12" s="1" t="s">
        <v>112</v>
      </c>
      <c r="G12" s="47">
        <f>VLOOKUP(D12,[1]产出率!$A$3:$J$114,10,FALSE)*100</f>
        <v>106.38169597709792</v>
      </c>
      <c r="H12" s="3">
        <v>0.4</v>
      </c>
      <c r="I12" s="15">
        <v>70</v>
      </c>
      <c r="J12" s="15">
        <v>95</v>
      </c>
      <c r="K12" s="15">
        <v>120</v>
      </c>
      <c r="L12" s="16">
        <f t="shared" si="0"/>
        <v>1.0910535678167834</v>
      </c>
      <c r="M12" s="17">
        <v>0</v>
      </c>
      <c r="N12" s="3">
        <v>0.1</v>
      </c>
      <c r="O12" s="15">
        <v>0</v>
      </c>
      <c r="P12" s="15">
        <f t="shared" si="1"/>
        <v>16.666666666666668</v>
      </c>
      <c r="Q12" s="15">
        <v>20</v>
      </c>
      <c r="R12" s="16">
        <f t="shared" si="2"/>
        <v>0</v>
      </c>
      <c r="S12" s="18">
        <v>9</v>
      </c>
      <c r="T12" s="3">
        <v>0.1</v>
      </c>
      <c r="U12" s="15">
        <v>0</v>
      </c>
      <c r="V12" s="15">
        <v>10</v>
      </c>
      <c r="W12" s="15">
        <v>10</v>
      </c>
      <c r="X12" s="16">
        <f t="shared" si="3"/>
        <v>0.9</v>
      </c>
      <c r="Y12" s="18">
        <v>18</v>
      </c>
      <c r="Z12" s="3">
        <v>0.2</v>
      </c>
      <c r="AA12" s="15">
        <v>0</v>
      </c>
      <c r="AB12" s="15">
        <v>18</v>
      </c>
      <c r="AC12" s="15">
        <v>20</v>
      </c>
      <c r="AD12" s="16">
        <f t="shared" si="4"/>
        <v>1</v>
      </c>
      <c r="AE12" s="18">
        <v>17</v>
      </c>
      <c r="AF12" s="3">
        <v>0.2</v>
      </c>
      <c r="AG12" s="15">
        <v>0</v>
      </c>
      <c r="AH12" s="15">
        <v>18</v>
      </c>
      <c r="AI12" s="15">
        <v>20</v>
      </c>
      <c r="AJ12" s="16">
        <f t="shared" si="5"/>
        <v>0.94444444444444442</v>
      </c>
      <c r="AK12" s="19">
        <v>2</v>
      </c>
      <c r="AL12" s="20">
        <f t="shared" si="9"/>
        <v>2</v>
      </c>
      <c r="AM12" s="21">
        <f t="shared" si="6"/>
        <v>93.531031601560215</v>
      </c>
      <c r="AN12" s="21">
        <f t="shared" si="7"/>
        <v>91.531031601560215</v>
      </c>
      <c r="AO12" s="67" t="s">
        <v>372</v>
      </c>
      <c r="AP12" s="66">
        <v>1</v>
      </c>
      <c r="AR12" s="19">
        <f t="shared" si="8"/>
        <v>-1</v>
      </c>
    </row>
    <row r="13" spans="1:47" x14ac:dyDescent="0.2">
      <c r="A13" s="1">
        <v>10</v>
      </c>
      <c r="B13" s="1" t="s">
        <v>1</v>
      </c>
      <c r="C13" s="1" t="s">
        <v>80</v>
      </c>
      <c r="D13" s="1" t="s">
        <v>79</v>
      </c>
      <c r="E13" s="1" t="s">
        <v>8</v>
      </c>
      <c r="F13" s="1" t="s">
        <v>78</v>
      </c>
      <c r="G13" s="47">
        <f>VLOOKUP(D13,[1]产出率!$A$3:$J$114,10,FALSE)*100</f>
        <v>104.68134895777629</v>
      </c>
      <c r="H13" s="3">
        <v>0.4</v>
      </c>
      <c r="I13" s="15">
        <v>70</v>
      </c>
      <c r="J13" s="15">
        <v>95</v>
      </c>
      <c r="K13" s="15">
        <v>120</v>
      </c>
      <c r="L13" s="16">
        <f t="shared" si="0"/>
        <v>1.0774507916622102</v>
      </c>
      <c r="M13" s="17">
        <v>0</v>
      </c>
      <c r="N13" s="3">
        <v>0.1</v>
      </c>
      <c r="O13" s="15">
        <v>0</v>
      </c>
      <c r="P13" s="15">
        <f t="shared" si="1"/>
        <v>16.666666666666668</v>
      </c>
      <c r="Q13" s="15">
        <v>20</v>
      </c>
      <c r="R13" s="16">
        <f t="shared" si="2"/>
        <v>0</v>
      </c>
      <c r="S13" s="18">
        <v>9</v>
      </c>
      <c r="T13" s="3">
        <v>0.1</v>
      </c>
      <c r="U13" s="15">
        <v>0</v>
      </c>
      <c r="V13" s="15">
        <v>10</v>
      </c>
      <c r="W13" s="15">
        <v>10</v>
      </c>
      <c r="X13" s="16">
        <f t="shared" si="3"/>
        <v>0.9</v>
      </c>
      <c r="Y13" s="18">
        <v>16</v>
      </c>
      <c r="Z13" s="3">
        <v>0.2</v>
      </c>
      <c r="AA13" s="15">
        <v>0</v>
      </c>
      <c r="AB13" s="15">
        <v>18</v>
      </c>
      <c r="AC13" s="15">
        <v>20</v>
      </c>
      <c r="AD13" s="16">
        <f t="shared" si="4"/>
        <v>0.88888888888888884</v>
      </c>
      <c r="AE13" s="18">
        <v>17</v>
      </c>
      <c r="AF13" s="3">
        <v>0.2</v>
      </c>
      <c r="AG13" s="15">
        <v>0</v>
      </c>
      <c r="AH13" s="15">
        <v>18</v>
      </c>
      <c r="AI13" s="15">
        <v>20</v>
      </c>
      <c r="AJ13" s="16">
        <f t="shared" si="5"/>
        <v>0.94444444444444442</v>
      </c>
      <c r="AK13" s="19">
        <v>2</v>
      </c>
      <c r="AL13" s="20">
        <f t="shared" si="9"/>
        <v>2</v>
      </c>
      <c r="AM13" s="21">
        <f t="shared" si="6"/>
        <v>90.764698333155081</v>
      </c>
      <c r="AN13" s="21">
        <f t="shared" si="7"/>
        <v>88.764698333155081</v>
      </c>
      <c r="AO13" s="67" t="s">
        <v>5</v>
      </c>
      <c r="AP13" s="66">
        <v>1</v>
      </c>
      <c r="AR13" s="19">
        <f t="shared" si="8"/>
        <v>1</v>
      </c>
    </row>
    <row r="14" spans="1:47" x14ac:dyDescent="0.2">
      <c r="A14" s="1">
        <v>11</v>
      </c>
      <c r="B14" s="1" t="s">
        <v>1</v>
      </c>
      <c r="C14" s="1" t="s">
        <v>102</v>
      </c>
      <c r="D14" s="1" t="s">
        <v>101</v>
      </c>
      <c r="E14" s="1" t="s">
        <v>289</v>
      </c>
      <c r="F14" s="1" t="s">
        <v>100</v>
      </c>
      <c r="G14" s="47">
        <f>VLOOKUP(D14,[1]产出率!$A$3:$J$114,10,FALSE)*100</f>
        <v>106.47807361798523</v>
      </c>
      <c r="H14" s="3">
        <v>0.4</v>
      </c>
      <c r="I14" s="15">
        <v>70</v>
      </c>
      <c r="J14" s="15">
        <v>95</v>
      </c>
      <c r="K14" s="15">
        <v>120</v>
      </c>
      <c r="L14" s="16">
        <f t="shared" si="0"/>
        <v>1.091824588943882</v>
      </c>
      <c r="M14" s="17">
        <v>6</v>
      </c>
      <c r="N14" s="3">
        <v>0.1</v>
      </c>
      <c r="O14" s="15">
        <v>0</v>
      </c>
      <c r="P14" s="15">
        <f t="shared" si="1"/>
        <v>16.666666666666668</v>
      </c>
      <c r="Q14" s="15">
        <v>20</v>
      </c>
      <c r="R14" s="16">
        <f t="shared" si="2"/>
        <v>0.36</v>
      </c>
      <c r="S14" s="18">
        <v>7.5</v>
      </c>
      <c r="T14" s="3">
        <v>0.1</v>
      </c>
      <c r="U14" s="15">
        <v>0</v>
      </c>
      <c r="V14" s="15">
        <v>10</v>
      </c>
      <c r="W14" s="15">
        <v>10</v>
      </c>
      <c r="X14" s="16">
        <f t="shared" si="3"/>
        <v>0.75</v>
      </c>
      <c r="Y14" s="18">
        <v>15</v>
      </c>
      <c r="Z14" s="3">
        <v>0.2</v>
      </c>
      <c r="AA14" s="15">
        <v>0</v>
      </c>
      <c r="AB14" s="15">
        <v>18</v>
      </c>
      <c r="AC14" s="15">
        <v>20</v>
      </c>
      <c r="AD14" s="16">
        <f t="shared" si="4"/>
        <v>0.83333333333333348</v>
      </c>
      <c r="AE14" s="18">
        <v>15</v>
      </c>
      <c r="AF14" s="3">
        <v>0.2</v>
      </c>
      <c r="AG14" s="15">
        <v>0</v>
      </c>
      <c r="AH14" s="15">
        <v>18</v>
      </c>
      <c r="AI14" s="15">
        <v>20</v>
      </c>
      <c r="AJ14" s="16">
        <f t="shared" si="5"/>
        <v>0.83333333333333348</v>
      </c>
      <c r="AK14" s="19">
        <v>2</v>
      </c>
      <c r="AL14" s="20">
        <f t="shared" si="9"/>
        <v>2</v>
      </c>
      <c r="AM14" s="21">
        <f t="shared" si="6"/>
        <v>90.106316891088625</v>
      </c>
      <c r="AN14" s="21">
        <f t="shared" si="7"/>
        <v>88.106316891088625</v>
      </c>
      <c r="AO14" s="67" t="s">
        <v>5</v>
      </c>
      <c r="AP14" s="66">
        <v>1</v>
      </c>
      <c r="AR14" s="19">
        <f t="shared" si="8"/>
        <v>0</v>
      </c>
      <c r="AU14" s="20"/>
    </row>
    <row r="15" spans="1:47" ht="48.75" x14ac:dyDescent="0.2">
      <c r="A15" s="1">
        <v>12</v>
      </c>
      <c r="B15" s="1" t="s">
        <v>1</v>
      </c>
      <c r="C15" s="1" t="s">
        <v>109</v>
      </c>
      <c r="D15" s="1" t="s">
        <v>108</v>
      </c>
      <c r="E15" s="1" t="s">
        <v>10</v>
      </c>
      <c r="F15" s="1" t="s">
        <v>105</v>
      </c>
      <c r="G15" s="47">
        <f>VLOOKUP(D15,[1]产出率!$A$3:$J$114,10,FALSE)*100</f>
        <v>109.92280405142594</v>
      </c>
      <c r="H15" s="3">
        <v>0.4</v>
      </c>
      <c r="I15" s="15">
        <v>70</v>
      </c>
      <c r="J15" s="15">
        <v>95</v>
      </c>
      <c r="K15" s="15">
        <v>120</v>
      </c>
      <c r="L15" s="16">
        <f t="shared" si="0"/>
        <v>1.1193824324114074</v>
      </c>
      <c r="M15" s="17">
        <v>1</v>
      </c>
      <c r="N15" s="3">
        <v>0.1</v>
      </c>
      <c r="O15" s="15">
        <v>0</v>
      </c>
      <c r="P15" s="15">
        <f t="shared" si="1"/>
        <v>16.666666666666668</v>
      </c>
      <c r="Q15" s="15">
        <v>20</v>
      </c>
      <c r="R15" s="16">
        <f t="shared" si="2"/>
        <v>0.06</v>
      </c>
      <c r="S15" s="18">
        <v>9</v>
      </c>
      <c r="T15" s="3">
        <v>0.1</v>
      </c>
      <c r="U15" s="15">
        <v>0</v>
      </c>
      <c r="V15" s="15">
        <v>10</v>
      </c>
      <c r="W15" s="15">
        <v>10</v>
      </c>
      <c r="X15" s="16">
        <f t="shared" si="3"/>
        <v>0.9</v>
      </c>
      <c r="Y15" s="18">
        <v>14</v>
      </c>
      <c r="Z15" s="3">
        <v>0.2</v>
      </c>
      <c r="AA15" s="15">
        <v>0</v>
      </c>
      <c r="AB15" s="15">
        <v>18</v>
      </c>
      <c r="AC15" s="15">
        <v>20</v>
      </c>
      <c r="AD15" s="16">
        <f t="shared" si="4"/>
        <v>0.7777777777777779</v>
      </c>
      <c r="AE15" s="18">
        <v>18</v>
      </c>
      <c r="AF15" s="3">
        <v>0.2</v>
      </c>
      <c r="AG15" s="15">
        <v>0</v>
      </c>
      <c r="AH15" s="15">
        <v>18</v>
      </c>
      <c r="AI15" s="15">
        <v>20</v>
      </c>
      <c r="AJ15" s="16">
        <f t="shared" si="5"/>
        <v>1</v>
      </c>
      <c r="AK15" s="19">
        <v>0</v>
      </c>
      <c r="AL15" s="20">
        <f t="shared" si="9"/>
        <v>0</v>
      </c>
      <c r="AM15" s="21">
        <f t="shared" si="6"/>
        <v>89.930852852011853</v>
      </c>
      <c r="AN15" s="21">
        <f t="shared" si="7"/>
        <v>89.930852852011853</v>
      </c>
      <c r="AO15" s="67" t="s">
        <v>246</v>
      </c>
      <c r="AP15" s="66">
        <v>1</v>
      </c>
      <c r="AR15" s="19">
        <f t="shared" si="8"/>
        <v>4</v>
      </c>
      <c r="AS15" s="84" t="s">
        <v>384</v>
      </c>
    </row>
    <row r="16" spans="1:47" x14ac:dyDescent="0.2">
      <c r="A16" s="1">
        <v>13</v>
      </c>
      <c r="B16" s="1" t="s">
        <v>1</v>
      </c>
      <c r="C16" s="1" t="s">
        <v>162</v>
      </c>
      <c r="D16" s="1" t="s">
        <v>161</v>
      </c>
      <c r="E16" s="1" t="s">
        <v>8</v>
      </c>
      <c r="F16" s="1" t="s">
        <v>160</v>
      </c>
      <c r="G16" s="47">
        <f>VLOOKUP(D16,[1]产出率!$A$3:$J$114,10,FALSE)*100</f>
        <v>93.326891051594259</v>
      </c>
      <c r="H16" s="3">
        <v>0.4</v>
      </c>
      <c r="I16" s="15">
        <v>70</v>
      </c>
      <c r="J16" s="15">
        <v>95</v>
      </c>
      <c r="K16" s="15">
        <v>120</v>
      </c>
      <c r="L16" s="16">
        <f t="shared" si="0"/>
        <v>0.93307564206377036</v>
      </c>
      <c r="M16" s="17">
        <v>15</v>
      </c>
      <c r="N16" s="3">
        <v>0.1</v>
      </c>
      <c r="O16" s="15">
        <v>0</v>
      </c>
      <c r="P16" s="15">
        <f t="shared" si="1"/>
        <v>16.666666666666668</v>
      </c>
      <c r="Q16" s="15">
        <v>20</v>
      </c>
      <c r="R16" s="16">
        <f t="shared" si="2"/>
        <v>0.89999999999999991</v>
      </c>
      <c r="S16" s="18">
        <v>9</v>
      </c>
      <c r="T16" s="3">
        <v>0.1</v>
      </c>
      <c r="U16" s="15">
        <v>0</v>
      </c>
      <c r="V16" s="15">
        <v>10</v>
      </c>
      <c r="W16" s="15">
        <v>10</v>
      </c>
      <c r="X16" s="16">
        <f t="shared" si="3"/>
        <v>0.9</v>
      </c>
      <c r="Y16" s="18">
        <v>14</v>
      </c>
      <c r="Z16" s="3">
        <v>0.2</v>
      </c>
      <c r="AA16" s="15">
        <v>0</v>
      </c>
      <c r="AB16" s="15">
        <v>18</v>
      </c>
      <c r="AC16" s="15">
        <v>20</v>
      </c>
      <c r="AD16" s="16">
        <f t="shared" si="4"/>
        <v>0.7777777777777779</v>
      </c>
      <c r="AE16" s="18">
        <v>14</v>
      </c>
      <c r="AF16" s="3">
        <v>0.2</v>
      </c>
      <c r="AG16" s="15">
        <v>0</v>
      </c>
      <c r="AH16" s="15">
        <v>18</v>
      </c>
      <c r="AI16" s="15">
        <v>20</v>
      </c>
      <c r="AJ16" s="16">
        <f t="shared" si="5"/>
        <v>0.7777777777777779</v>
      </c>
      <c r="AK16" s="19">
        <v>3</v>
      </c>
      <c r="AL16" s="20">
        <f t="shared" si="9"/>
        <v>3</v>
      </c>
      <c r="AM16" s="21">
        <f t="shared" si="6"/>
        <v>89.434136793661921</v>
      </c>
      <c r="AN16" s="21">
        <f t="shared" si="7"/>
        <v>86.434136793661921</v>
      </c>
      <c r="AO16" s="67" t="s">
        <v>246</v>
      </c>
      <c r="AP16" s="66">
        <v>1</v>
      </c>
      <c r="AR16" s="19">
        <f t="shared" si="8"/>
        <v>0</v>
      </c>
    </row>
    <row r="17" spans="1:47" x14ac:dyDescent="0.2">
      <c r="A17" s="1">
        <v>14</v>
      </c>
      <c r="B17" s="1" t="s">
        <v>1</v>
      </c>
      <c r="C17" s="1" t="s">
        <v>89</v>
      </c>
      <c r="D17" s="1" t="s">
        <v>88</v>
      </c>
      <c r="E17" s="1" t="s">
        <v>8</v>
      </c>
      <c r="F17" s="1" t="s">
        <v>87</v>
      </c>
      <c r="G17" s="47">
        <f>VLOOKUP(D17,[1]产出率!$A$3:$J$114,10,FALSE)*100</f>
        <v>106.03270030912766</v>
      </c>
      <c r="H17" s="3">
        <v>0.4</v>
      </c>
      <c r="I17" s="15">
        <v>70</v>
      </c>
      <c r="J17" s="15">
        <v>95</v>
      </c>
      <c r="K17" s="15">
        <v>120</v>
      </c>
      <c r="L17" s="16">
        <f t="shared" si="0"/>
        <v>1.0882616024730212</v>
      </c>
      <c r="M17" s="17">
        <v>7</v>
      </c>
      <c r="N17" s="3">
        <v>0.1</v>
      </c>
      <c r="O17" s="15">
        <v>0</v>
      </c>
      <c r="P17" s="15">
        <f t="shared" si="1"/>
        <v>16.666666666666668</v>
      </c>
      <c r="Q17" s="15">
        <v>20</v>
      </c>
      <c r="R17" s="16">
        <f t="shared" si="2"/>
        <v>0.42</v>
      </c>
      <c r="S17" s="18">
        <v>7.5</v>
      </c>
      <c r="T17" s="3">
        <v>0.1</v>
      </c>
      <c r="U17" s="15">
        <v>0</v>
      </c>
      <c r="V17" s="15">
        <v>10</v>
      </c>
      <c r="W17" s="15">
        <v>10</v>
      </c>
      <c r="X17" s="16">
        <f t="shared" si="3"/>
        <v>0.75</v>
      </c>
      <c r="Y17" s="18">
        <v>15</v>
      </c>
      <c r="Z17" s="3">
        <v>0.2</v>
      </c>
      <c r="AA17" s="15">
        <v>0</v>
      </c>
      <c r="AB17" s="15">
        <v>18</v>
      </c>
      <c r="AC17" s="15">
        <v>20</v>
      </c>
      <c r="AD17" s="16">
        <f t="shared" si="4"/>
        <v>0.83333333333333348</v>
      </c>
      <c r="AE17" s="18">
        <v>15.5</v>
      </c>
      <c r="AF17" s="3">
        <v>0.2</v>
      </c>
      <c r="AG17" s="15">
        <v>0</v>
      </c>
      <c r="AH17" s="15">
        <v>18</v>
      </c>
      <c r="AI17" s="15">
        <v>20</v>
      </c>
      <c r="AJ17" s="16">
        <f t="shared" si="5"/>
        <v>0.86111111111111116</v>
      </c>
      <c r="AK17" s="19">
        <v>0</v>
      </c>
      <c r="AL17" s="20">
        <f t="shared" si="9"/>
        <v>0</v>
      </c>
      <c r="AM17" s="21">
        <f t="shared" si="6"/>
        <v>89.119352987809748</v>
      </c>
      <c r="AN17" s="21">
        <f t="shared" si="7"/>
        <v>89.119352987809748</v>
      </c>
      <c r="AO17" s="67" t="s">
        <v>246</v>
      </c>
      <c r="AP17" s="66">
        <v>1</v>
      </c>
      <c r="AR17" s="19">
        <f t="shared" si="8"/>
        <v>0.5</v>
      </c>
      <c r="AU17" s="20"/>
    </row>
    <row r="18" spans="1:47" x14ac:dyDescent="0.2">
      <c r="A18" s="1">
        <v>15</v>
      </c>
      <c r="B18" s="1" t="s">
        <v>1</v>
      </c>
      <c r="C18" s="1" t="s">
        <v>75</v>
      </c>
      <c r="D18" s="1" t="s">
        <v>74</v>
      </c>
      <c r="E18" s="1" t="s">
        <v>37</v>
      </c>
      <c r="F18" s="1" t="s">
        <v>73</v>
      </c>
      <c r="G18" s="47">
        <f>VLOOKUP(D18,[1]产出率!$A$3:$J$114,10,FALSE)*100</f>
        <v>100.86568419945574</v>
      </c>
      <c r="H18" s="3">
        <v>0.4</v>
      </c>
      <c r="I18" s="15">
        <v>70</v>
      </c>
      <c r="J18" s="15">
        <v>95</v>
      </c>
      <c r="K18" s="15">
        <v>120</v>
      </c>
      <c r="L18" s="16">
        <f t="shared" si="0"/>
        <v>1.0469254735956459</v>
      </c>
      <c r="M18" s="17">
        <v>2</v>
      </c>
      <c r="N18" s="3">
        <v>0.1</v>
      </c>
      <c r="O18" s="15">
        <v>0</v>
      </c>
      <c r="P18" s="15">
        <f t="shared" si="1"/>
        <v>16.666666666666668</v>
      </c>
      <c r="Q18" s="15">
        <v>20</v>
      </c>
      <c r="R18" s="16">
        <f t="shared" si="2"/>
        <v>0.12</v>
      </c>
      <c r="S18" s="18">
        <v>9</v>
      </c>
      <c r="T18" s="3">
        <v>0.1</v>
      </c>
      <c r="U18" s="15">
        <v>0</v>
      </c>
      <c r="V18" s="15">
        <v>10</v>
      </c>
      <c r="W18" s="15">
        <v>10</v>
      </c>
      <c r="X18" s="16">
        <f t="shared" si="3"/>
        <v>0.9</v>
      </c>
      <c r="Y18" s="18">
        <v>16</v>
      </c>
      <c r="Z18" s="3">
        <v>0.2</v>
      </c>
      <c r="AA18" s="15">
        <v>0</v>
      </c>
      <c r="AB18" s="15">
        <v>18</v>
      </c>
      <c r="AC18" s="15">
        <v>20</v>
      </c>
      <c r="AD18" s="16">
        <f t="shared" si="4"/>
        <v>0.88888888888888884</v>
      </c>
      <c r="AE18" s="18">
        <v>17</v>
      </c>
      <c r="AF18" s="3">
        <v>0.2</v>
      </c>
      <c r="AG18" s="15">
        <v>0</v>
      </c>
      <c r="AH18" s="15">
        <v>18</v>
      </c>
      <c r="AI18" s="15">
        <v>20</v>
      </c>
      <c r="AJ18" s="16">
        <f t="shared" si="5"/>
        <v>0.94444444444444442</v>
      </c>
      <c r="AK18" s="19">
        <v>0</v>
      </c>
      <c r="AL18" s="20">
        <f t="shared" si="9"/>
        <v>0</v>
      </c>
      <c r="AM18" s="21">
        <f t="shared" si="6"/>
        <v>88.743685610492506</v>
      </c>
      <c r="AN18" s="21">
        <f t="shared" si="7"/>
        <v>88.743685610492506</v>
      </c>
      <c r="AO18" s="67" t="s">
        <v>246</v>
      </c>
      <c r="AP18" s="66">
        <v>1</v>
      </c>
      <c r="AR18" s="19">
        <f t="shared" si="8"/>
        <v>1</v>
      </c>
    </row>
    <row r="19" spans="1:47" s="48" customFormat="1" x14ac:dyDescent="0.2">
      <c r="A19" s="48">
        <v>16</v>
      </c>
      <c r="B19" s="48" t="s">
        <v>1</v>
      </c>
      <c r="C19" s="48" t="s">
        <v>270</v>
      </c>
      <c r="D19" s="48" t="s">
        <v>271</v>
      </c>
      <c r="E19" s="48" t="s">
        <v>293</v>
      </c>
      <c r="F19" s="48" t="s">
        <v>299</v>
      </c>
      <c r="G19" s="50">
        <f>VLOOKUP(D19,[1]产出率!$A$3:$J$114,10,FALSE)*100</f>
        <v>103.91423140888575</v>
      </c>
      <c r="H19" s="58">
        <v>0.4</v>
      </c>
      <c r="I19" s="59">
        <v>70</v>
      </c>
      <c r="J19" s="59">
        <v>95</v>
      </c>
      <c r="K19" s="59">
        <v>120</v>
      </c>
      <c r="L19" s="60">
        <f t="shared" si="0"/>
        <v>1.071313851271086</v>
      </c>
      <c r="M19" s="61">
        <v>7</v>
      </c>
      <c r="N19" s="58">
        <v>0.1</v>
      </c>
      <c r="O19" s="59">
        <v>0</v>
      </c>
      <c r="P19" s="59">
        <f t="shared" si="1"/>
        <v>16.666666666666668</v>
      </c>
      <c r="Q19" s="59">
        <v>20</v>
      </c>
      <c r="R19" s="60">
        <f t="shared" si="2"/>
        <v>0.42</v>
      </c>
      <c r="S19" s="8">
        <v>9.5</v>
      </c>
      <c r="T19" s="58">
        <v>0.1</v>
      </c>
      <c r="U19" s="59">
        <v>0</v>
      </c>
      <c r="V19" s="59">
        <v>10</v>
      </c>
      <c r="W19" s="59">
        <v>10</v>
      </c>
      <c r="X19" s="60">
        <f t="shared" si="3"/>
        <v>0.95</v>
      </c>
      <c r="Y19" s="8">
        <v>13</v>
      </c>
      <c r="Z19" s="58">
        <v>0.2</v>
      </c>
      <c r="AA19" s="59">
        <v>0</v>
      </c>
      <c r="AB19" s="59">
        <v>18</v>
      </c>
      <c r="AC19" s="59">
        <v>20</v>
      </c>
      <c r="AD19" s="60">
        <f t="shared" si="4"/>
        <v>0.7222222222222221</v>
      </c>
      <c r="AE19" s="8">
        <v>13</v>
      </c>
      <c r="AF19" s="58">
        <v>0.2</v>
      </c>
      <c r="AG19" s="59">
        <v>0</v>
      </c>
      <c r="AH19" s="59">
        <v>18</v>
      </c>
      <c r="AI19" s="59">
        <v>20</v>
      </c>
      <c r="AJ19" s="60">
        <f t="shared" si="5"/>
        <v>0.7222222222222221</v>
      </c>
      <c r="AK19" s="62">
        <v>2</v>
      </c>
      <c r="AL19" s="63">
        <f t="shared" si="9"/>
        <v>2</v>
      </c>
      <c r="AM19" s="64">
        <f t="shared" si="6"/>
        <v>87.441442939732326</v>
      </c>
      <c r="AN19" s="64">
        <f t="shared" si="7"/>
        <v>85.441442939732326</v>
      </c>
      <c r="AO19" s="70" t="s">
        <v>369</v>
      </c>
      <c r="AP19" s="65">
        <v>1</v>
      </c>
      <c r="AR19" s="62">
        <f t="shared" si="8"/>
        <v>0</v>
      </c>
      <c r="AS19" s="87"/>
    </row>
    <row r="20" spans="1:47" ht="39" x14ac:dyDescent="0.2">
      <c r="A20" s="1">
        <v>17</v>
      </c>
      <c r="B20" s="1" t="s">
        <v>1</v>
      </c>
      <c r="C20" s="1" t="s">
        <v>25</v>
      </c>
      <c r="D20" s="1" t="s">
        <v>24</v>
      </c>
      <c r="E20" s="1" t="s">
        <v>91</v>
      </c>
      <c r="F20" s="1" t="s">
        <v>23</v>
      </c>
      <c r="G20" s="47">
        <f>VLOOKUP(D20,[1]产出率!$A$3:$J$114,10,FALSE)*100</f>
        <v>92.194333700276687</v>
      </c>
      <c r="H20" s="3">
        <v>0.4</v>
      </c>
      <c r="I20" s="15">
        <v>70</v>
      </c>
      <c r="J20" s="15">
        <v>95</v>
      </c>
      <c r="K20" s="15">
        <v>120</v>
      </c>
      <c r="L20" s="16">
        <f t="shared" si="0"/>
        <v>0.88777334801106744</v>
      </c>
      <c r="M20" s="17">
        <v>20.5</v>
      </c>
      <c r="N20" s="3">
        <v>0.1</v>
      </c>
      <c r="O20" s="15">
        <v>0</v>
      </c>
      <c r="P20" s="15">
        <f t="shared" si="1"/>
        <v>16.666666666666668</v>
      </c>
      <c r="Q20" s="15">
        <v>20</v>
      </c>
      <c r="R20" s="16">
        <f t="shared" si="2"/>
        <v>1.2</v>
      </c>
      <c r="S20" s="18">
        <v>9</v>
      </c>
      <c r="T20" s="3">
        <v>0.1</v>
      </c>
      <c r="U20" s="15">
        <v>0</v>
      </c>
      <c r="V20" s="15">
        <v>10</v>
      </c>
      <c r="W20" s="15">
        <v>10</v>
      </c>
      <c r="X20" s="16">
        <f t="shared" si="3"/>
        <v>0.9</v>
      </c>
      <c r="Y20" s="18">
        <v>12</v>
      </c>
      <c r="Z20" s="3">
        <v>0.2</v>
      </c>
      <c r="AA20" s="15">
        <v>0</v>
      </c>
      <c r="AB20" s="15">
        <v>18</v>
      </c>
      <c r="AC20" s="15">
        <v>20</v>
      </c>
      <c r="AD20" s="16">
        <f t="shared" si="4"/>
        <v>0.66666666666666652</v>
      </c>
      <c r="AE20" s="18">
        <v>15</v>
      </c>
      <c r="AF20" s="3">
        <v>0.2</v>
      </c>
      <c r="AG20" s="15">
        <v>0</v>
      </c>
      <c r="AH20" s="15">
        <v>18</v>
      </c>
      <c r="AI20" s="15">
        <v>20</v>
      </c>
      <c r="AJ20" s="16">
        <f t="shared" si="5"/>
        <v>0.83333333333333348</v>
      </c>
      <c r="AK20" s="19">
        <v>0</v>
      </c>
      <c r="AL20" s="20">
        <f t="shared" si="9"/>
        <v>0</v>
      </c>
      <c r="AM20" s="21">
        <f t="shared" si="6"/>
        <v>86.510933920442696</v>
      </c>
      <c r="AN20" s="21">
        <f t="shared" si="7"/>
        <v>86.510933920442696</v>
      </c>
      <c r="AO20" s="67" t="s">
        <v>4</v>
      </c>
      <c r="AP20" s="66">
        <v>1</v>
      </c>
      <c r="AR20" s="19">
        <f t="shared" si="8"/>
        <v>3</v>
      </c>
      <c r="AS20" s="84" t="s">
        <v>385</v>
      </c>
    </row>
    <row r="21" spans="1:47" x14ac:dyDescent="0.2">
      <c r="A21" s="1">
        <v>18</v>
      </c>
      <c r="B21" s="1" t="s">
        <v>1</v>
      </c>
      <c r="C21" s="1" t="s">
        <v>248</v>
      </c>
      <c r="D21" s="1" t="s">
        <v>249</v>
      </c>
      <c r="E21" s="1" t="s">
        <v>288</v>
      </c>
      <c r="F21" s="1" t="s">
        <v>297</v>
      </c>
      <c r="G21" s="47">
        <f>VLOOKUP(D21,[1]产出率!$A$3:$J$114,10,FALSE)*100</f>
        <v>96.516107004601025</v>
      </c>
      <c r="H21" s="3">
        <v>0.4</v>
      </c>
      <c r="I21" s="15">
        <v>70</v>
      </c>
      <c r="J21" s="15">
        <v>95</v>
      </c>
      <c r="K21" s="15">
        <v>120</v>
      </c>
      <c r="L21" s="16">
        <f t="shared" si="0"/>
        <v>1.0121288560368082</v>
      </c>
      <c r="M21" s="17">
        <v>1</v>
      </c>
      <c r="N21" s="3">
        <v>0.1</v>
      </c>
      <c r="O21" s="15">
        <v>0</v>
      </c>
      <c r="P21" s="15">
        <f t="shared" si="1"/>
        <v>16.666666666666668</v>
      </c>
      <c r="Q21" s="15">
        <v>20</v>
      </c>
      <c r="R21" s="16">
        <f t="shared" si="2"/>
        <v>0.06</v>
      </c>
      <c r="S21" s="18">
        <v>10</v>
      </c>
      <c r="T21" s="3">
        <v>0.1</v>
      </c>
      <c r="U21" s="15">
        <v>0</v>
      </c>
      <c r="V21" s="15">
        <v>10</v>
      </c>
      <c r="W21" s="15">
        <v>10</v>
      </c>
      <c r="X21" s="16">
        <f t="shared" si="3"/>
        <v>1</v>
      </c>
      <c r="Y21" s="18">
        <v>14</v>
      </c>
      <c r="Z21" s="3">
        <v>0.2</v>
      </c>
      <c r="AA21" s="15">
        <v>0</v>
      </c>
      <c r="AB21" s="15">
        <v>18</v>
      </c>
      <c r="AC21" s="15">
        <v>20</v>
      </c>
      <c r="AD21" s="16">
        <f t="shared" si="4"/>
        <v>0.7777777777777779</v>
      </c>
      <c r="AE21" s="18">
        <v>15</v>
      </c>
      <c r="AF21" s="3">
        <v>0.2</v>
      </c>
      <c r="AG21" s="15">
        <v>0</v>
      </c>
      <c r="AH21" s="15">
        <v>18</v>
      </c>
      <c r="AI21" s="15">
        <v>20</v>
      </c>
      <c r="AJ21" s="16">
        <f t="shared" si="5"/>
        <v>0.83333333333333348</v>
      </c>
      <c r="AK21" s="19">
        <v>2</v>
      </c>
      <c r="AL21" s="20">
        <f t="shared" si="9"/>
        <v>2</v>
      </c>
      <c r="AM21" s="21">
        <f t="shared" si="6"/>
        <v>85.307376463694567</v>
      </c>
      <c r="AN21" s="21">
        <f t="shared" si="7"/>
        <v>83.307376463694567</v>
      </c>
      <c r="AO21" s="67" t="s">
        <v>4</v>
      </c>
      <c r="AP21" s="66">
        <v>1</v>
      </c>
      <c r="AR21" s="19">
        <f t="shared" si="8"/>
        <v>1</v>
      </c>
    </row>
    <row r="22" spans="1:47" x14ac:dyDescent="0.2">
      <c r="A22" s="1">
        <v>19</v>
      </c>
      <c r="B22" s="1" t="s">
        <v>1</v>
      </c>
      <c r="C22" s="1" t="s">
        <v>20</v>
      </c>
      <c r="D22" s="1" t="s">
        <v>19</v>
      </c>
      <c r="E22" s="1" t="s">
        <v>18</v>
      </c>
      <c r="F22" s="1" t="s">
        <v>17</v>
      </c>
      <c r="G22" s="47">
        <f>VLOOKUP(D22,[1]产出率!$A$3:$J$114,10,FALSE)*100</f>
        <v>104.47116040622988</v>
      </c>
      <c r="H22" s="3">
        <v>0.4</v>
      </c>
      <c r="I22" s="15">
        <v>70</v>
      </c>
      <c r="J22" s="15">
        <v>95</v>
      </c>
      <c r="K22" s="15">
        <v>120</v>
      </c>
      <c r="L22" s="16">
        <f t="shared" si="0"/>
        <v>1.0757692832498391</v>
      </c>
      <c r="M22" s="17">
        <v>0</v>
      </c>
      <c r="N22" s="3">
        <v>0.1</v>
      </c>
      <c r="O22" s="15">
        <v>0</v>
      </c>
      <c r="P22" s="15">
        <f t="shared" si="1"/>
        <v>16.666666666666668</v>
      </c>
      <c r="Q22" s="15">
        <v>20</v>
      </c>
      <c r="R22" s="16">
        <f t="shared" si="2"/>
        <v>0</v>
      </c>
      <c r="S22" s="18">
        <v>9</v>
      </c>
      <c r="T22" s="3">
        <v>0.1</v>
      </c>
      <c r="U22" s="15">
        <v>0</v>
      </c>
      <c r="V22" s="15">
        <v>10</v>
      </c>
      <c r="W22" s="15">
        <v>10</v>
      </c>
      <c r="X22" s="16">
        <f t="shared" si="3"/>
        <v>0.9</v>
      </c>
      <c r="Y22" s="18">
        <v>15</v>
      </c>
      <c r="Z22" s="3">
        <v>0.2</v>
      </c>
      <c r="AA22" s="15">
        <v>0</v>
      </c>
      <c r="AB22" s="15">
        <v>18</v>
      </c>
      <c r="AC22" s="15">
        <v>20</v>
      </c>
      <c r="AD22" s="16">
        <f t="shared" si="4"/>
        <v>0.83333333333333348</v>
      </c>
      <c r="AE22" s="18">
        <v>13</v>
      </c>
      <c r="AF22" s="3">
        <v>0.2</v>
      </c>
      <c r="AG22" s="15">
        <v>0</v>
      </c>
      <c r="AH22" s="15">
        <v>18</v>
      </c>
      <c r="AI22" s="15">
        <v>20</v>
      </c>
      <c r="AJ22" s="16">
        <f t="shared" si="5"/>
        <v>0.7222222222222221</v>
      </c>
      <c r="AK22" s="19">
        <v>2</v>
      </c>
      <c r="AL22" s="20">
        <f t="shared" si="9"/>
        <v>2</v>
      </c>
      <c r="AM22" s="21">
        <f t="shared" si="6"/>
        <v>85.14188244110467</v>
      </c>
      <c r="AN22" s="21">
        <f t="shared" si="7"/>
        <v>83.14188244110467</v>
      </c>
      <c r="AO22" s="67" t="s">
        <v>4</v>
      </c>
      <c r="AP22" s="66">
        <v>1</v>
      </c>
      <c r="AR22" s="19">
        <f t="shared" si="8"/>
        <v>-2</v>
      </c>
    </row>
    <row r="23" spans="1:47" x14ac:dyDescent="0.2">
      <c r="A23" s="1">
        <v>20</v>
      </c>
      <c r="B23" s="1" t="s">
        <v>1</v>
      </c>
      <c r="C23" s="1" t="s">
        <v>99</v>
      </c>
      <c r="D23" s="1" t="s">
        <v>98</v>
      </c>
      <c r="E23" s="1" t="s">
        <v>8</v>
      </c>
      <c r="F23" s="1" t="s">
        <v>97</v>
      </c>
      <c r="G23" s="47">
        <f>VLOOKUP(D23,[1]产出率!$A$3:$J$114,10,FALSE)*100</f>
        <v>96.657907200586664</v>
      </c>
      <c r="H23" s="3">
        <v>0.4</v>
      </c>
      <c r="I23" s="15">
        <v>70</v>
      </c>
      <c r="J23" s="15">
        <v>95</v>
      </c>
      <c r="K23" s="15">
        <v>120</v>
      </c>
      <c r="L23" s="16">
        <f t="shared" si="0"/>
        <v>1.0132632576046934</v>
      </c>
      <c r="M23" s="17">
        <v>2</v>
      </c>
      <c r="N23" s="3">
        <v>0.1</v>
      </c>
      <c r="O23" s="15">
        <v>0</v>
      </c>
      <c r="P23" s="15">
        <f t="shared" si="1"/>
        <v>16.666666666666668</v>
      </c>
      <c r="Q23" s="15">
        <v>20</v>
      </c>
      <c r="R23" s="16">
        <f t="shared" si="2"/>
        <v>0.12</v>
      </c>
      <c r="S23" s="18">
        <v>7.5</v>
      </c>
      <c r="T23" s="3">
        <v>0.1</v>
      </c>
      <c r="U23" s="15">
        <v>0</v>
      </c>
      <c r="V23" s="15">
        <v>10</v>
      </c>
      <c r="W23" s="15">
        <v>10</v>
      </c>
      <c r="X23" s="16">
        <f t="shared" si="3"/>
        <v>0.75</v>
      </c>
      <c r="Y23" s="18">
        <v>15</v>
      </c>
      <c r="Z23" s="3">
        <v>0.2</v>
      </c>
      <c r="AA23" s="15">
        <v>0</v>
      </c>
      <c r="AB23" s="15">
        <v>18</v>
      </c>
      <c r="AC23" s="15">
        <v>20</v>
      </c>
      <c r="AD23" s="16">
        <f t="shared" si="4"/>
        <v>0.83333333333333348</v>
      </c>
      <c r="AE23" s="18">
        <v>15.5</v>
      </c>
      <c r="AF23" s="3">
        <v>0.2</v>
      </c>
      <c r="AG23" s="15">
        <v>0</v>
      </c>
      <c r="AH23" s="15">
        <v>18</v>
      </c>
      <c r="AI23" s="15">
        <v>20</v>
      </c>
      <c r="AJ23" s="16">
        <f t="shared" si="5"/>
        <v>0.86111111111111116</v>
      </c>
      <c r="AK23" s="19">
        <v>2</v>
      </c>
      <c r="AL23" s="20">
        <f t="shared" si="9"/>
        <v>2</v>
      </c>
      <c r="AM23" s="21">
        <f t="shared" si="6"/>
        <v>85.119419193076638</v>
      </c>
      <c r="AN23" s="21">
        <f t="shared" si="7"/>
        <v>83.119419193076638</v>
      </c>
      <c r="AO23" s="67" t="s">
        <v>4</v>
      </c>
      <c r="AP23" s="66">
        <v>1</v>
      </c>
      <c r="AR23" s="19">
        <f t="shared" si="8"/>
        <v>0.5</v>
      </c>
      <c r="AU23" s="20"/>
    </row>
    <row r="24" spans="1:47" x14ac:dyDescent="0.2">
      <c r="A24" s="1">
        <v>21</v>
      </c>
      <c r="B24" s="1" t="s">
        <v>1</v>
      </c>
      <c r="C24" s="1" t="s">
        <v>258</v>
      </c>
      <c r="D24" s="1" t="s">
        <v>259</v>
      </c>
      <c r="E24" s="1" t="s">
        <v>293</v>
      </c>
      <c r="F24" s="1" t="s">
        <v>299</v>
      </c>
      <c r="G24" s="47">
        <f>VLOOKUP(D24,[1]产出率!$A$3:$J$114,10,FALSE)*100</f>
        <v>106.35911552420512</v>
      </c>
      <c r="H24" s="3">
        <v>0.4</v>
      </c>
      <c r="I24" s="15">
        <v>70</v>
      </c>
      <c r="J24" s="15">
        <v>95</v>
      </c>
      <c r="K24" s="15">
        <v>120</v>
      </c>
      <c r="L24" s="16">
        <f t="shared" si="0"/>
        <v>1.090872924193641</v>
      </c>
      <c r="M24" s="17">
        <v>3.5</v>
      </c>
      <c r="N24" s="3">
        <v>0.1</v>
      </c>
      <c r="O24" s="15">
        <v>0</v>
      </c>
      <c r="P24" s="15">
        <f t="shared" si="1"/>
        <v>16.666666666666668</v>
      </c>
      <c r="Q24" s="15">
        <v>20</v>
      </c>
      <c r="R24" s="16">
        <f t="shared" si="2"/>
        <v>0.21</v>
      </c>
      <c r="S24" s="18">
        <v>10</v>
      </c>
      <c r="T24" s="3">
        <v>0.1</v>
      </c>
      <c r="U24" s="15">
        <v>0</v>
      </c>
      <c r="V24" s="15">
        <v>10</v>
      </c>
      <c r="W24" s="15">
        <v>10</v>
      </c>
      <c r="X24" s="16">
        <f t="shared" si="3"/>
        <v>1</v>
      </c>
      <c r="Y24" s="18">
        <v>12</v>
      </c>
      <c r="Z24" s="3">
        <v>0.2</v>
      </c>
      <c r="AA24" s="15">
        <v>0</v>
      </c>
      <c r="AB24" s="15">
        <v>18</v>
      </c>
      <c r="AC24" s="15">
        <v>20</v>
      </c>
      <c r="AD24" s="16">
        <f t="shared" si="4"/>
        <v>0.66666666666666652</v>
      </c>
      <c r="AE24" s="18">
        <v>14</v>
      </c>
      <c r="AF24" s="3">
        <v>0.2</v>
      </c>
      <c r="AG24" s="15">
        <v>0</v>
      </c>
      <c r="AH24" s="15">
        <v>18</v>
      </c>
      <c r="AI24" s="15">
        <v>20</v>
      </c>
      <c r="AJ24" s="16">
        <f t="shared" si="5"/>
        <v>0.7777777777777779</v>
      </c>
      <c r="AK24" s="19">
        <v>0</v>
      </c>
      <c r="AL24" s="20">
        <f t="shared" si="9"/>
        <v>0</v>
      </c>
      <c r="AM24" s="21">
        <f t="shared" si="6"/>
        <v>84.623805856634533</v>
      </c>
      <c r="AN24" s="21">
        <f t="shared" si="7"/>
        <v>84.623805856634533</v>
      </c>
      <c r="AO24" s="67" t="s">
        <v>4</v>
      </c>
      <c r="AP24" s="66">
        <v>1</v>
      </c>
      <c r="AR24" s="19">
        <f t="shared" si="8"/>
        <v>2</v>
      </c>
    </row>
    <row r="25" spans="1:47" x14ac:dyDescent="0.2">
      <c r="A25" s="1">
        <v>22</v>
      </c>
      <c r="B25" s="1" t="s">
        <v>1</v>
      </c>
      <c r="C25" s="1" t="s">
        <v>15</v>
      </c>
      <c r="D25" s="1" t="s">
        <v>14</v>
      </c>
      <c r="E25" s="1" t="s">
        <v>10</v>
      </c>
      <c r="F25" s="1" t="s">
        <v>13</v>
      </c>
      <c r="G25" s="47">
        <f>VLOOKUP(D25,[1]产出率!$A$3:$J$114,10,FALSE)*100</f>
        <v>105.16479662484895</v>
      </c>
      <c r="H25" s="3">
        <v>0.4</v>
      </c>
      <c r="I25" s="15">
        <v>70</v>
      </c>
      <c r="J25" s="15">
        <v>95</v>
      </c>
      <c r="K25" s="15">
        <v>120</v>
      </c>
      <c r="L25" s="16">
        <f t="shared" si="0"/>
        <v>1.0813183729987914</v>
      </c>
      <c r="M25" s="17">
        <v>3.5</v>
      </c>
      <c r="N25" s="3">
        <v>0.1</v>
      </c>
      <c r="O25" s="15">
        <v>0</v>
      </c>
      <c r="P25" s="15">
        <f t="shared" si="1"/>
        <v>16.666666666666668</v>
      </c>
      <c r="Q25" s="15">
        <v>20</v>
      </c>
      <c r="R25" s="16">
        <f t="shared" si="2"/>
        <v>0.21</v>
      </c>
      <c r="S25" s="18">
        <v>7.5719591457753017</v>
      </c>
      <c r="T25" s="3">
        <v>0.1</v>
      </c>
      <c r="U25" s="15">
        <v>0</v>
      </c>
      <c r="V25" s="15">
        <v>10</v>
      </c>
      <c r="W25" s="15">
        <v>10</v>
      </c>
      <c r="X25" s="16">
        <f t="shared" si="3"/>
        <v>0.75719591457753022</v>
      </c>
      <c r="Y25" s="18">
        <v>13</v>
      </c>
      <c r="Z25" s="3">
        <v>0.2</v>
      </c>
      <c r="AA25" s="15">
        <v>0</v>
      </c>
      <c r="AB25" s="15">
        <v>18</v>
      </c>
      <c r="AC25" s="15">
        <v>20</v>
      </c>
      <c r="AD25" s="16">
        <f t="shared" si="4"/>
        <v>0.7222222222222221</v>
      </c>
      <c r="AE25" s="18">
        <v>15</v>
      </c>
      <c r="AF25" s="3">
        <v>0.2</v>
      </c>
      <c r="AG25" s="15">
        <v>0</v>
      </c>
      <c r="AH25" s="15">
        <v>18</v>
      </c>
      <c r="AI25" s="15">
        <v>20</v>
      </c>
      <c r="AJ25" s="16">
        <f t="shared" si="5"/>
        <v>0.83333333333333348</v>
      </c>
      <c r="AK25" s="19">
        <v>0</v>
      </c>
      <c r="AL25" s="20">
        <f t="shared" si="9"/>
        <v>0</v>
      </c>
      <c r="AM25" s="21">
        <f t="shared" si="6"/>
        <v>84.035805176838082</v>
      </c>
      <c r="AN25" s="21">
        <f t="shared" si="7"/>
        <v>84.035805176838082</v>
      </c>
      <c r="AO25" s="67" t="s">
        <v>4</v>
      </c>
      <c r="AP25" s="66">
        <v>1</v>
      </c>
      <c r="AR25" s="19">
        <f t="shared" si="8"/>
        <v>2</v>
      </c>
    </row>
    <row r="26" spans="1:47" x14ac:dyDescent="0.2">
      <c r="A26" s="1">
        <v>23</v>
      </c>
      <c r="B26" s="1" t="s">
        <v>1</v>
      </c>
      <c r="C26" s="1" t="s">
        <v>250</v>
      </c>
      <c r="D26" s="1" t="s">
        <v>251</v>
      </c>
      <c r="E26" s="1" t="s">
        <v>293</v>
      </c>
      <c r="F26" s="1" t="s">
        <v>298</v>
      </c>
      <c r="G26" s="47">
        <f>VLOOKUP(D26,[1]产出率!$A$3:$J$114,10,FALSE)*100</f>
        <v>107.86430555214199</v>
      </c>
      <c r="H26" s="3">
        <v>0.4</v>
      </c>
      <c r="I26" s="15">
        <v>70</v>
      </c>
      <c r="J26" s="15">
        <v>95</v>
      </c>
      <c r="K26" s="15">
        <v>120</v>
      </c>
      <c r="L26" s="16">
        <f t="shared" si="0"/>
        <v>1.1029144444171359</v>
      </c>
      <c r="M26" s="17">
        <v>5</v>
      </c>
      <c r="N26" s="3">
        <v>0.1</v>
      </c>
      <c r="O26" s="15">
        <v>0</v>
      </c>
      <c r="P26" s="15">
        <f t="shared" si="1"/>
        <v>16.666666666666668</v>
      </c>
      <c r="Q26" s="15">
        <v>20</v>
      </c>
      <c r="R26" s="16">
        <f t="shared" si="2"/>
        <v>0.3</v>
      </c>
      <c r="S26" s="18">
        <v>7.5</v>
      </c>
      <c r="T26" s="3">
        <v>0.1</v>
      </c>
      <c r="U26" s="15">
        <v>0</v>
      </c>
      <c r="V26" s="15">
        <v>10</v>
      </c>
      <c r="W26" s="15">
        <v>10</v>
      </c>
      <c r="X26" s="16">
        <f t="shared" si="3"/>
        <v>0.75</v>
      </c>
      <c r="Y26" s="18">
        <v>12</v>
      </c>
      <c r="Z26" s="3">
        <v>0.2</v>
      </c>
      <c r="AA26" s="15">
        <v>0</v>
      </c>
      <c r="AB26" s="15">
        <v>18</v>
      </c>
      <c r="AC26" s="15">
        <v>20</v>
      </c>
      <c r="AD26" s="16">
        <f t="shared" si="4"/>
        <v>0.66666666666666652</v>
      </c>
      <c r="AE26" s="18">
        <v>14</v>
      </c>
      <c r="AF26" s="3">
        <v>0.2</v>
      </c>
      <c r="AG26" s="15">
        <v>0</v>
      </c>
      <c r="AH26" s="15">
        <v>18</v>
      </c>
      <c r="AI26" s="15">
        <v>20</v>
      </c>
      <c r="AJ26" s="16">
        <f t="shared" si="5"/>
        <v>0.7777777777777779</v>
      </c>
      <c r="AK26" s="19">
        <v>0</v>
      </c>
      <c r="AL26" s="20">
        <f t="shared" si="9"/>
        <v>0</v>
      </c>
      <c r="AM26" s="21">
        <f t="shared" si="6"/>
        <v>83.505466665574332</v>
      </c>
      <c r="AN26" s="21">
        <f t="shared" si="7"/>
        <v>83.505466665574332</v>
      </c>
      <c r="AO26" s="67" t="s">
        <v>4</v>
      </c>
      <c r="AP26" s="66">
        <v>1</v>
      </c>
      <c r="AR26" s="19">
        <f t="shared" si="8"/>
        <v>2</v>
      </c>
    </row>
    <row r="27" spans="1:47" x14ac:dyDescent="0.2">
      <c r="A27" s="1">
        <v>24</v>
      </c>
      <c r="B27" s="1" t="s">
        <v>1</v>
      </c>
      <c r="C27" s="1" t="s">
        <v>34</v>
      </c>
      <c r="D27" s="1" t="s">
        <v>33</v>
      </c>
      <c r="E27" s="1" t="s">
        <v>8</v>
      </c>
      <c r="F27" s="1" t="s">
        <v>22</v>
      </c>
      <c r="G27" s="47">
        <f>VLOOKUP(D27,[1]产出率!$A$3:$J$114,10,FALSE)*100</f>
        <v>101.14611502401215</v>
      </c>
      <c r="H27" s="3">
        <v>0.4</v>
      </c>
      <c r="I27" s="15">
        <v>70</v>
      </c>
      <c r="J27" s="15">
        <v>95</v>
      </c>
      <c r="K27" s="15">
        <v>120</v>
      </c>
      <c r="L27" s="16">
        <f t="shared" si="0"/>
        <v>1.0491689201920971</v>
      </c>
      <c r="M27" s="17">
        <v>0</v>
      </c>
      <c r="N27" s="3">
        <v>0.1</v>
      </c>
      <c r="O27" s="15">
        <v>0</v>
      </c>
      <c r="P27" s="15">
        <f t="shared" si="1"/>
        <v>16.666666666666668</v>
      </c>
      <c r="Q27" s="15">
        <v>20</v>
      </c>
      <c r="R27" s="16">
        <f t="shared" si="2"/>
        <v>0</v>
      </c>
      <c r="S27" s="18">
        <v>9</v>
      </c>
      <c r="T27" s="3">
        <v>0.1</v>
      </c>
      <c r="U27" s="15">
        <v>0</v>
      </c>
      <c r="V27" s="15">
        <v>10</v>
      </c>
      <c r="W27" s="15">
        <v>10</v>
      </c>
      <c r="X27" s="16">
        <f t="shared" si="3"/>
        <v>0.9</v>
      </c>
      <c r="Y27" s="18">
        <v>14</v>
      </c>
      <c r="Z27" s="3">
        <v>0.2</v>
      </c>
      <c r="AA27" s="15">
        <v>0</v>
      </c>
      <c r="AB27" s="15">
        <v>18</v>
      </c>
      <c r="AC27" s="15">
        <v>20</v>
      </c>
      <c r="AD27" s="16">
        <f t="shared" si="4"/>
        <v>0.7777777777777779</v>
      </c>
      <c r="AE27" s="18">
        <v>13</v>
      </c>
      <c r="AF27" s="3">
        <v>0.2</v>
      </c>
      <c r="AG27" s="15">
        <v>0</v>
      </c>
      <c r="AH27" s="15">
        <v>18</v>
      </c>
      <c r="AI27" s="15">
        <v>20</v>
      </c>
      <c r="AJ27" s="16">
        <f t="shared" si="5"/>
        <v>0.7222222222222221</v>
      </c>
      <c r="AK27" s="19">
        <v>0</v>
      </c>
      <c r="AL27" s="20">
        <f t="shared" si="9"/>
        <v>0</v>
      </c>
      <c r="AM27" s="21">
        <f t="shared" si="6"/>
        <v>80.966756807683879</v>
      </c>
      <c r="AN27" s="21">
        <f t="shared" si="7"/>
        <v>80.966756807683879</v>
      </c>
      <c r="AO27" s="67" t="s">
        <v>4</v>
      </c>
      <c r="AP27" s="66">
        <v>1</v>
      </c>
      <c r="AR27" s="19">
        <f t="shared" si="8"/>
        <v>-1</v>
      </c>
    </row>
    <row r="28" spans="1:47" x14ac:dyDescent="0.2">
      <c r="A28" s="1">
        <v>25</v>
      </c>
      <c r="B28" s="1" t="s">
        <v>1</v>
      </c>
      <c r="C28" s="1" t="s">
        <v>96</v>
      </c>
      <c r="D28" s="1" t="s">
        <v>95</v>
      </c>
      <c r="E28" s="1" t="s">
        <v>290</v>
      </c>
      <c r="F28" s="1" t="s">
        <v>36</v>
      </c>
      <c r="G28" s="47">
        <f>VLOOKUP(D28,[1]产出率!$A$3:$J$114,10,FALSE)*100</f>
        <v>99.806349594365429</v>
      </c>
      <c r="H28" s="3">
        <v>0.4</v>
      </c>
      <c r="I28" s="15">
        <v>70</v>
      </c>
      <c r="J28" s="15">
        <v>95</v>
      </c>
      <c r="K28" s="15">
        <v>120</v>
      </c>
      <c r="L28" s="16">
        <f t="shared" si="0"/>
        <v>1.0384507967549235</v>
      </c>
      <c r="M28" s="17">
        <v>0</v>
      </c>
      <c r="N28" s="3">
        <v>0.1</v>
      </c>
      <c r="O28" s="15">
        <v>0</v>
      </c>
      <c r="P28" s="15">
        <f t="shared" si="1"/>
        <v>16.666666666666668</v>
      </c>
      <c r="Q28" s="15">
        <v>20</v>
      </c>
      <c r="R28" s="16">
        <f t="shared" si="2"/>
        <v>0</v>
      </c>
      <c r="S28" s="18">
        <v>7</v>
      </c>
      <c r="T28" s="3">
        <v>0.1</v>
      </c>
      <c r="U28" s="15">
        <v>0</v>
      </c>
      <c r="V28" s="15">
        <v>10</v>
      </c>
      <c r="W28" s="15">
        <v>10</v>
      </c>
      <c r="X28" s="16">
        <f t="shared" si="3"/>
        <v>0.7</v>
      </c>
      <c r="Y28" s="18">
        <v>15</v>
      </c>
      <c r="Z28" s="3">
        <v>0.2</v>
      </c>
      <c r="AA28" s="15">
        <v>0</v>
      </c>
      <c r="AB28" s="15">
        <v>18</v>
      </c>
      <c r="AC28" s="15">
        <v>20</v>
      </c>
      <c r="AD28" s="16">
        <f t="shared" si="4"/>
        <v>0.83333333333333348</v>
      </c>
      <c r="AE28" s="18">
        <v>14</v>
      </c>
      <c r="AF28" s="3">
        <v>0.2</v>
      </c>
      <c r="AG28" s="15">
        <v>0</v>
      </c>
      <c r="AH28" s="15">
        <v>18</v>
      </c>
      <c r="AI28" s="15">
        <v>20</v>
      </c>
      <c r="AJ28" s="16">
        <f t="shared" si="5"/>
        <v>0.7777777777777779</v>
      </c>
      <c r="AK28" s="19">
        <v>0</v>
      </c>
      <c r="AL28" s="20">
        <f t="shared" si="9"/>
        <v>0</v>
      </c>
      <c r="AM28" s="21">
        <f t="shared" si="6"/>
        <v>80.760254092419174</v>
      </c>
      <c r="AN28" s="21">
        <f t="shared" si="7"/>
        <v>80.760254092419174</v>
      </c>
      <c r="AO28" s="67" t="s">
        <v>4</v>
      </c>
      <c r="AP28" s="66">
        <v>1</v>
      </c>
      <c r="AR28" s="19">
        <f t="shared" si="8"/>
        <v>-1</v>
      </c>
    </row>
    <row r="29" spans="1:47" x14ac:dyDescent="0.2">
      <c r="A29" s="1">
        <v>26</v>
      </c>
      <c r="B29" s="1" t="s">
        <v>1</v>
      </c>
      <c r="C29" s="1" t="s">
        <v>12</v>
      </c>
      <c r="D29" s="1" t="s">
        <v>11</v>
      </c>
      <c r="E29" s="1" t="s">
        <v>10</v>
      </c>
      <c r="F29" s="1" t="s">
        <v>9</v>
      </c>
      <c r="G29" s="47">
        <f>VLOOKUP(D29,[1]产出率!$A$3:$J$114,10,FALSE)*100</f>
        <v>101.58240788088433</v>
      </c>
      <c r="H29" s="3">
        <v>0.4</v>
      </c>
      <c r="I29" s="15">
        <v>70</v>
      </c>
      <c r="J29" s="15">
        <v>95</v>
      </c>
      <c r="K29" s="15">
        <v>120</v>
      </c>
      <c r="L29" s="16">
        <f t="shared" si="0"/>
        <v>1.0526592630470746</v>
      </c>
      <c r="M29" s="17">
        <v>0</v>
      </c>
      <c r="N29" s="3">
        <v>0.1</v>
      </c>
      <c r="O29" s="15">
        <v>0</v>
      </c>
      <c r="P29" s="15">
        <f t="shared" si="1"/>
        <v>16.666666666666668</v>
      </c>
      <c r="Q29" s="15">
        <v>20</v>
      </c>
      <c r="R29" s="16">
        <f t="shared" si="2"/>
        <v>0</v>
      </c>
      <c r="S29" s="18">
        <v>9</v>
      </c>
      <c r="T29" s="3">
        <v>0.1</v>
      </c>
      <c r="U29" s="15">
        <v>0</v>
      </c>
      <c r="V29" s="15">
        <v>10</v>
      </c>
      <c r="W29" s="15">
        <v>10</v>
      </c>
      <c r="X29" s="16">
        <f t="shared" si="3"/>
        <v>0.9</v>
      </c>
      <c r="Y29" s="18">
        <v>11</v>
      </c>
      <c r="Z29" s="3">
        <v>0.2</v>
      </c>
      <c r="AA29" s="15">
        <v>0</v>
      </c>
      <c r="AB29" s="15">
        <v>18</v>
      </c>
      <c r="AC29" s="15">
        <v>20</v>
      </c>
      <c r="AD29" s="16">
        <f t="shared" si="4"/>
        <v>0.61111111111111116</v>
      </c>
      <c r="AE29" s="18">
        <v>12</v>
      </c>
      <c r="AF29" s="3">
        <v>0.2</v>
      </c>
      <c r="AG29" s="15">
        <v>0</v>
      </c>
      <c r="AH29" s="15">
        <v>18</v>
      </c>
      <c r="AI29" s="15">
        <v>20</v>
      </c>
      <c r="AJ29" s="16">
        <f t="shared" si="5"/>
        <v>0.66666666666666652</v>
      </c>
      <c r="AK29" s="19">
        <v>4</v>
      </c>
      <c r="AL29" s="20">
        <f t="shared" si="9"/>
        <v>4</v>
      </c>
      <c r="AM29" s="21">
        <f t="shared" si="6"/>
        <v>80.661926077438537</v>
      </c>
      <c r="AN29" s="21">
        <f t="shared" si="7"/>
        <v>76.661926077438537</v>
      </c>
      <c r="AO29" s="67" t="s">
        <v>4</v>
      </c>
      <c r="AP29" s="66">
        <v>1</v>
      </c>
      <c r="AR29" s="19">
        <f t="shared" si="8"/>
        <v>1</v>
      </c>
    </row>
    <row r="30" spans="1:47" x14ac:dyDescent="0.2">
      <c r="A30" s="1">
        <v>27</v>
      </c>
      <c r="B30" s="1" t="s">
        <v>1</v>
      </c>
      <c r="C30" s="1" t="s">
        <v>29</v>
      </c>
      <c r="D30" s="1" t="s">
        <v>28</v>
      </c>
      <c r="E30" s="1" t="s">
        <v>27</v>
      </c>
      <c r="F30" s="1" t="s">
        <v>26</v>
      </c>
      <c r="G30" s="47">
        <f>VLOOKUP(D30,[1]产出率!$A$3:$J$114,10,FALSE)*100</f>
        <v>97.224097404009228</v>
      </c>
      <c r="H30" s="3">
        <v>0.4</v>
      </c>
      <c r="I30" s="15">
        <v>70</v>
      </c>
      <c r="J30" s="15">
        <v>95</v>
      </c>
      <c r="K30" s="15">
        <v>120</v>
      </c>
      <c r="L30" s="16">
        <f t="shared" si="0"/>
        <v>1.0177927792320738</v>
      </c>
      <c r="M30" s="17">
        <v>2</v>
      </c>
      <c r="N30" s="3">
        <v>0.1</v>
      </c>
      <c r="O30" s="15">
        <v>0</v>
      </c>
      <c r="P30" s="15">
        <f t="shared" si="1"/>
        <v>16.666666666666668</v>
      </c>
      <c r="Q30" s="15">
        <v>20</v>
      </c>
      <c r="R30" s="16">
        <f t="shared" si="2"/>
        <v>0.12</v>
      </c>
      <c r="S30" s="18">
        <v>7</v>
      </c>
      <c r="T30" s="3">
        <v>0.1</v>
      </c>
      <c r="U30" s="15">
        <v>0</v>
      </c>
      <c r="V30" s="15">
        <v>10</v>
      </c>
      <c r="W30" s="15">
        <v>10</v>
      </c>
      <c r="X30" s="16">
        <f t="shared" si="3"/>
        <v>0.7</v>
      </c>
      <c r="Y30" s="18">
        <v>14</v>
      </c>
      <c r="Z30" s="3">
        <v>0.2</v>
      </c>
      <c r="AA30" s="15">
        <v>0</v>
      </c>
      <c r="AB30" s="15">
        <v>18</v>
      </c>
      <c r="AC30" s="15">
        <v>20</v>
      </c>
      <c r="AD30" s="16">
        <f t="shared" si="4"/>
        <v>0.7777777777777779</v>
      </c>
      <c r="AE30" s="18">
        <v>14</v>
      </c>
      <c r="AF30" s="3">
        <v>0.2</v>
      </c>
      <c r="AG30" s="15">
        <v>0</v>
      </c>
      <c r="AH30" s="15">
        <v>18</v>
      </c>
      <c r="AI30" s="15">
        <v>20</v>
      </c>
      <c r="AJ30" s="16">
        <f t="shared" si="5"/>
        <v>0.7777777777777779</v>
      </c>
      <c r="AK30" s="19">
        <v>0</v>
      </c>
      <c r="AL30" s="20">
        <f t="shared" si="9"/>
        <v>0</v>
      </c>
      <c r="AM30" s="21">
        <f t="shared" si="6"/>
        <v>80.022822280394067</v>
      </c>
      <c r="AN30" s="21">
        <f t="shared" si="7"/>
        <v>80.022822280394067</v>
      </c>
      <c r="AO30" s="67" t="s">
        <v>4</v>
      </c>
      <c r="AP30" s="66">
        <v>1</v>
      </c>
      <c r="AR30" s="19">
        <f t="shared" si="8"/>
        <v>0</v>
      </c>
      <c r="AU30" s="20"/>
    </row>
    <row r="31" spans="1:47" x14ac:dyDescent="0.2">
      <c r="A31" s="1">
        <v>28</v>
      </c>
      <c r="B31" s="1" t="s">
        <v>1</v>
      </c>
      <c r="C31" s="1" t="s">
        <v>57</v>
      </c>
      <c r="D31" s="1" t="s">
        <v>56</v>
      </c>
      <c r="E31" s="1" t="s">
        <v>8</v>
      </c>
      <c r="F31" s="1" t="s">
        <v>55</v>
      </c>
      <c r="G31" s="47">
        <f>VLOOKUP(D31,[1]产出率!$A$3:$J$114,10,FALSE)*100</f>
        <v>101.48006966831163</v>
      </c>
      <c r="H31" s="3">
        <v>0.4</v>
      </c>
      <c r="I31" s="15">
        <v>70</v>
      </c>
      <c r="J31" s="15">
        <v>95</v>
      </c>
      <c r="K31" s="15">
        <v>120</v>
      </c>
      <c r="L31" s="16">
        <f t="shared" si="0"/>
        <v>1.0518405573464931</v>
      </c>
      <c r="M31" s="17">
        <v>8.5</v>
      </c>
      <c r="N31" s="3">
        <v>0.1</v>
      </c>
      <c r="O31" s="15">
        <v>0</v>
      </c>
      <c r="P31" s="15">
        <f t="shared" si="1"/>
        <v>16.666666666666668</v>
      </c>
      <c r="Q31" s="15">
        <v>20</v>
      </c>
      <c r="R31" s="16">
        <f t="shared" si="2"/>
        <v>0.51</v>
      </c>
      <c r="S31" s="18">
        <v>9.5</v>
      </c>
      <c r="T31" s="3">
        <v>0.1</v>
      </c>
      <c r="U31" s="15">
        <v>0</v>
      </c>
      <c r="V31" s="15">
        <v>10</v>
      </c>
      <c r="W31" s="15">
        <v>10</v>
      </c>
      <c r="X31" s="16">
        <f t="shared" si="3"/>
        <v>0.95</v>
      </c>
      <c r="Y31" s="18">
        <v>10</v>
      </c>
      <c r="Z31" s="3">
        <v>0.2</v>
      </c>
      <c r="AA31" s="15">
        <v>0</v>
      </c>
      <c r="AB31" s="15">
        <v>18</v>
      </c>
      <c r="AC31" s="15">
        <v>20</v>
      </c>
      <c r="AD31" s="16">
        <f t="shared" si="4"/>
        <v>0.55555555555555558</v>
      </c>
      <c r="AE31" s="18">
        <v>10.5</v>
      </c>
      <c r="AF31" s="3">
        <v>0.2</v>
      </c>
      <c r="AG31" s="15">
        <v>0</v>
      </c>
      <c r="AH31" s="15">
        <v>18</v>
      </c>
      <c r="AI31" s="15">
        <v>20</v>
      </c>
      <c r="AJ31" s="16">
        <f t="shared" si="5"/>
        <v>0.58333333333333337</v>
      </c>
      <c r="AK31" s="19">
        <v>0</v>
      </c>
      <c r="AL31" s="20">
        <f t="shared" si="9"/>
        <v>0</v>
      </c>
      <c r="AM31" s="21">
        <f t="shared" si="6"/>
        <v>79.451400071637508</v>
      </c>
      <c r="AN31" s="21">
        <f t="shared" si="7"/>
        <v>79.451400071637508</v>
      </c>
      <c r="AO31" s="67" t="s">
        <v>398</v>
      </c>
      <c r="AP31" s="66">
        <v>1</v>
      </c>
      <c r="AR31" s="19">
        <f t="shared" si="8"/>
        <v>0.5</v>
      </c>
      <c r="AS31" s="84" t="s">
        <v>477</v>
      </c>
    </row>
    <row r="32" spans="1:47" x14ac:dyDescent="0.2">
      <c r="A32" s="1">
        <v>29</v>
      </c>
      <c r="B32" s="1" t="s">
        <v>1</v>
      </c>
      <c r="C32" s="1" t="s">
        <v>260</v>
      </c>
      <c r="D32" s="1" t="s">
        <v>261</v>
      </c>
      <c r="E32" s="1" t="s">
        <v>294</v>
      </c>
      <c r="F32" s="1" t="s">
        <v>299</v>
      </c>
      <c r="G32" s="47">
        <f>VLOOKUP(D32,[1]产出率!$A$3:$J$114,10,FALSE)*100</f>
        <v>89.831433327052324</v>
      </c>
      <c r="H32" s="3">
        <v>0.4</v>
      </c>
      <c r="I32" s="15">
        <v>70</v>
      </c>
      <c r="J32" s="15">
        <v>95</v>
      </c>
      <c r="K32" s="15">
        <v>120</v>
      </c>
      <c r="L32" s="16">
        <f t="shared" si="0"/>
        <v>0.7932573330820929</v>
      </c>
      <c r="M32" s="17">
        <v>3</v>
      </c>
      <c r="N32" s="3">
        <v>0.1</v>
      </c>
      <c r="O32" s="15">
        <v>0</v>
      </c>
      <c r="P32" s="15">
        <f t="shared" si="1"/>
        <v>16.666666666666668</v>
      </c>
      <c r="Q32" s="15">
        <v>20</v>
      </c>
      <c r="R32" s="16">
        <f t="shared" si="2"/>
        <v>0.18</v>
      </c>
      <c r="S32" s="18">
        <v>9</v>
      </c>
      <c r="T32" s="3">
        <v>0.1</v>
      </c>
      <c r="U32" s="15">
        <v>0</v>
      </c>
      <c r="V32" s="15">
        <v>10</v>
      </c>
      <c r="W32" s="15">
        <v>10</v>
      </c>
      <c r="X32" s="16">
        <f t="shared" si="3"/>
        <v>0.9</v>
      </c>
      <c r="Y32" s="18">
        <v>14</v>
      </c>
      <c r="Z32" s="3">
        <v>0.2</v>
      </c>
      <c r="AA32" s="15">
        <v>0</v>
      </c>
      <c r="AB32" s="15">
        <v>18</v>
      </c>
      <c r="AC32" s="15">
        <v>20</v>
      </c>
      <c r="AD32" s="16">
        <f t="shared" si="4"/>
        <v>0.7777777777777779</v>
      </c>
      <c r="AE32" s="18">
        <v>15</v>
      </c>
      <c r="AF32" s="3">
        <v>0.2</v>
      </c>
      <c r="AG32" s="15">
        <v>0</v>
      </c>
      <c r="AH32" s="15">
        <v>18</v>
      </c>
      <c r="AI32" s="15">
        <v>20</v>
      </c>
      <c r="AJ32" s="16">
        <f t="shared" si="5"/>
        <v>0.83333333333333348</v>
      </c>
      <c r="AK32" s="19">
        <v>0</v>
      </c>
      <c r="AL32" s="20">
        <f t="shared" si="9"/>
        <v>0</v>
      </c>
      <c r="AM32" s="21">
        <f t="shared" si="6"/>
        <v>74.752515545505958</v>
      </c>
      <c r="AN32" s="21">
        <f t="shared" si="7"/>
        <v>74.752515545505958</v>
      </c>
      <c r="AO32" s="67" t="s">
        <v>398</v>
      </c>
      <c r="AP32" s="66">
        <v>1</v>
      </c>
      <c r="AR32" s="19">
        <f t="shared" si="8"/>
        <v>1</v>
      </c>
    </row>
    <row r="33" spans="1:48" s="48" customFormat="1" x14ac:dyDescent="0.2">
      <c r="A33" s="48">
        <v>30</v>
      </c>
      <c r="B33" s="48" t="s">
        <v>1</v>
      </c>
      <c r="C33" s="48" t="s">
        <v>39</v>
      </c>
      <c r="D33" s="48" t="s">
        <v>38</v>
      </c>
      <c r="E33" s="48" t="s">
        <v>290</v>
      </c>
      <c r="F33" s="48" t="s">
        <v>36</v>
      </c>
      <c r="G33" s="50">
        <f>VLOOKUP(D33,[1]产出率!$A$3:$J$114,10,FALSE)*100</f>
        <v>87.239622324416004</v>
      </c>
      <c r="H33" s="58">
        <v>0.4</v>
      </c>
      <c r="I33" s="59">
        <v>70</v>
      </c>
      <c r="J33" s="59">
        <v>95</v>
      </c>
      <c r="K33" s="59">
        <v>120</v>
      </c>
      <c r="L33" s="60">
        <f t="shared" si="0"/>
        <v>0.68958489297664016</v>
      </c>
      <c r="M33" s="61">
        <v>4</v>
      </c>
      <c r="N33" s="58">
        <v>0.1</v>
      </c>
      <c r="O33" s="59">
        <v>0</v>
      </c>
      <c r="P33" s="59">
        <f t="shared" si="1"/>
        <v>16.666666666666668</v>
      </c>
      <c r="Q33" s="59">
        <v>20</v>
      </c>
      <c r="R33" s="60">
        <f t="shared" si="2"/>
        <v>0.24</v>
      </c>
      <c r="S33" s="8">
        <v>8</v>
      </c>
      <c r="T33" s="58">
        <v>0.1</v>
      </c>
      <c r="U33" s="59">
        <v>0</v>
      </c>
      <c r="V33" s="59">
        <v>10</v>
      </c>
      <c r="W33" s="59">
        <v>10</v>
      </c>
      <c r="X33" s="60">
        <f t="shared" si="3"/>
        <v>0.8</v>
      </c>
      <c r="Y33" s="8">
        <v>16</v>
      </c>
      <c r="Z33" s="58">
        <v>0.2</v>
      </c>
      <c r="AA33" s="59">
        <v>0</v>
      </c>
      <c r="AB33" s="59">
        <v>18</v>
      </c>
      <c r="AC33" s="59">
        <v>20</v>
      </c>
      <c r="AD33" s="60">
        <f t="shared" si="4"/>
        <v>0.88888888888888884</v>
      </c>
      <c r="AE33" s="8">
        <v>15</v>
      </c>
      <c r="AF33" s="58">
        <v>0.2</v>
      </c>
      <c r="AG33" s="59">
        <v>0</v>
      </c>
      <c r="AH33" s="59">
        <v>18</v>
      </c>
      <c r="AI33" s="59">
        <v>20</v>
      </c>
      <c r="AJ33" s="60">
        <f t="shared" si="5"/>
        <v>0.83333333333333348</v>
      </c>
      <c r="AK33" s="62">
        <v>0</v>
      </c>
      <c r="AL33" s="63">
        <f t="shared" si="9"/>
        <v>0</v>
      </c>
      <c r="AM33" s="64">
        <f t="shared" si="6"/>
        <v>72.427840163510055</v>
      </c>
      <c r="AN33" s="64">
        <f t="shared" si="7"/>
        <v>72.427840163510055</v>
      </c>
      <c r="AO33" s="70" t="s">
        <v>478</v>
      </c>
      <c r="AP33" s="65">
        <v>1</v>
      </c>
      <c r="AR33" s="62">
        <f t="shared" si="8"/>
        <v>-1</v>
      </c>
      <c r="AS33" s="87"/>
    </row>
    <row r="34" spans="1:48" x14ac:dyDescent="0.2">
      <c r="A34" s="1">
        <v>31</v>
      </c>
      <c r="B34" s="1" t="s">
        <v>1</v>
      </c>
      <c r="C34" s="1" t="s">
        <v>49</v>
      </c>
      <c r="D34" s="1" t="s">
        <v>48</v>
      </c>
      <c r="E34" s="1" t="s">
        <v>10</v>
      </c>
      <c r="F34" s="1" t="s">
        <v>47</v>
      </c>
      <c r="G34" s="47">
        <f>VLOOKUP(D34,[1]产出率!$A$3:$J$114,10,FALSE)*100</f>
        <v>88.087387966041049</v>
      </c>
      <c r="H34" s="3">
        <v>0.4</v>
      </c>
      <c r="I34" s="15">
        <v>70</v>
      </c>
      <c r="J34" s="15">
        <v>95</v>
      </c>
      <c r="K34" s="15">
        <v>120</v>
      </c>
      <c r="L34" s="16">
        <f t="shared" si="0"/>
        <v>0.72349551864164197</v>
      </c>
      <c r="M34" s="17">
        <v>2</v>
      </c>
      <c r="N34" s="3">
        <v>0.1</v>
      </c>
      <c r="O34" s="15">
        <v>0</v>
      </c>
      <c r="P34" s="15">
        <f t="shared" si="1"/>
        <v>16.666666666666668</v>
      </c>
      <c r="Q34" s="15">
        <v>20</v>
      </c>
      <c r="R34" s="16">
        <f t="shared" si="2"/>
        <v>0.12</v>
      </c>
      <c r="S34" s="18">
        <v>9</v>
      </c>
      <c r="T34" s="3">
        <v>0.1</v>
      </c>
      <c r="U34" s="15">
        <v>0</v>
      </c>
      <c r="V34" s="15">
        <v>10</v>
      </c>
      <c r="W34" s="15">
        <v>10</v>
      </c>
      <c r="X34" s="16">
        <f t="shared" si="3"/>
        <v>0.9</v>
      </c>
      <c r="Y34" s="18">
        <v>12</v>
      </c>
      <c r="Z34" s="3">
        <v>0.2</v>
      </c>
      <c r="AA34" s="15">
        <v>0</v>
      </c>
      <c r="AB34" s="15">
        <v>18</v>
      </c>
      <c r="AC34" s="15">
        <v>20</v>
      </c>
      <c r="AD34" s="16">
        <f t="shared" si="4"/>
        <v>0.66666666666666652</v>
      </c>
      <c r="AE34" s="18">
        <v>13</v>
      </c>
      <c r="AF34" s="3">
        <v>0.2</v>
      </c>
      <c r="AG34" s="15">
        <v>0</v>
      </c>
      <c r="AH34" s="15">
        <v>18</v>
      </c>
      <c r="AI34" s="15">
        <v>20</v>
      </c>
      <c r="AJ34" s="16">
        <f t="shared" si="5"/>
        <v>0.7222222222222221</v>
      </c>
      <c r="AK34" s="19">
        <v>0</v>
      </c>
      <c r="AL34" s="20">
        <f t="shared" si="9"/>
        <v>0</v>
      </c>
      <c r="AM34" s="21">
        <f t="shared" si="6"/>
        <v>66.917598523443459</v>
      </c>
      <c r="AN34" s="21">
        <f t="shared" si="7"/>
        <v>66.917598523443459</v>
      </c>
      <c r="AO34" s="67" t="s">
        <v>245</v>
      </c>
      <c r="AP34" s="66">
        <v>1</v>
      </c>
      <c r="AR34" s="19">
        <f t="shared" si="8"/>
        <v>1</v>
      </c>
    </row>
    <row r="35" spans="1:48" ht="29.25" x14ac:dyDescent="0.2">
      <c r="A35" s="1">
        <v>32</v>
      </c>
      <c r="B35" s="1" t="s">
        <v>1</v>
      </c>
      <c r="C35" s="1" t="s">
        <v>274</v>
      </c>
      <c r="D35" s="1" t="s">
        <v>275</v>
      </c>
      <c r="E35" s="1" t="s">
        <v>8</v>
      </c>
      <c r="F35" s="1" t="s">
        <v>301</v>
      </c>
      <c r="G35" s="47">
        <f>VLOOKUP(D35,[1]产出率!$A$3:$J$114,10,FALSE)*100</f>
        <v>93.559118756970634</v>
      </c>
      <c r="H35" s="3">
        <v>0.4</v>
      </c>
      <c r="I35" s="15">
        <v>70</v>
      </c>
      <c r="J35" s="15">
        <v>95</v>
      </c>
      <c r="K35" s="15">
        <v>120</v>
      </c>
      <c r="L35" s="16">
        <f t="shared" si="0"/>
        <v>0.94236475027882538</v>
      </c>
      <c r="M35" s="17">
        <v>0</v>
      </c>
      <c r="N35" s="3">
        <v>0.1</v>
      </c>
      <c r="O35" s="15">
        <v>0</v>
      </c>
      <c r="P35" s="15">
        <f t="shared" si="1"/>
        <v>16.666666666666668</v>
      </c>
      <c r="Q35" s="15">
        <v>20</v>
      </c>
      <c r="R35" s="16">
        <f t="shared" si="2"/>
        <v>0</v>
      </c>
      <c r="S35" s="18">
        <v>8</v>
      </c>
      <c r="T35" s="3">
        <v>0.1</v>
      </c>
      <c r="U35" s="15">
        <v>0</v>
      </c>
      <c r="V35" s="15">
        <v>10</v>
      </c>
      <c r="W35" s="15">
        <v>10</v>
      </c>
      <c r="X35" s="16">
        <f t="shared" si="3"/>
        <v>0.8</v>
      </c>
      <c r="Y35" s="18">
        <v>5</v>
      </c>
      <c r="Z35" s="3">
        <v>0.2</v>
      </c>
      <c r="AA35" s="15">
        <v>0</v>
      </c>
      <c r="AB35" s="15">
        <v>18</v>
      </c>
      <c r="AC35" s="15">
        <v>20</v>
      </c>
      <c r="AD35" s="16">
        <f t="shared" si="4"/>
        <v>0.27777777777777779</v>
      </c>
      <c r="AE35" s="18">
        <v>10</v>
      </c>
      <c r="AF35" s="3">
        <v>0.2</v>
      </c>
      <c r="AG35" s="15">
        <v>0</v>
      </c>
      <c r="AH35" s="15">
        <v>18</v>
      </c>
      <c r="AI35" s="15">
        <v>20</v>
      </c>
      <c r="AJ35" s="16">
        <f t="shared" si="5"/>
        <v>0.55555555555555558</v>
      </c>
      <c r="AK35" s="19">
        <v>0</v>
      </c>
      <c r="AL35" s="20">
        <f t="shared" si="9"/>
        <v>0</v>
      </c>
      <c r="AM35" s="21">
        <f t="shared" si="6"/>
        <v>62.361256677819689</v>
      </c>
      <c r="AN35" s="21">
        <f t="shared" si="7"/>
        <v>62.361256677819689</v>
      </c>
      <c r="AO35" s="67" t="s">
        <v>245</v>
      </c>
      <c r="AP35" s="66">
        <v>1</v>
      </c>
      <c r="AR35" s="19">
        <f t="shared" si="8"/>
        <v>5</v>
      </c>
      <c r="AS35" s="84" t="s">
        <v>386</v>
      </c>
    </row>
    <row r="36" spans="1:48" ht="28.5" x14ac:dyDescent="0.2">
      <c r="A36" s="1">
        <v>33</v>
      </c>
      <c r="B36" s="1" t="s">
        <v>1</v>
      </c>
      <c r="C36" s="1" t="s">
        <v>107</v>
      </c>
      <c r="D36" s="1" t="s">
        <v>106</v>
      </c>
      <c r="E36" s="1" t="s">
        <v>288</v>
      </c>
      <c r="F36" s="1" t="s">
        <v>105</v>
      </c>
      <c r="G36" s="47">
        <f>VLOOKUP(D36,[1]产出率!$A$3:$J$114,10,FALSE)*100</f>
        <v>45.650254738785414</v>
      </c>
      <c r="H36" s="3">
        <v>0.4</v>
      </c>
      <c r="I36" s="15">
        <v>70</v>
      </c>
      <c r="J36" s="15">
        <v>95</v>
      </c>
      <c r="K36" s="15">
        <v>120</v>
      </c>
      <c r="L36" s="16">
        <f t="shared" si="0"/>
        <v>0</v>
      </c>
      <c r="M36" s="17">
        <v>7.5</v>
      </c>
      <c r="N36" s="3">
        <v>0.1</v>
      </c>
      <c r="O36" s="15">
        <v>0</v>
      </c>
      <c r="P36" s="15">
        <f t="shared" si="1"/>
        <v>16.666666666666668</v>
      </c>
      <c r="Q36" s="15">
        <v>20</v>
      </c>
      <c r="R36" s="16">
        <f t="shared" si="2"/>
        <v>0.44999999999999996</v>
      </c>
      <c r="S36" s="18">
        <v>6</v>
      </c>
      <c r="T36" s="3">
        <v>0.1</v>
      </c>
      <c r="U36" s="15">
        <v>0</v>
      </c>
      <c r="V36" s="15">
        <v>10</v>
      </c>
      <c r="W36" s="15">
        <v>10</v>
      </c>
      <c r="X36" s="16">
        <f t="shared" si="3"/>
        <v>0.6</v>
      </c>
      <c r="Y36" s="18">
        <v>12</v>
      </c>
      <c r="Z36" s="3">
        <v>0.2</v>
      </c>
      <c r="AA36" s="15">
        <v>0</v>
      </c>
      <c r="AB36" s="15">
        <v>18</v>
      </c>
      <c r="AC36" s="15">
        <v>20</v>
      </c>
      <c r="AD36" s="16">
        <f t="shared" si="4"/>
        <v>0.66666666666666652</v>
      </c>
      <c r="AE36" s="18">
        <v>14</v>
      </c>
      <c r="AF36" s="3">
        <v>0.2</v>
      </c>
      <c r="AG36" s="15">
        <v>0</v>
      </c>
      <c r="AH36" s="15">
        <v>18</v>
      </c>
      <c r="AI36" s="15">
        <v>20</v>
      </c>
      <c r="AJ36" s="16">
        <f t="shared" si="5"/>
        <v>0.7777777777777779</v>
      </c>
      <c r="AK36" s="19">
        <v>0</v>
      </c>
      <c r="AL36" s="20">
        <f t="shared" si="9"/>
        <v>0</v>
      </c>
      <c r="AM36" s="21">
        <f t="shared" si="6"/>
        <v>39.388888888888886</v>
      </c>
      <c r="AN36" s="21">
        <f t="shared" si="7"/>
        <v>39.388888888888886</v>
      </c>
      <c r="AO36" s="67" t="s">
        <v>4</v>
      </c>
      <c r="AP36" s="66">
        <v>1</v>
      </c>
      <c r="AQ36" s="1" t="s">
        <v>403</v>
      </c>
      <c r="AR36" s="19">
        <f t="shared" si="8"/>
        <v>2</v>
      </c>
      <c r="AU36" s="20"/>
    </row>
    <row r="37" spans="1:48" ht="28.5" x14ac:dyDescent="0.2">
      <c r="A37" s="1">
        <v>34</v>
      </c>
      <c r="B37" s="1" t="s">
        <v>1</v>
      </c>
      <c r="C37" s="1" t="s">
        <v>124</v>
      </c>
      <c r="D37" s="1" t="s">
        <v>123</v>
      </c>
      <c r="E37" s="1" t="s">
        <v>91</v>
      </c>
      <c r="F37" s="1" t="s">
        <v>36</v>
      </c>
      <c r="G37" s="47">
        <f>VLOOKUP(D37,[1]产出率!$A$3:$J$114,10,FALSE)*100</f>
        <v>7.543103448275863</v>
      </c>
      <c r="H37" s="3">
        <v>0.4</v>
      </c>
      <c r="I37" s="15">
        <v>70</v>
      </c>
      <c r="J37" s="15">
        <v>95</v>
      </c>
      <c r="K37" s="15">
        <v>120</v>
      </c>
      <c r="L37" s="16">
        <f t="shared" si="0"/>
        <v>0</v>
      </c>
      <c r="M37" s="17">
        <v>0.5</v>
      </c>
      <c r="N37" s="3">
        <v>0.1</v>
      </c>
      <c r="O37" s="15">
        <v>0</v>
      </c>
      <c r="P37" s="15">
        <f t="shared" si="1"/>
        <v>16.666666666666668</v>
      </c>
      <c r="Q37" s="15">
        <v>20</v>
      </c>
      <c r="R37" s="16">
        <f t="shared" si="2"/>
        <v>0.03</v>
      </c>
      <c r="S37" s="18">
        <v>0</v>
      </c>
      <c r="T37" s="3">
        <v>0.1</v>
      </c>
      <c r="U37" s="15">
        <v>0</v>
      </c>
      <c r="V37" s="15">
        <v>10</v>
      </c>
      <c r="W37" s="15">
        <v>10</v>
      </c>
      <c r="X37" s="16">
        <f t="shared" si="3"/>
        <v>0</v>
      </c>
      <c r="Y37" s="18">
        <v>12</v>
      </c>
      <c r="Z37" s="3">
        <v>0.2</v>
      </c>
      <c r="AA37" s="15">
        <v>0</v>
      </c>
      <c r="AB37" s="15">
        <v>18</v>
      </c>
      <c r="AC37" s="15">
        <v>20</v>
      </c>
      <c r="AD37" s="16">
        <f t="shared" si="4"/>
        <v>0.66666666666666652</v>
      </c>
      <c r="AE37" s="18">
        <v>0</v>
      </c>
      <c r="AF37" s="3">
        <v>0.2</v>
      </c>
      <c r="AG37" s="15">
        <v>0</v>
      </c>
      <c r="AH37" s="15">
        <v>18</v>
      </c>
      <c r="AI37" s="15">
        <v>20</v>
      </c>
      <c r="AJ37" s="16">
        <f t="shared" si="5"/>
        <v>0</v>
      </c>
      <c r="AK37" s="19">
        <v>0</v>
      </c>
      <c r="AL37" s="20">
        <f t="shared" si="9"/>
        <v>0</v>
      </c>
      <c r="AM37" s="21">
        <f t="shared" si="6"/>
        <v>13.633333333333331</v>
      </c>
      <c r="AN37" s="21">
        <f t="shared" si="7"/>
        <v>13.633333333333331</v>
      </c>
      <c r="AO37" s="67" t="s">
        <v>4</v>
      </c>
      <c r="AP37" s="66">
        <v>1</v>
      </c>
      <c r="AQ37" s="1" t="s">
        <v>404</v>
      </c>
      <c r="AR37" s="19">
        <f t="shared" si="8"/>
        <v>-12</v>
      </c>
    </row>
    <row r="38" spans="1:48" ht="28.5" x14ac:dyDescent="0.2">
      <c r="A38" s="1">
        <v>35</v>
      </c>
      <c r="B38" s="1" t="s">
        <v>1</v>
      </c>
      <c r="C38" s="1" t="s">
        <v>60</v>
      </c>
      <c r="D38" s="1" t="s">
        <v>59</v>
      </c>
      <c r="E38" s="1" t="s">
        <v>290</v>
      </c>
      <c r="F38" s="1" t="s">
        <v>58</v>
      </c>
      <c r="G38" s="47">
        <v>0</v>
      </c>
      <c r="H38" s="3">
        <v>0.4</v>
      </c>
      <c r="I38" s="15">
        <v>70</v>
      </c>
      <c r="J38" s="15">
        <v>95</v>
      </c>
      <c r="K38" s="15">
        <v>120</v>
      </c>
      <c r="L38" s="16">
        <f t="shared" si="0"/>
        <v>0</v>
      </c>
      <c r="M38" s="17">
        <v>0</v>
      </c>
      <c r="N38" s="3">
        <v>0.1</v>
      </c>
      <c r="O38" s="15">
        <v>0</v>
      </c>
      <c r="P38" s="15">
        <f t="shared" si="1"/>
        <v>16.666666666666668</v>
      </c>
      <c r="Q38" s="15">
        <v>20</v>
      </c>
      <c r="R38" s="16">
        <f t="shared" si="2"/>
        <v>0</v>
      </c>
      <c r="S38" s="18">
        <v>0</v>
      </c>
      <c r="T38" s="3">
        <v>0.1</v>
      </c>
      <c r="U38" s="15">
        <v>0</v>
      </c>
      <c r="V38" s="15">
        <v>10</v>
      </c>
      <c r="W38" s="15">
        <v>10</v>
      </c>
      <c r="X38" s="16">
        <f t="shared" si="3"/>
        <v>0</v>
      </c>
      <c r="Y38" s="18">
        <v>0</v>
      </c>
      <c r="Z38" s="3">
        <v>0.2</v>
      </c>
      <c r="AA38" s="15">
        <v>0</v>
      </c>
      <c r="AB38" s="15">
        <v>18</v>
      </c>
      <c r="AC38" s="15">
        <v>20</v>
      </c>
      <c r="AD38" s="16">
        <f t="shared" si="4"/>
        <v>0</v>
      </c>
      <c r="AE38" s="18">
        <v>0</v>
      </c>
      <c r="AF38" s="3">
        <v>0.2</v>
      </c>
      <c r="AG38" s="15">
        <v>0</v>
      </c>
      <c r="AH38" s="15">
        <v>18</v>
      </c>
      <c r="AI38" s="15">
        <v>20</v>
      </c>
      <c r="AJ38" s="16">
        <f t="shared" si="5"/>
        <v>0</v>
      </c>
      <c r="AK38" s="19">
        <v>0</v>
      </c>
      <c r="AL38" s="20">
        <f t="shared" si="9"/>
        <v>0</v>
      </c>
      <c r="AM38" s="21">
        <f t="shared" si="6"/>
        <v>0</v>
      </c>
      <c r="AN38" s="21">
        <f t="shared" si="7"/>
        <v>0</v>
      </c>
      <c r="AO38" s="67" t="s">
        <v>4</v>
      </c>
      <c r="AP38" s="66">
        <v>1</v>
      </c>
      <c r="AQ38" s="1" t="s">
        <v>405</v>
      </c>
      <c r="AR38" s="19">
        <f t="shared" si="8"/>
        <v>0</v>
      </c>
    </row>
    <row r="39" spans="1:48" x14ac:dyDescent="0.2">
      <c r="A39" s="1">
        <v>36</v>
      </c>
      <c r="B39" s="1" t="s">
        <v>2</v>
      </c>
      <c r="C39" s="1" t="s">
        <v>196</v>
      </c>
      <c r="D39" s="1" t="s">
        <v>195</v>
      </c>
      <c r="E39" s="1" t="s">
        <v>10</v>
      </c>
      <c r="F39" s="1" t="s">
        <v>194</v>
      </c>
      <c r="G39" s="47">
        <f>VLOOKUP(D39,[1]产出率!$A$3:$J$114,10,FALSE)*100</f>
        <v>119.78291772762975</v>
      </c>
      <c r="H39" s="3">
        <v>0.4</v>
      </c>
      <c r="I39" s="15">
        <v>70</v>
      </c>
      <c r="J39" s="15">
        <v>95</v>
      </c>
      <c r="K39" s="15">
        <v>120</v>
      </c>
      <c r="L39" s="16">
        <f t="shared" si="0"/>
        <v>1.198263341821038</v>
      </c>
      <c r="M39" s="17">
        <v>9</v>
      </c>
      <c r="N39" s="3">
        <v>0.1</v>
      </c>
      <c r="O39" s="15">
        <v>0</v>
      </c>
      <c r="P39" s="15">
        <f t="shared" si="1"/>
        <v>16.666666666666668</v>
      </c>
      <c r="Q39" s="15">
        <v>20</v>
      </c>
      <c r="R39" s="16">
        <f t="shared" si="2"/>
        <v>0.53999999999999992</v>
      </c>
      <c r="S39" s="18">
        <v>9</v>
      </c>
      <c r="T39" s="3">
        <v>0.1</v>
      </c>
      <c r="U39" s="15">
        <v>0</v>
      </c>
      <c r="V39" s="15">
        <v>10</v>
      </c>
      <c r="W39" s="15">
        <v>10</v>
      </c>
      <c r="X39" s="16">
        <f t="shared" si="3"/>
        <v>0.9</v>
      </c>
      <c r="Y39" s="18">
        <v>20</v>
      </c>
      <c r="Z39" s="3">
        <v>0.2</v>
      </c>
      <c r="AA39" s="15">
        <v>0</v>
      </c>
      <c r="AB39" s="15">
        <v>18</v>
      </c>
      <c r="AC39" s="15">
        <v>20</v>
      </c>
      <c r="AD39" s="16">
        <f t="shared" si="4"/>
        <v>1.2</v>
      </c>
      <c r="AE39" s="18">
        <v>19</v>
      </c>
      <c r="AF39" s="3">
        <v>0.2</v>
      </c>
      <c r="AG39" s="15">
        <v>0</v>
      </c>
      <c r="AH39" s="15">
        <v>18</v>
      </c>
      <c r="AI39" s="15">
        <v>20</v>
      </c>
      <c r="AJ39" s="16">
        <f t="shared" si="5"/>
        <v>1.1000000000000001</v>
      </c>
      <c r="AK39" s="19">
        <v>0</v>
      </c>
      <c r="AL39" s="20">
        <f t="shared" si="9"/>
        <v>0</v>
      </c>
      <c r="AM39" s="21">
        <f t="shared" si="6"/>
        <v>108.33053367284154</v>
      </c>
      <c r="AN39" s="21">
        <f t="shared" si="7"/>
        <v>108.33053367284154</v>
      </c>
      <c r="AO39" s="67" t="s">
        <v>375</v>
      </c>
      <c r="AP39" s="66">
        <v>1</v>
      </c>
      <c r="AR39" s="19">
        <f t="shared" si="8"/>
        <v>-1</v>
      </c>
    </row>
    <row r="40" spans="1:48" ht="19.5" x14ac:dyDescent="0.2">
      <c r="A40" s="1">
        <v>37</v>
      </c>
      <c r="B40" s="1" t="s">
        <v>2</v>
      </c>
      <c r="C40" s="1" t="s">
        <v>199</v>
      </c>
      <c r="D40" s="1" t="s">
        <v>198</v>
      </c>
      <c r="E40" s="1" t="s">
        <v>10</v>
      </c>
      <c r="F40" s="1" t="s">
        <v>197</v>
      </c>
      <c r="G40" s="47">
        <f>VLOOKUP(D40,[1]产出率!$A$3:$J$114,10,FALSE)*100</f>
        <v>124.36861233535272</v>
      </c>
      <c r="H40" s="3">
        <v>0.4</v>
      </c>
      <c r="I40" s="15">
        <v>70</v>
      </c>
      <c r="J40" s="15">
        <v>95</v>
      </c>
      <c r="K40" s="15">
        <v>120</v>
      </c>
      <c r="L40" s="16">
        <f t="shared" si="0"/>
        <v>1.2</v>
      </c>
      <c r="M40" s="17">
        <v>9</v>
      </c>
      <c r="N40" s="3">
        <v>0.1</v>
      </c>
      <c r="O40" s="15">
        <v>0</v>
      </c>
      <c r="P40" s="15">
        <f t="shared" si="1"/>
        <v>16.666666666666668</v>
      </c>
      <c r="Q40" s="15">
        <v>20</v>
      </c>
      <c r="R40" s="16">
        <f t="shared" si="2"/>
        <v>0.53999999999999992</v>
      </c>
      <c r="S40" s="18">
        <v>6</v>
      </c>
      <c r="T40" s="3">
        <v>0.1</v>
      </c>
      <c r="U40" s="15">
        <v>0</v>
      </c>
      <c r="V40" s="15">
        <v>10</v>
      </c>
      <c r="W40" s="15">
        <v>10</v>
      </c>
      <c r="X40" s="16">
        <f t="shared" si="3"/>
        <v>0.6</v>
      </c>
      <c r="Y40" s="18">
        <v>20</v>
      </c>
      <c r="Z40" s="3">
        <v>0.2</v>
      </c>
      <c r="AA40" s="15">
        <v>0</v>
      </c>
      <c r="AB40" s="15">
        <v>18</v>
      </c>
      <c r="AC40" s="15">
        <v>20</v>
      </c>
      <c r="AD40" s="16">
        <f t="shared" si="4"/>
        <v>1.2</v>
      </c>
      <c r="AE40" s="18">
        <v>17</v>
      </c>
      <c r="AF40" s="3">
        <v>0.2</v>
      </c>
      <c r="AG40" s="15">
        <v>0</v>
      </c>
      <c r="AH40" s="15">
        <v>18</v>
      </c>
      <c r="AI40" s="15">
        <v>20</v>
      </c>
      <c r="AJ40" s="16">
        <f t="shared" si="5"/>
        <v>0.94444444444444442</v>
      </c>
      <c r="AK40" s="19">
        <v>6</v>
      </c>
      <c r="AL40" s="20">
        <v>5</v>
      </c>
      <c r="AM40" s="21">
        <f t="shared" si="6"/>
        <v>107.28888888888889</v>
      </c>
      <c r="AN40" s="21">
        <f t="shared" si="7"/>
        <v>102.28888888888889</v>
      </c>
      <c r="AO40" s="67" t="s">
        <v>376</v>
      </c>
      <c r="AP40" s="66">
        <v>1</v>
      </c>
      <c r="AR40" s="19">
        <f t="shared" si="8"/>
        <v>-3</v>
      </c>
      <c r="AS40" s="84" t="s">
        <v>406</v>
      </c>
      <c r="AV40" s="20"/>
    </row>
    <row r="41" spans="1:48" x14ac:dyDescent="0.2">
      <c r="A41" s="1">
        <v>38</v>
      </c>
      <c r="B41" s="1" t="s">
        <v>2</v>
      </c>
      <c r="C41" s="1" t="s">
        <v>156</v>
      </c>
      <c r="D41" s="1" t="s">
        <v>155</v>
      </c>
      <c r="E41" s="1" t="s">
        <v>18</v>
      </c>
      <c r="F41" s="1" t="s">
        <v>154</v>
      </c>
      <c r="G41" s="47">
        <f>VLOOKUP(D41,[1]产出率!$A$3:$J$114,10,FALSE)*100</f>
        <v>121.79554312576238</v>
      </c>
      <c r="H41" s="3">
        <v>0.4</v>
      </c>
      <c r="I41" s="15">
        <v>70</v>
      </c>
      <c r="J41" s="15">
        <v>95</v>
      </c>
      <c r="K41" s="15">
        <v>120</v>
      </c>
      <c r="L41" s="16">
        <f t="shared" si="0"/>
        <v>1.2</v>
      </c>
      <c r="M41" s="17">
        <v>6</v>
      </c>
      <c r="N41" s="3">
        <v>0.1</v>
      </c>
      <c r="O41" s="15">
        <v>0</v>
      </c>
      <c r="P41" s="15">
        <f t="shared" si="1"/>
        <v>16.666666666666668</v>
      </c>
      <c r="Q41" s="15">
        <v>20</v>
      </c>
      <c r="R41" s="16">
        <f t="shared" si="2"/>
        <v>0.36</v>
      </c>
      <c r="S41" s="18">
        <v>9</v>
      </c>
      <c r="T41" s="3">
        <v>0.1</v>
      </c>
      <c r="U41" s="15">
        <v>0</v>
      </c>
      <c r="V41" s="15">
        <v>10</v>
      </c>
      <c r="W41" s="15">
        <v>10</v>
      </c>
      <c r="X41" s="16">
        <f t="shared" si="3"/>
        <v>0.9</v>
      </c>
      <c r="Y41" s="18">
        <v>16</v>
      </c>
      <c r="Z41" s="3">
        <v>0.2</v>
      </c>
      <c r="AA41" s="15">
        <v>0</v>
      </c>
      <c r="AB41" s="15">
        <v>18</v>
      </c>
      <c r="AC41" s="15">
        <v>20</v>
      </c>
      <c r="AD41" s="16">
        <f t="shared" si="4"/>
        <v>0.88888888888888884</v>
      </c>
      <c r="AE41" s="18">
        <v>15</v>
      </c>
      <c r="AF41" s="3">
        <v>0.2</v>
      </c>
      <c r="AG41" s="15">
        <v>0</v>
      </c>
      <c r="AH41" s="15">
        <v>18</v>
      </c>
      <c r="AI41" s="15">
        <v>20</v>
      </c>
      <c r="AJ41" s="16">
        <f t="shared" si="5"/>
        <v>0.83333333333333348</v>
      </c>
      <c r="AK41" s="19">
        <v>2</v>
      </c>
      <c r="AL41" s="20">
        <f t="shared" ref="AL41:AL48" si="10">AK41</f>
        <v>2</v>
      </c>
      <c r="AM41" s="21">
        <f t="shared" si="6"/>
        <v>97.044444444444451</v>
      </c>
      <c r="AN41" s="21">
        <f t="shared" si="7"/>
        <v>95.044444444444451</v>
      </c>
      <c r="AO41" s="67" t="s">
        <v>368</v>
      </c>
      <c r="AP41" s="66">
        <v>1</v>
      </c>
      <c r="AR41" s="19">
        <f t="shared" si="8"/>
        <v>-1</v>
      </c>
      <c r="AV41" s="20"/>
    </row>
    <row r="42" spans="1:48" x14ac:dyDescent="0.2">
      <c r="A42" s="1">
        <v>39</v>
      </c>
      <c r="B42" s="1" t="s">
        <v>2</v>
      </c>
      <c r="C42" s="1" t="s">
        <v>209</v>
      </c>
      <c r="D42" s="1" t="s">
        <v>208</v>
      </c>
      <c r="E42" s="1" t="s">
        <v>18</v>
      </c>
      <c r="F42" s="1" t="s">
        <v>207</v>
      </c>
      <c r="G42" s="47">
        <f>VLOOKUP(D42,[1]产出率!$A$3:$J$114,10,FALSE)*100</f>
        <v>111.43613697896519</v>
      </c>
      <c r="H42" s="3">
        <v>0.4</v>
      </c>
      <c r="I42" s="15">
        <v>70</v>
      </c>
      <c r="J42" s="15">
        <v>95</v>
      </c>
      <c r="K42" s="15">
        <v>120</v>
      </c>
      <c r="L42" s="16">
        <f t="shared" si="0"/>
        <v>1.1314890958317216</v>
      </c>
      <c r="M42" s="17">
        <v>4</v>
      </c>
      <c r="N42" s="3">
        <v>0.1</v>
      </c>
      <c r="O42" s="15">
        <v>0</v>
      </c>
      <c r="P42" s="15">
        <f t="shared" si="1"/>
        <v>16.666666666666668</v>
      </c>
      <c r="Q42" s="15">
        <v>20</v>
      </c>
      <c r="R42" s="16">
        <f t="shared" si="2"/>
        <v>0.24</v>
      </c>
      <c r="S42" s="18">
        <v>8</v>
      </c>
      <c r="T42" s="3">
        <v>0.1</v>
      </c>
      <c r="U42" s="15">
        <v>0</v>
      </c>
      <c r="V42" s="15">
        <v>10</v>
      </c>
      <c r="W42" s="15">
        <v>10</v>
      </c>
      <c r="X42" s="16">
        <f t="shared" si="3"/>
        <v>0.8</v>
      </c>
      <c r="Y42" s="18">
        <v>18</v>
      </c>
      <c r="Z42" s="3">
        <v>0.2</v>
      </c>
      <c r="AA42" s="15">
        <v>0</v>
      </c>
      <c r="AB42" s="15">
        <v>18</v>
      </c>
      <c r="AC42" s="15">
        <v>20</v>
      </c>
      <c r="AD42" s="16">
        <f t="shared" si="4"/>
        <v>1</v>
      </c>
      <c r="AE42" s="18">
        <v>17</v>
      </c>
      <c r="AF42" s="3">
        <v>0.2</v>
      </c>
      <c r="AG42" s="15">
        <v>0</v>
      </c>
      <c r="AH42" s="15">
        <v>18</v>
      </c>
      <c r="AI42" s="15">
        <v>20</v>
      </c>
      <c r="AJ42" s="16">
        <f t="shared" si="5"/>
        <v>0.94444444444444442</v>
      </c>
      <c r="AK42" s="19">
        <v>2</v>
      </c>
      <c r="AL42" s="20">
        <f t="shared" si="10"/>
        <v>2</v>
      </c>
      <c r="AM42" s="21">
        <f t="shared" si="6"/>
        <v>96.548452722157748</v>
      </c>
      <c r="AN42" s="21">
        <f t="shared" si="7"/>
        <v>94.548452722157748</v>
      </c>
      <c r="AO42" s="67" t="s">
        <v>368</v>
      </c>
      <c r="AP42" s="66">
        <v>1</v>
      </c>
      <c r="AR42" s="19">
        <f t="shared" si="8"/>
        <v>-1</v>
      </c>
      <c r="AV42" s="20"/>
    </row>
    <row r="43" spans="1:48" x14ac:dyDescent="0.2">
      <c r="A43" s="1">
        <v>40</v>
      </c>
      <c r="B43" s="1" t="s">
        <v>2</v>
      </c>
      <c r="C43" s="1" t="s">
        <v>168</v>
      </c>
      <c r="D43" s="1" t="s">
        <v>167</v>
      </c>
      <c r="E43" s="1" t="s">
        <v>18</v>
      </c>
      <c r="F43" s="1" t="s">
        <v>166</v>
      </c>
      <c r="G43" s="47">
        <f>VLOOKUP(D43,[1]产出率!$A$3:$J$114,10,FALSE)*100</f>
        <v>117.78620131802089</v>
      </c>
      <c r="H43" s="3">
        <v>0.4</v>
      </c>
      <c r="I43" s="15">
        <v>70</v>
      </c>
      <c r="J43" s="15">
        <v>95</v>
      </c>
      <c r="K43" s="15">
        <v>120</v>
      </c>
      <c r="L43" s="16">
        <f t="shared" si="0"/>
        <v>1.1822896105441671</v>
      </c>
      <c r="M43" s="17">
        <v>3</v>
      </c>
      <c r="N43" s="3">
        <v>0.1</v>
      </c>
      <c r="O43" s="15">
        <v>0</v>
      </c>
      <c r="P43" s="15">
        <f t="shared" si="1"/>
        <v>16.666666666666668</v>
      </c>
      <c r="Q43" s="15">
        <v>20</v>
      </c>
      <c r="R43" s="16">
        <f t="shared" si="2"/>
        <v>0.18</v>
      </c>
      <c r="S43" s="18">
        <v>9</v>
      </c>
      <c r="T43" s="3">
        <v>0.1</v>
      </c>
      <c r="U43" s="15">
        <v>0</v>
      </c>
      <c r="V43" s="15">
        <v>10</v>
      </c>
      <c r="W43" s="15">
        <v>10</v>
      </c>
      <c r="X43" s="16">
        <f t="shared" si="3"/>
        <v>0.9</v>
      </c>
      <c r="Y43" s="18">
        <v>17</v>
      </c>
      <c r="Z43" s="3">
        <v>0.2</v>
      </c>
      <c r="AA43" s="15">
        <v>0</v>
      </c>
      <c r="AB43" s="15">
        <v>18</v>
      </c>
      <c r="AC43" s="15">
        <v>20</v>
      </c>
      <c r="AD43" s="16">
        <f t="shared" si="4"/>
        <v>0.94444444444444442</v>
      </c>
      <c r="AE43" s="18">
        <v>17</v>
      </c>
      <c r="AF43" s="3">
        <v>0.2</v>
      </c>
      <c r="AG43" s="15">
        <v>0</v>
      </c>
      <c r="AH43" s="15">
        <v>18</v>
      </c>
      <c r="AI43" s="15">
        <v>20</v>
      </c>
      <c r="AJ43" s="16">
        <f t="shared" si="5"/>
        <v>0.94444444444444442</v>
      </c>
      <c r="AK43" s="19">
        <v>0</v>
      </c>
      <c r="AL43" s="20">
        <f t="shared" si="10"/>
        <v>0</v>
      </c>
      <c r="AM43" s="21">
        <f t="shared" si="6"/>
        <v>95.869362199544454</v>
      </c>
      <c r="AN43" s="21">
        <f t="shared" si="7"/>
        <v>95.869362199544454</v>
      </c>
      <c r="AO43" s="67" t="s">
        <v>368</v>
      </c>
      <c r="AP43" s="66">
        <v>1</v>
      </c>
      <c r="AR43" s="19">
        <f t="shared" si="8"/>
        <v>0</v>
      </c>
      <c r="AV43" s="20"/>
    </row>
    <row r="44" spans="1:48" ht="19.5" x14ac:dyDescent="0.2">
      <c r="A44" s="1">
        <v>41</v>
      </c>
      <c r="B44" s="1" t="s">
        <v>2</v>
      </c>
      <c r="C44" s="1" t="s">
        <v>143</v>
      </c>
      <c r="D44" s="1" t="s">
        <v>142</v>
      </c>
      <c r="E44" s="1" t="s">
        <v>10</v>
      </c>
      <c r="F44" s="1" t="s">
        <v>141</v>
      </c>
      <c r="G44" s="47">
        <f>VLOOKUP(D44,[1]产出率!$A$3:$J$114,10,FALSE)*100</f>
        <v>101.00004139631911</v>
      </c>
      <c r="H44" s="3">
        <v>0.4</v>
      </c>
      <c r="I44" s="15">
        <v>70</v>
      </c>
      <c r="J44" s="15">
        <v>95</v>
      </c>
      <c r="K44" s="15">
        <v>120</v>
      </c>
      <c r="L44" s="16">
        <f t="shared" si="0"/>
        <v>1.0480003311705528</v>
      </c>
      <c r="M44" s="17">
        <v>15</v>
      </c>
      <c r="N44" s="3">
        <v>0.1</v>
      </c>
      <c r="O44" s="15">
        <v>0</v>
      </c>
      <c r="P44" s="15">
        <f t="shared" si="1"/>
        <v>16.666666666666668</v>
      </c>
      <c r="Q44" s="15">
        <v>20</v>
      </c>
      <c r="R44" s="16">
        <f t="shared" si="2"/>
        <v>0.89999999999999991</v>
      </c>
      <c r="S44" s="18">
        <v>8</v>
      </c>
      <c r="T44" s="3">
        <v>0.1</v>
      </c>
      <c r="U44" s="15">
        <v>0</v>
      </c>
      <c r="V44" s="15">
        <v>10</v>
      </c>
      <c r="W44" s="15">
        <v>10</v>
      </c>
      <c r="X44" s="16">
        <f t="shared" si="3"/>
        <v>0.8</v>
      </c>
      <c r="Y44" s="18">
        <v>18</v>
      </c>
      <c r="Z44" s="3">
        <v>0.2</v>
      </c>
      <c r="AA44" s="15">
        <v>0</v>
      </c>
      <c r="AB44" s="15">
        <v>18</v>
      </c>
      <c r="AC44" s="15">
        <v>20</v>
      </c>
      <c r="AD44" s="16">
        <f t="shared" si="4"/>
        <v>1</v>
      </c>
      <c r="AE44" s="18">
        <v>14</v>
      </c>
      <c r="AF44" s="3">
        <v>0.2</v>
      </c>
      <c r="AG44" s="15">
        <v>0</v>
      </c>
      <c r="AH44" s="15">
        <v>18</v>
      </c>
      <c r="AI44" s="15">
        <v>20</v>
      </c>
      <c r="AJ44" s="16">
        <f t="shared" si="5"/>
        <v>0.7777777777777779</v>
      </c>
      <c r="AK44" s="19">
        <v>0</v>
      </c>
      <c r="AL44" s="20">
        <f t="shared" si="10"/>
        <v>0</v>
      </c>
      <c r="AM44" s="21">
        <f t="shared" si="6"/>
        <v>94.47556880237768</v>
      </c>
      <c r="AN44" s="21">
        <f t="shared" si="7"/>
        <v>94.47556880237768</v>
      </c>
      <c r="AO44" s="67" t="s">
        <v>368</v>
      </c>
      <c r="AP44" s="66">
        <v>1</v>
      </c>
      <c r="AR44" s="19">
        <f t="shared" si="8"/>
        <v>-4</v>
      </c>
      <c r="AS44" s="84" t="s">
        <v>407</v>
      </c>
      <c r="AV44" s="20"/>
    </row>
    <row r="45" spans="1:48" x14ac:dyDescent="0.2">
      <c r="A45" s="1">
        <v>42</v>
      </c>
      <c r="B45" s="1" t="s">
        <v>2</v>
      </c>
      <c r="C45" s="1" t="s">
        <v>129</v>
      </c>
      <c r="D45" s="1" t="s">
        <v>333</v>
      </c>
      <c r="E45" s="1" t="s">
        <v>10</v>
      </c>
      <c r="F45" s="1" t="s">
        <v>127</v>
      </c>
      <c r="G45" s="47">
        <f>VLOOKUP(D45,[1]产出率!$A$3:$J$114,10,FALSE)*100</f>
        <v>97.045228292570684</v>
      </c>
      <c r="H45" s="3">
        <v>0.4</v>
      </c>
      <c r="I45" s="15">
        <v>70</v>
      </c>
      <c r="J45" s="15">
        <v>95</v>
      </c>
      <c r="K45" s="15">
        <v>120</v>
      </c>
      <c r="L45" s="16">
        <f t="shared" si="0"/>
        <v>1.0163618263405656</v>
      </c>
      <c r="M45" s="17">
        <v>9</v>
      </c>
      <c r="N45" s="3">
        <v>0.1</v>
      </c>
      <c r="O45" s="15">
        <v>0</v>
      </c>
      <c r="P45" s="15">
        <f t="shared" si="1"/>
        <v>16.666666666666668</v>
      </c>
      <c r="Q45" s="15">
        <v>20</v>
      </c>
      <c r="R45" s="16">
        <f t="shared" si="2"/>
        <v>0.53999999999999992</v>
      </c>
      <c r="S45" s="18">
        <v>9</v>
      </c>
      <c r="T45" s="3">
        <v>0.1</v>
      </c>
      <c r="U45" s="15">
        <v>0</v>
      </c>
      <c r="V45" s="15">
        <v>10</v>
      </c>
      <c r="W45" s="15">
        <v>10</v>
      </c>
      <c r="X45" s="16">
        <f t="shared" si="3"/>
        <v>0.9</v>
      </c>
      <c r="Y45" s="18">
        <v>17</v>
      </c>
      <c r="Z45" s="3">
        <v>0.2</v>
      </c>
      <c r="AA45" s="15">
        <v>0</v>
      </c>
      <c r="AB45" s="15">
        <v>18</v>
      </c>
      <c r="AC45" s="15">
        <v>20</v>
      </c>
      <c r="AD45" s="16">
        <f t="shared" si="4"/>
        <v>0.94444444444444442</v>
      </c>
      <c r="AE45" s="18">
        <v>17</v>
      </c>
      <c r="AF45" s="3">
        <v>0.2</v>
      </c>
      <c r="AG45" s="15">
        <v>0</v>
      </c>
      <c r="AH45" s="15">
        <v>18</v>
      </c>
      <c r="AI45" s="15">
        <v>20</v>
      </c>
      <c r="AJ45" s="16">
        <f t="shared" si="5"/>
        <v>0.94444444444444442</v>
      </c>
      <c r="AK45" s="19">
        <v>0</v>
      </c>
      <c r="AL45" s="20">
        <f t="shared" si="10"/>
        <v>0</v>
      </c>
      <c r="AM45" s="21">
        <f t="shared" si="6"/>
        <v>92.832250831400401</v>
      </c>
      <c r="AN45" s="21">
        <f t="shared" si="7"/>
        <v>92.832250831400401</v>
      </c>
      <c r="AO45" s="67" t="s">
        <v>368</v>
      </c>
      <c r="AP45" s="66">
        <v>1</v>
      </c>
      <c r="AR45" s="19">
        <f t="shared" si="8"/>
        <v>0</v>
      </c>
      <c r="AV45" s="20"/>
    </row>
    <row r="46" spans="1:48" x14ac:dyDescent="0.2">
      <c r="A46" s="1">
        <v>43</v>
      </c>
      <c r="B46" s="1" t="s">
        <v>2</v>
      </c>
      <c r="C46" s="1" t="s">
        <v>93</v>
      </c>
      <c r="D46" s="1" t="s">
        <v>92</v>
      </c>
      <c r="E46" s="1" t="s">
        <v>91</v>
      </c>
      <c r="F46" s="1" t="s">
        <v>90</v>
      </c>
      <c r="G46" s="47">
        <f>VLOOKUP(D46,[1]产出率!$A$3:$J$114,10,FALSE)*100</f>
        <v>111.17490264430626</v>
      </c>
      <c r="H46" s="3">
        <v>0.4</v>
      </c>
      <c r="I46" s="15">
        <v>70</v>
      </c>
      <c r="J46" s="15">
        <v>95</v>
      </c>
      <c r="K46" s="15">
        <v>120</v>
      </c>
      <c r="L46" s="16">
        <f t="shared" si="0"/>
        <v>1.1293992211544499</v>
      </c>
      <c r="M46" s="17">
        <v>3</v>
      </c>
      <c r="N46" s="3">
        <v>0.1</v>
      </c>
      <c r="O46" s="15">
        <v>0</v>
      </c>
      <c r="P46" s="15">
        <f t="shared" si="1"/>
        <v>16.666666666666668</v>
      </c>
      <c r="Q46" s="15">
        <v>20</v>
      </c>
      <c r="R46" s="16">
        <f t="shared" si="2"/>
        <v>0.18</v>
      </c>
      <c r="S46" s="18">
        <v>6.0588235294117645</v>
      </c>
      <c r="T46" s="3">
        <v>0.1</v>
      </c>
      <c r="U46" s="15">
        <v>0</v>
      </c>
      <c r="V46" s="15">
        <v>10</v>
      </c>
      <c r="W46" s="15">
        <v>10</v>
      </c>
      <c r="X46" s="16">
        <f t="shared" si="3"/>
        <v>0.60588235294117643</v>
      </c>
      <c r="Y46" s="18">
        <v>18</v>
      </c>
      <c r="Z46" s="3">
        <v>0.2</v>
      </c>
      <c r="AA46" s="15">
        <v>0</v>
      </c>
      <c r="AB46" s="15">
        <v>18</v>
      </c>
      <c r="AC46" s="15">
        <v>20</v>
      </c>
      <c r="AD46" s="16">
        <f t="shared" si="4"/>
        <v>1</v>
      </c>
      <c r="AE46" s="18">
        <v>15</v>
      </c>
      <c r="AF46" s="3">
        <v>0.2</v>
      </c>
      <c r="AG46" s="15">
        <v>0</v>
      </c>
      <c r="AH46" s="15">
        <v>18</v>
      </c>
      <c r="AI46" s="15">
        <v>20</v>
      </c>
      <c r="AJ46" s="16">
        <f t="shared" si="5"/>
        <v>0.83333333333333348</v>
      </c>
      <c r="AK46" s="19">
        <v>2</v>
      </c>
      <c r="AL46" s="20">
        <f t="shared" si="10"/>
        <v>2</v>
      </c>
      <c r="AM46" s="21">
        <f t="shared" si="6"/>
        <v>91.701459042256431</v>
      </c>
      <c r="AN46" s="21">
        <f t="shared" si="7"/>
        <v>89.701459042256431</v>
      </c>
      <c r="AO46" s="67" t="s">
        <v>399</v>
      </c>
      <c r="AP46" s="66">
        <v>1</v>
      </c>
      <c r="AR46" s="19">
        <f t="shared" si="8"/>
        <v>-3</v>
      </c>
      <c r="AS46" s="84" t="s">
        <v>408</v>
      </c>
      <c r="AV46" s="20"/>
    </row>
    <row r="47" spans="1:48" x14ac:dyDescent="0.2">
      <c r="A47" s="1">
        <v>44</v>
      </c>
      <c r="B47" s="1" t="s">
        <v>2</v>
      </c>
      <c r="C47" s="1" t="s">
        <v>140</v>
      </c>
      <c r="D47" s="1" t="s">
        <v>139</v>
      </c>
      <c r="E47" s="1" t="s">
        <v>10</v>
      </c>
      <c r="F47" s="1" t="s">
        <v>13</v>
      </c>
      <c r="G47" s="47">
        <f>VLOOKUP(D47,[1]产出率!$A$3:$J$114,10,FALSE)*100</f>
        <v>110.34395213534971</v>
      </c>
      <c r="H47" s="3">
        <v>0.4</v>
      </c>
      <c r="I47" s="15">
        <v>70</v>
      </c>
      <c r="J47" s="15">
        <v>95</v>
      </c>
      <c r="K47" s="15">
        <v>120</v>
      </c>
      <c r="L47" s="16">
        <f t="shared" si="0"/>
        <v>1.1227516170827976</v>
      </c>
      <c r="M47" s="17">
        <v>0</v>
      </c>
      <c r="N47" s="3">
        <v>0.1</v>
      </c>
      <c r="O47" s="15">
        <v>0</v>
      </c>
      <c r="P47" s="15">
        <f t="shared" si="1"/>
        <v>16.666666666666668</v>
      </c>
      <c r="Q47" s="15">
        <v>20</v>
      </c>
      <c r="R47" s="16">
        <f t="shared" si="2"/>
        <v>0</v>
      </c>
      <c r="S47" s="18">
        <v>9</v>
      </c>
      <c r="T47" s="3">
        <v>0.1</v>
      </c>
      <c r="U47" s="15">
        <v>0</v>
      </c>
      <c r="V47" s="15">
        <v>10</v>
      </c>
      <c r="W47" s="15">
        <v>10</v>
      </c>
      <c r="X47" s="16">
        <f t="shared" si="3"/>
        <v>0.9</v>
      </c>
      <c r="Y47" s="18">
        <v>18</v>
      </c>
      <c r="Z47" s="3">
        <v>0.2</v>
      </c>
      <c r="AA47" s="15">
        <v>0</v>
      </c>
      <c r="AB47" s="15">
        <v>18</v>
      </c>
      <c r="AC47" s="15">
        <v>20</v>
      </c>
      <c r="AD47" s="16">
        <f t="shared" si="4"/>
        <v>1</v>
      </c>
      <c r="AE47" s="18">
        <v>16</v>
      </c>
      <c r="AF47" s="3">
        <v>0.2</v>
      </c>
      <c r="AG47" s="15">
        <v>0</v>
      </c>
      <c r="AH47" s="15">
        <v>18</v>
      </c>
      <c r="AI47" s="15">
        <v>20</v>
      </c>
      <c r="AJ47" s="16">
        <f t="shared" si="5"/>
        <v>0.88888888888888884</v>
      </c>
      <c r="AK47" s="19">
        <v>0</v>
      </c>
      <c r="AL47" s="20">
        <f t="shared" si="10"/>
        <v>0</v>
      </c>
      <c r="AM47" s="21">
        <f t="shared" si="6"/>
        <v>91.687842461089701</v>
      </c>
      <c r="AN47" s="21">
        <f t="shared" si="7"/>
        <v>91.687842461089701</v>
      </c>
      <c r="AO47" s="67" t="s">
        <v>399</v>
      </c>
      <c r="AP47" s="66">
        <v>1</v>
      </c>
      <c r="AR47" s="19">
        <f t="shared" si="8"/>
        <v>-2</v>
      </c>
      <c r="AV47" s="20"/>
    </row>
    <row r="48" spans="1:48" x14ac:dyDescent="0.2">
      <c r="A48" s="1">
        <v>45</v>
      </c>
      <c r="B48" s="1" t="s">
        <v>2</v>
      </c>
      <c r="C48" s="1" t="s">
        <v>104</v>
      </c>
      <c r="D48" s="1" t="s">
        <v>103</v>
      </c>
      <c r="E48" s="1" t="s">
        <v>91</v>
      </c>
      <c r="F48" s="1" t="s">
        <v>36</v>
      </c>
      <c r="G48" s="47">
        <f>VLOOKUP(D48,[1]产出率!$A$3:$J$114,10,FALSE)*100</f>
        <v>106.80429935305571</v>
      </c>
      <c r="H48" s="3">
        <v>0.4</v>
      </c>
      <c r="I48" s="15">
        <v>70</v>
      </c>
      <c r="J48" s="15">
        <v>95</v>
      </c>
      <c r="K48" s="15">
        <v>120</v>
      </c>
      <c r="L48" s="16">
        <f t="shared" si="0"/>
        <v>1.0944343948244457</v>
      </c>
      <c r="M48" s="17">
        <v>6</v>
      </c>
      <c r="N48" s="3">
        <v>0.1</v>
      </c>
      <c r="O48" s="15">
        <v>0</v>
      </c>
      <c r="P48" s="15">
        <f t="shared" si="1"/>
        <v>16.666666666666668</v>
      </c>
      <c r="Q48" s="15">
        <v>20</v>
      </c>
      <c r="R48" s="16">
        <f t="shared" si="2"/>
        <v>0.36</v>
      </c>
      <c r="S48" s="18">
        <v>8</v>
      </c>
      <c r="T48" s="3">
        <v>0.1</v>
      </c>
      <c r="U48" s="15">
        <v>0</v>
      </c>
      <c r="V48" s="15">
        <v>10</v>
      </c>
      <c r="W48" s="15">
        <v>10</v>
      </c>
      <c r="X48" s="16">
        <f t="shared" si="3"/>
        <v>0.8</v>
      </c>
      <c r="Y48" s="18">
        <v>16</v>
      </c>
      <c r="Z48" s="3">
        <v>0.2</v>
      </c>
      <c r="AA48" s="15">
        <v>0</v>
      </c>
      <c r="AB48" s="15">
        <v>18</v>
      </c>
      <c r="AC48" s="15">
        <v>20</v>
      </c>
      <c r="AD48" s="16">
        <f t="shared" si="4"/>
        <v>0.88888888888888884</v>
      </c>
      <c r="AE48" s="18">
        <v>14</v>
      </c>
      <c r="AF48" s="3">
        <v>0.2</v>
      </c>
      <c r="AG48" s="15">
        <v>0</v>
      </c>
      <c r="AH48" s="15">
        <v>18</v>
      </c>
      <c r="AI48" s="15">
        <v>20</v>
      </c>
      <c r="AJ48" s="16">
        <f t="shared" si="5"/>
        <v>0.7777777777777779</v>
      </c>
      <c r="AK48" s="19">
        <v>2</v>
      </c>
      <c r="AL48" s="20">
        <f t="shared" si="10"/>
        <v>2</v>
      </c>
      <c r="AM48" s="21">
        <f t="shared" si="6"/>
        <v>90.710709126311173</v>
      </c>
      <c r="AN48" s="21">
        <f t="shared" si="7"/>
        <v>88.710709126311173</v>
      </c>
      <c r="AO48" s="67" t="s">
        <v>399</v>
      </c>
      <c r="AP48" s="66">
        <v>1</v>
      </c>
      <c r="AR48" s="19">
        <f t="shared" si="8"/>
        <v>-2</v>
      </c>
      <c r="AV48" s="20"/>
    </row>
    <row r="49" spans="1:48" x14ac:dyDescent="0.2">
      <c r="A49" s="1">
        <v>46</v>
      </c>
      <c r="B49" s="1" t="s">
        <v>2</v>
      </c>
      <c r="C49" s="1" t="s">
        <v>117</v>
      </c>
      <c r="D49" s="1" t="s">
        <v>116</v>
      </c>
      <c r="E49" s="1" t="s">
        <v>10</v>
      </c>
      <c r="F49" s="1" t="s">
        <v>115</v>
      </c>
      <c r="G49" s="47">
        <f>VLOOKUP(D49,[1]产出率!$A$3:$J$114,10,FALSE)*100</f>
        <v>116.84389412418876</v>
      </c>
      <c r="H49" s="3">
        <v>0.4</v>
      </c>
      <c r="I49" s="15">
        <v>70</v>
      </c>
      <c r="J49" s="15">
        <v>95</v>
      </c>
      <c r="K49" s="15">
        <v>120</v>
      </c>
      <c r="L49" s="16">
        <f t="shared" si="0"/>
        <v>1.1747511529935102</v>
      </c>
      <c r="M49" s="17">
        <v>0</v>
      </c>
      <c r="N49" s="3">
        <v>0.1</v>
      </c>
      <c r="O49" s="15">
        <v>0</v>
      </c>
      <c r="P49" s="15">
        <f t="shared" si="1"/>
        <v>16.666666666666668</v>
      </c>
      <c r="Q49" s="15">
        <v>20</v>
      </c>
      <c r="R49" s="16">
        <f t="shared" si="2"/>
        <v>0</v>
      </c>
      <c r="S49" s="18">
        <v>0</v>
      </c>
      <c r="T49" s="3">
        <v>0.1</v>
      </c>
      <c r="U49" s="15">
        <v>0</v>
      </c>
      <c r="V49" s="15">
        <v>10</v>
      </c>
      <c r="W49" s="15">
        <v>10</v>
      </c>
      <c r="X49" s="16">
        <f t="shared" si="3"/>
        <v>0</v>
      </c>
      <c r="Y49" s="18">
        <v>16</v>
      </c>
      <c r="Z49" s="3">
        <v>0.2</v>
      </c>
      <c r="AA49" s="15">
        <v>0</v>
      </c>
      <c r="AB49" s="15">
        <v>18</v>
      </c>
      <c r="AC49" s="15">
        <v>20</v>
      </c>
      <c r="AD49" s="16">
        <f t="shared" si="4"/>
        <v>0.88888888888888884</v>
      </c>
      <c r="AE49" s="18">
        <v>15</v>
      </c>
      <c r="AF49" s="3">
        <v>0.2</v>
      </c>
      <c r="AG49" s="15">
        <v>0</v>
      </c>
      <c r="AH49" s="15">
        <v>18</v>
      </c>
      <c r="AI49" s="15">
        <v>20</v>
      </c>
      <c r="AJ49" s="16">
        <f t="shared" si="5"/>
        <v>0.83333333333333348</v>
      </c>
      <c r="AK49" s="19">
        <v>6</v>
      </c>
      <c r="AL49" s="20">
        <v>5</v>
      </c>
      <c r="AM49" s="21">
        <f t="shared" si="6"/>
        <v>86.434490564184856</v>
      </c>
      <c r="AN49" s="21">
        <f t="shared" si="7"/>
        <v>81.434490564184856</v>
      </c>
      <c r="AO49" s="67" t="s">
        <v>377</v>
      </c>
      <c r="AP49" s="66">
        <v>1</v>
      </c>
      <c r="AR49" s="19">
        <f t="shared" si="8"/>
        <v>-1</v>
      </c>
      <c r="AV49" s="20"/>
    </row>
    <row r="50" spans="1:48" ht="19.5" x14ac:dyDescent="0.2">
      <c r="A50" s="1">
        <v>47</v>
      </c>
      <c r="B50" s="1" t="s">
        <v>2</v>
      </c>
      <c r="C50" s="1" t="s">
        <v>67</v>
      </c>
      <c r="D50" s="1" t="s">
        <v>66</v>
      </c>
      <c r="E50" s="1" t="s">
        <v>91</v>
      </c>
      <c r="F50" s="1" t="s">
        <v>65</v>
      </c>
      <c r="G50" s="47">
        <f>VLOOKUP(D50,[1]产出率!$A$3:$J$114,10,FALSE)*100</f>
        <v>109.51852937943598</v>
      </c>
      <c r="H50" s="3">
        <v>0.4</v>
      </c>
      <c r="I50" s="15">
        <v>70</v>
      </c>
      <c r="J50" s="15">
        <v>95</v>
      </c>
      <c r="K50" s="15">
        <v>120</v>
      </c>
      <c r="L50" s="16">
        <f t="shared" si="0"/>
        <v>1.1161482350354879</v>
      </c>
      <c r="M50" s="17">
        <v>0</v>
      </c>
      <c r="N50" s="3">
        <v>0.1</v>
      </c>
      <c r="O50" s="15">
        <v>0</v>
      </c>
      <c r="P50" s="15">
        <f t="shared" si="1"/>
        <v>16.666666666666668</v>
      </c>
      <c r="Q50" s="15">
        <v>20</v>
      </c>
      <c r="R50" s="16">
        <f t="shared" si="2"/>
        <v>0</v>
      </c>
      <c r="S50" s="18">
        <v>8</v>
      </c>
      <c r="T50" s="3">
        <v>0.1</v>
      </c>
      <c r="U50" s="15">
        <v>0</v>
      </c>
      <c r="V50" s="15">
        <v>10</v>
      </c>
      <c r="W50" s="15">
        <v>10</v>
      </c>
      <c r="X50" s="16">
        <f t="shared" si="3"/>
        <v>0.8</v>
      </c>
      <c r="Y50" s="18">
        <v>17</v>
      </c>
      <c r="Z50" s="3">
        <v>0.2</v>
      </c>
      <c r="AA50" s="15">
        <v>0</v>
      </c>
      <c r="AB50" s="15">
        <v>18</v>
      </c>
      <c r="AC50" s="15">
        <v>20</v>
      </c>
      <c r="AD50" s="16">
        <f t="shared" si="4"/>
        <v>0.94444444444444442</v>
      </c>
      <c r="AE50" s="18">
        <v>13</v>
      </c>
      <c r="AF50" s="3">
        <v>0.2</v>
      </c>
      <c r="AG50" s="15">
        <v>0</v>
      </c>
      <c r="AH50" s="15">
        <v>18</v>
      </c>
      <c r="AI50" s="15">
        <v>20</v>
      </c>
      <c r="AJ50" s="16">
        <f t="shared" si="5"/>
        <v>0.7222222222222221</v>
      </c>
      <c r="AK50" s="19">
        <v>0</v>
      </c>
      <c r="AL50" s="20">
        <f t="shared" ref="AL50:AL84" si="11">AK50</f>
        <v>0</v>
      </c>
      <c r="AM50" s="21">
        <f t="shared" si="6"/>
        <v>85.979262734752851</v>
      </c>
      <c r="AN50" s="21">
        <f t="shared" si="7"/>
        <v>85.979262734752851</v>
      </c>
      <c r="AO50" s="67" t="s">
        <v>377</v>
      </c>
      <c r="AP50" s="66">
        <v>1</v>
      </c>
      <c r="AR50" s="19">
        <f t="shared" si="8"/>
        <v>-4</v>
      </c>
      <c r="AS50" s="84" t="s">
        <v>409</v>
      </c>
      <c r="AV50" s="20"/>
    </row>
    <row r="51" spans="1:48" ht="19.5" x14ac:dyDescent="0.2">
      <c r="A51" s="1">
        <v>48</v>
      </c>
      <c r="B51" s="1" t="s">
        <v>2</v>
      </c>
      <c r="C51" s="1" t="s">
        <v>159</v>
      </c>
      <c r="D51" s="1" t="s">
        <v>158</v>
      </c>
      <c r="E51" s="1" t="s">
        <v>10</v>
      </c>
      <c r="F51" s="1" t="s">
        <v>157</v>
      </c>
      <c r="G51" s="47">
        <f>VLOOKUP(D51,[1]产出率!$A$3:$J$114,10,FALSE)*100</f>
        <v>106.61453148371412</v>
      </c>
      <c r="H51" s="3">
        <v>0.4</v>
      </c>
      <c r="I51" s="15">
        <v>70</v>
      </c>
      <c r="J51" s="15">
        <v>95</v>
      </c>
      <c r="K51" s="15">
        <v>120</v>
      </c>
      <c r="L51" s="16">
        <f t="shared" si="0"/>
        <v>1.0929162518697129</v>
      </c>
      <c r="M51" s="17">
        <v>0</v>
      </c>
      <c r="N51" s="3">
        <v>0.1</v>
      </c>
      <c r="O51" s="15">
        <v>0</v>
      </c>
      <c r="P51" s="15">
        <f t="shared" si="1"/>
        <v>16.666666666666668</v>
      </c>
      <c r="Q51" s="15">
        <v>20</v>
      </c>
      <c r="R51" s="16">
        <f t="shared" si="2"/>
        <v>0</v>
      </c>
      <c r="S51" s="18">
        <v>6</v>
      </c>
      <c r="T51" s="3">
        <v>0.1</v>
      </c>
      <c r="U51" s="15">
        <v>0</v>
      </c>
      <c r="V51" s="15">
        <v>10</v>
      </c>
      <c r="W51" s="15">
        <v>10</v>
      </c>
      <c r="X51" s="16">
        <f t="shared" si="3"/>
        <v>0.6</v>
      </c>
      <c r="Y51" s="18">
        <v>18</v>
      </c>
      <c r="Z51" s="3">
        <v>0.2</v>
      </c>
      <c r="AA51" s="15">
        <v>0</v>
      </c>
      <c r="AB51" s="15">
        <v>18</v>
      </c>
      <c r="AC51" s="15">
        <v>20</v>
      </c>
      <c r="AD51" s="16">
        <f t="shared" si="4"/>
        <v>1</v>
      </c>
      <c r="AE51" s="18">
        <v>14</v>
      </c>
      <c r="AF51" s="3">
        <v>0.2</v>
      </c>
      <c r="AG51" s="15">
        <v>0</v>
      </c>
      <c r="AH51" s="15">
        <v>18</v>
      </c>
      <c r="AI51" s="15">
        <v>20</v>
      </c>
      <c r="AJ51" s="16">
        <f t="shared" si="5"/>
        <v>0.7777777777777779</v>
      </c>
      <c r="AK51" s="19">
        <v>0</v>
      </c>
      <c r="AL51" s="20">
        <f t="shared" si="11"/>
        <v>0</v>
      </c>
      <c r="AM51" s="21">
        <f t="shared" si="6"/>
        <v>85.272205630344061</v>
      </c>
      <c r="AN51" s="21">
        <f t="shared" si="7"/>
        <v>85.272205630344061</v>
      </c>
      <c r="AO51" s="67" t="s">
        <v>377</v>
      </c>
      <c r="AP51" s="66">
        <v>1</v>
      </c>
      <c r="AR51" s="19">
        <f t="shared" si="8"/>
        <v>-4</v>
      </c>
      <c r="AS51" s="84" t="s">
        <v>410</v>
      </c>
      <c r="AV51" s="20"/>
    </row>
    <row r="52" spans="1:48" x14ac:dyDescent="0.2">
      <c r="A52" s="1">
        <v>49</v>
      </c>
      <c r="B52" s="1" t="s">
        <v>2</v>
      </c>
      <c r="C52" s="1" t="s">
        <v>276</v>
      </c>
      <c r="D52" s="1" t="s">
        <v>277</v>
      </c>
      <c r="E52" s="1" t="s">
        <v>18</v>
      </c>
      <c r="F52" s="1" t="s">
        <v>302</v>
      </c>
      <c r="G52" s="47">
        <f>VLOOKUP(D52,[1]产出率!$A$3:$J$114,10,FALSE)*100</f>
        <v>99.955821754782662</v>
      </c>
      <c r="H52" s="3">
        <v>0.4</v>
      </c>
      <c r="I52" s="15">
        <v>70</v>
      </c>
      <c r="J52" s="15">
        <v>95</v>
      </c>
      <c r="K52" s="15">
        <v>120</v>
      </c>
      <c r="L52" s="16">
        <f t="shared" si="0"/>
        <v>1.0396465740382612</v>
      </c>
      <c r="M52" s="17">
        <v>0</v>
      </c>
      <c r="N52" s="3">
        <v>0.1</v>
      </c>
      <c r="O52" s="15">
        <v>0</v>
      </c>
      <c r="P52" s="15">
        <f t="shared" si="1"/>
        <v>16.666666666666668</v>
      </c>
      <c r="Q52" s="15">
        <v>20</v>
      </c>
      <c r="R52" s="16">
        <f t="shared" si="2"/>
        <v>0</v>
      </c>
      <c r="S52" s="18">
        <v>9</v>
      </c>
      <c r="T52" s="3">
        <v>0.1</v>
      </c>
      <c r="U52" s="15">
        <v>0</v>
      </c>
      <c r="V52" s="15">
        <v>10</v>
      </c>
      <c r="W52" s="15">
        <v>10</v>
      </c>
      <c r="X52" s="16">
        <f t="shared" si="3"/>
        <v>0.9</v>
      </c>
      <c r="Y52" s="18">
        <v>16</v>
      </c>
      <c r="Z52" s="3">
        <v>0.2</v>
      </c>
      <c r="AA52" s="15">
        <v>0</v>
      </c>
      <c r="AB52" s="15">
        <v>18</v>
      </c>
      <c r="AC52" s="15">
        <v>20</v>
      </c>
      <c r="AD52" s="16">
        <f t="shared" si="4"/>
        <v>0.88888888888888884</v>
      </c>
      <c r="AE52" s="18">
        <v>15</v>
      </c>
      <c r="AF52" s="3">
        <v>0.2</v>
      </c>
      <c r="AG52" s="15">
        <v>0</v>
      </c>
      <c r="AH52" s="15">
        <v>18</v>
      </c>
      <c r="AI52" s="15">
        <v>20</v>
      </c>
      <c r="AJ52" s="16">
        <f t="shared" si="5"/>
        <v>0.83333333333333348</v>
      </c>
      <c r="AK52" s="19">
        <v>0</v>
      </c>
      <c r="AL52" s="20">
        <f t="shared" si="11"/>
        <v>0</v>
      </c>
      <c r="AM52" s="21">
        <f t="shared" si="6"/>
        <v>85.030307405974909</v>
      </c>
      <c r="AN52" s="21">
        <f t="shared" si="7"/>
        <v>85.030307405974909</v>
      </c>
      <c r="AO52" s="67" t="s">
        <v>377</v>
      </c>
      <c r="AP52" s="66">
        <v>1</v>
      </c>
      <c r="AR52" s="19">
        <f t="shared" si="8"/>
        <v>-1</v>
      </c>
      <c r="AV52" s="20"/>
    </row>
    <row r="53" spans="1:48" ht="19.5" x14ac:dyDescent="0.2">
      <c r="A53" s="1">
        <v>50</v>
      </c>
      <c r="B53" s="1" t="s">
        <v>2</v>
      </c>
      <c r="C53" s="1" t="s">
        <v>278</v>
      </c>
      <c r="D53" s="1" t="s">
        <v>279</v>
      </c>
      <c r="E53" s="1" t="s">
        <v>18</v>
      </c>
      <c r="F53" s="1" t="s">
        <v>303</v>
      </c>
      <c r="G53" s="47">
        <f>VLOOKUP(D53,[1]产出率!$A$3:$J$114,10,FALSE)*100</f>
        <v>105.21540567076254</v>
      </c>
      <c r="H53" s="3">
        <v>0.4</v>
      </c>
      <c r="I53" s="15">
        <v>70</v>
      </c>
      <c r="J53" s="15">
        <v>95</v>
      </c>
      <c r="K53" s="15">
        <v>120</v>
      </c>
      <c r="L53" s="16">
        <f t="shared" si="0"/>
        <v>1.0817232453661003</v>
      </c>
      <c r="M53" s="17">
        <v>0</v>
      </c>
      <c r="N53" s="3">
        <v>0.1</v>
      </c>
      <c r="O53" s="15">
        <v>0</v>
      </c>
      <c r="P53" s="15">
        <f t="shared" si="1"/>
        <v>16.666666666666668</v>
      </c>
      <c r="Q53" s="15">
        <v>20</v>
      </c>
      <c r="R53" s="16">
        <f t="shared" si="2"/>
        <v>0</v>
      </c>
      <c r="S53" s="18">
        <v>8</v>
      </c>
      <c r="T53" s="3">
        <v>0.1</v>
      </c>
      <c r="U53" s="15">
        <v>0</v>
      </c>
      <c r="V53" s="15">
        <v>10</v>
      </c>
      <c r="W53" s="15">
        <v>10</v>
      </c>
      <c r="X53" s="16">
        <f t="shared" si="3"/>
        <v>0.8</v>
      </c>
      <c r="Y53" s="18">
        <v>17</v>
      </c>
      <c r="Z53" s="3">
        <v>0.2</v>
      </c>
      <c r="AA53" s="15">
        <v>0</v>
      </c>
      <c r="AB53" s="15">
        <v>18</v>
      </c>
      <c r="AC53" s="15">
        <v>20</v>
      </c>
      <c r="AD53" s="16">
        <f t="shared" si="4"/>
        <v>0.94444444444444442</v>
      </c>
      <c r="AE53" s="18">
        <v>14</v>
      </c>
      <c r="AF53" s="3">
        <v>0.2</v>
      </c>
      <c r="AG53" s="15">
        <v>0</v>
      </c>
      <c r="AH53" s="15">
        <v>18</v>
      </c>
      <c r="AI53" s="15">
        <v>20</v>
      </c>
      <c r="AJ53" s="16">
        <f t="shared" si="5"/>
        <v>0.7777777777777779</v>
      </c>
      <c r="AK53" s="19">
        <v>-1</v>
      </c>
      <c r="AL53" s="20">
        <f t="shared" si="11"/>
        <v>-1</v>
      </c>
      <c r="AM53" s="21">
        <f t="shared" si="6"/>
        <v>84.713374259088454</v>
      </c>
      <c r="AN53" s="21">
        <f t="shared" si="7"/>
        <v>85.713374259088454</v>
      </c>
      <c r="AO53" s="67" t="s">
        <v>377</v>
      </c>
      <c r="AP53" s="66">
        <v>1</v>
      </c>
      <c r="AR53" s="19">
        <f t="shared" si="8"/>
        <v>-3</v>
      </c>
      <c r="AS53" s="84" t="s">
        <v>411</v>
      </c>
      <c r="AV53" s="20"/>
    </row>
    <row r="54" spans="1:48" x14ac:dyDescent="0.2">
      <c r="A54" s="1">
        <v>51</v>
      </c>
      <c r="B54" s="1" t="s">
        <v>2</v>
      </c>
      <c r="C54" s="1" t="s">
        <v>252</v>
      </c>
      <c r="D54" s="1" t="s">
        <v>253</v>
      </c>
      <c r="E54" s="1" t="s">
        <v>294</v>
      </c>
      <c r="F54" s="1" t="s">
        <v>299</v>
      </c>
      <c r="G54" s="47">
        <f>VLOOKUP(D54,[1]产出率!$A$3:$J$114,10,FALSE)*100</f>
        <v>105.799886941775</v>
      </c>
      <c r="H54" s="3">
        <v>0.4</v>
      </c>
      <c r="I54" s="15">
        <v>70</v>
      </c>
      <c r="J54" s="15">
        <v>95</v>
      </c>
      <c r="K54" s="15">
        <v>120</v>
      </c>
      <c r="L54" s="16">
        <f t="shared" si="0"/>
        <v>1.0863990955342</v>
      </c>
      <c r="M54" s="17">
        <v>0</v>
      </c>
      <c r="N54" s="3">
        <v>0.1</v>
      </c>
      <c r="O54" s="15">
        <v>0</v>
      </c>
      <c r="P54" s="15">
        <f t="shared" si="1"/>
        <v>16.666666666666668</v>
      </c>
      <c r="Q54" s="15">
        <v>20</v>
      </c>
      <c r="R54" s="16">
        <f t="shared" si="2"/>
        <v>0</v>
      </c>
      <c r="S54" s="18">
        <v>9</v>
      </c>
      <c r="T54" s="3">
        <v>0.1</v>
      </c>
      <c r="U54" s="15">
        <v>0</v>
      </c>
      <c r="V54" s="15">
        <v>10</v>
      </c>
      <c r="W54" s="15">
        <v>10</v>
      </c>
      <c r="X54" s="16">
        <f t="shared" si="3"/>
        <v>0.9</v>
      </c>
      <c r="Y54" s="18">
        <v>15</v>
      </c>
      <c r="Z54" s="3">
        <v>0.2</v>
      </c>
      <c r="AA54" s="15">
        <v>0</v>
      </c>
      <c r="AB54" s="15">
        <v>18</v>
      </c>
      <c r="AC54" s="15">
        <v>20</v>
      </c>
      <c r="AD54" s="16">
        <f t="shared" si="4"/>
        <v>0.83333333333333348</v>
      </c>
      <c r="AE54" s="18">
        <v>14</v>
      </c>
      <c r="AF54" s="3">
        <v>0.2</v>
      </c>
      <c r="AG54" s="15">
        <v>0</v>
      </c>
      <c r="AH54" s="15">
        <v>18</v>
      </c>
      <c r="AI54" s="15">
        <v>20</v>
      </c>
      <c r="AJ54" s="16">
        <f t="shared" si="5"/>
        <v>0.7777777777777779</v>
      </c>
      <c r="AK54" s="19">
        <v>0</v>
      </c>
      <c r="AL54" s="20">
        <f t="shared" si="11"/>
        <v>0</v>
      </c>
      <c r="AM54" s="21">
        <f t="shared" si="6"/>
        <v>84.67818604359023</v>
      </c>
      <c r="AN54" s="21">
        <f t="shared" si="7"/>
        <v>84.67818604359023</v>
      </c>
      <c r="AO54" s="67" t="s">
        <v>377</v>
      </c>
      <c r="AP54" s="66">
        <v>1</v>
      </c>
      <c r="AR54" s="19">
        <f t="shared" si="8"/>
        <v>-1</v>
      </c>
      <c r="AV54" s="20"/>
    </row>
    <row r="55" spans="1:48" x14ac:dyDescent="0.2">
      <c r="A55" s="1">
        <v>52</v>
      </c>
      <c r="B55" s="1" t="s">
        <v>2</v>
      </c>
      <c r="C55" s="1" t="s">
        <v>42</v>
      </c>
      <c r="D55" s="1" t="s">
        <v>41</v>
      </c>
      <c r="E55" s="1" t="s">
        <v>18</v>
      </c>
      <c r="F55" s="1" t="s">
        <v>40</v>
      </c>
      <c r="G55" s="47">
        <f>VLOOKUP(D55,[1]产出率!$A$3:$J$114,10,FALSE)*100</f>
        <v>104.10847639165748</v>
      </c>
      <c r="H55" s="3">
        <v>0.4</v>
      </c>
      <c r="I55" s="15">
        <v>70</v>
      </c>
      <c r="J55" s="15">
        <v>95</v>
      </c>
      <c r="K55" s="15">
        <v>120</v>
      </c>
      <c r="L55" s="16">
        <f t="shared" si="0"/>
        <v>1.0728678111332599</v>
      </c>
      <c r="M55" s="17">
        <v>0</v>
      </c>
      <c r="N55" s="3">
        <v>0.1</v>
      </c>
      <c r="O55" s="15">
        <v>0</v>
      </c>
      <c r="P55" s="15">
        <f t="shared" si="1"/>
        <v>16.666666666666668</v>
      </c>
      <c r="Q55" s="15">
        <v>20</v>
      </c>
      <c r="R55" s="16">
        <f t="shared" si="2"/>
        <v>0</v>
      </c>
      <c r="S55" s="18">
        <v>9</v>
      </c>
      <c r="T55" s="3">
        <v>0.1</v>
      </c>
      <c r="U55" s="15">
        <v>0</v>
      </c>
      <c r="V55" s="15">
        <v>10</v>
      </c>
      <c r="W55" s="15">
        <v>10</v>
      </c>
      <c r="X55" s="16">
        <f t="shared" si="3"/>
        <v>0.9</v>
      </c>
      <c r="Y55" s="18">
        <v>14</v>
      </c>
      <c r="Z55" s="3">
        <v>0.2</v>
      </c>
      <c r="AA55" s="15">
        <v>0</v>
      </c>
      <c r="AB55" s="15">
        <v>18</v>
      </c>
      <c r="AC55" s="15">
        <v>20</v>
      </c>
      <c r="AD55" s="16">
        <f t="shared" si="4"/>
        <v>0.7777777777777779</v>
      </c>
      <c r="AE55" s="18">
        <v>13</v>
      </c>
      <c r="AF55" s="3">
        <v>0.2</v>
      </c>
      <c r="AG55" s="15">
        <v>0</v>
      </c>
      <c r="AH55" s="15">
        <v>18</v>
      </c>
      <c r="AI55" s="15">
        <v>20</v>
      </c>
      <c r="AJ55" s="16">
        <f t="shared" si="5"/>
        <v>0.7222222222222221</v>
      </c>
      <c r="AK55" s="19">
        <v>2</v>
      </c>
      <c r="AL55" s="20">
        <f t="shared" si="11"/>
        <v>2</v>
      </c>
      <c r="AM55" s="21">
        <f t="shared" si="6"/>
        <v>83.914712445330395</v>
      </c>
      <c r="AN55" s="21">
        <f t="shared" si="7"/>
        <v>81.914712445330395</v>
      </c>
      <c r="AO55" s="67" t="s">
        <v>377</v>
      </c>
      <c r="AP55" s="66">
        <v>1</v>
      </c>
      <c r="AR55" s="19">
        <f t="shared" si="8"/>
        <v>-1</v>
      </c>
      <c r="AV55" s="20"/>
    </row>
    <row r="56" spans="1:48" ht="19.5" x14ac:dyDescent="0.2">
      <c r="A56" s="1">
        <v>53</v>
      </c>
      <c r="B56" s="1" t="s">
        <v>2</v>
      </c>
      <c r="C56" s="1" t="s">
        <v>186</v>
      </c>
      <c r="D56" s="1" t="s">
        <v>185</v>
      </c>
      <c r="E56" s="1" t="s">
        <v>10</v>
      </c>
      <c r="F56" s="1" t="s">
        <v>184</v>
      </c>
      <c r="G56" s="47">
        <f>VLOOKUP(D56,[1]产出率!$A$3:$J$114,10,FALSE)*100</f>
        <v>109.25876826565681</v>
      </c>
      <c r="H56" s="3">
        <v>0.4</v>
      </c>
      <c r="I56" s="15">
        <v>70</v>
      </c>
      <c r="J56" s="15">
        <v>95</v>
      </c>
      <c r="K56" s="15">
        <v>120</v>
      </c>
      <c r="L56" s="16">
        <f t="shared" si="0"/>
        <v>1.1140701461252545</v>
      </c>
      <c r="M56" s="17">
        <v>0</v>
      </c>
      <c r="N56" s="3">
        <v>0.1</v>
      </c>
      <c r="O56" s="15">
        <v>0</v>
      </c>
      <c r="P56" s="15">
        <f t="shared" si="1"/>
        <v>16.666666666666668</v>
      </c>
      <c r="Q56" s="15">
        <v>20</v>
      </c>
      <c r="R56" s="16">
        <f t="shared" si="2"/>
        <v>0</v>
      </c>
      <c r="S56" s="18">
        <v>5</v>
      </c>
      <c r="T56" s="3">
        <v>0.1</v>
      </c>
      <c r="U56" s="15">
        <v>0</v>
      </c>
      <c r="V56" s="15">
        <v>10</v>
      </c>
      <c r="W56" s="15">
        <v>10</v>
      </c>
      <c r="X56" s="16">
        <f t="shared" si="3"/>
        <v>0.5</v>
      </c>
      <c r="Y56" s="18">
        <v>18</v>
      </c>
      <c r="Z56" s="3">
        <v>0.2</v>
      </c>
      <c r="AA56" s="15">
        <v>0</v>
      </c>
      <c r="AB56" s="15">
        <v>18</v>
      </c>
      <c r="AC56" s="15">
        <v>20</v>
      </c>
      <c r="AD56" s="16">
        <f t="shared" si="4"/>
        <v>1</v>
      </c>
      <c r="AE56" s="18">
        <v>12</v>
      </c>
      <c r="AF56" s="3">
        <v>0.2</v>
      </c>
      <c r="AG56" s="15">
        <v>0</v>
      </c>
      <c r="AH56" s="15">
        <v>18</v>
      </c>
      <c r="AI56" s="15">
        <v>20</v>
      </c>
      <c r="AJ56" s="16">
        <f t="shared" si="5"/>
        <v>0.66666666666666652</v>
      </c>
      <c r="AK56" s="19">
        <v>0</v>
      </c>
      <c r="AL56" s="20">
        <f t="shared" si="11"/>
        <v>0</v>
      </c>
      <c r="AM56" s="21">
        <f t="shared" si="6"/>
        <v>82.896139178343503</v>
      </c>
      <c r="AN56" s="21">
        <f t="shared" si="7"/>
        <v>82.896139178343503</v>
      </c>
      <c r="AO56" s="67" t="s">
        <v>377</v>
      </c>
      <c r="AP56" s="66">
        <v>1</v>
      </c>
      <c r="AR56" s="19">
        <f t="shared" si="8"/>
        <v>-6</v>
      </c>
      <c r="AS56" s="84" t="s">
        <v>414</v>
      </c>
      <c r="AV56" s="20"/>
    </row>
    <row r="57" spans="1:48" ht="19.5" x14ac:dyDescent="0.2">
      <c r="A57" s="1">
        <v>54</v>
      </c>
      <c r="B57" s="1" t="s">
        <v>2</v>
      </c>
      <c r="C57" s="1" t="s">
        <v>70</v>
      </c>
      <c r="D57" s="1" t="s">
        <v>69</v>
      </c>
      <c r="E57" s="1" t="s">
        <v>10</v>
      </c>
      <c r="F57" s="1" t="s">
        <v>68</v>
      </c>
      <c r="G57" s="47">
        <f>VLOOKUP(D57,[1]产出率!$A$3:$J$114,10,FALSE)*100</f>
        <v>94.888495460230331</v>
      </c>
      <c r="H57" s="3">
        <v>0.4</v>
      </c>
      <c r="I57" s="15">
        <v>70</v>
      </c>
      <c r="J57" s="15">
        <v>95</v>
      </c>
      <c r="K57" s="15">
        <v>120</v>
      </c>
      <c r="L57" s="16">
        <f t="shared" si="0"/>
        <v>0.99553981840921324</v>
      </c>
      <c r="M57" s="17">
        <v>5</v>
      </c>
      <c r="N57" s="3">
        <v>0.1</v>
      </c>
      <c r="O57" s="15">
        <v>0</v>
      </c>
      <c r="P57" s="15">
        <f t="shared" si="1"/>
        <v>16.666666666666668</v>
      </c>
      <c r="Q57" s="15">
        <v>20</v>
      </c>
      <c r="R57" s="16">
        <f t="shared" si="2"/>
        <v>0.3</v>
      </c>
      <c r="S57" s="18">
        <v>10</v>
      </c>
      <c r="T57" s="3">
        <v>0.1</v>
      </c>
      <c r="U57" s="15">
        <v>0</v>
      </c>
      <c r="V57" s="15">
        <v>10</v>
      </c>
      <c r="W57" s="15">
        <v>10</v>
      </c>
      <c r="X57" s="16">
        <f t="shared" si="3"/>
        <v>1</v>
      </c>
      <c r="Y57" s="18">
        <v>12</v>
      </c>
      <c r="Z57" s="3">
        <v>0.2</v>
      </c>
      <c r="AA57" s="15">
        <v>0</v>
      </c>
      <c r="AB57" s="15">
        <v>18</v>
      </c>
      <c r="AC57" s="15">
        <v>20</v>
      </c>
      <c r="AD57" s="16">
        <f t="shared" si="4"/>
        <v>0.66666666666666652</v>
      </c>
      <c r="AE57" s="18">
        <v>15</v>
      </c>
      <c r="AF57" s="3">
        <v>0.2</v>
      </c>
      <c r="AG57" s="15">
        <v>0</v>
      </c>
      <c r="AH57" s="15">
        <v>18</v>
      </c>
      <c r="AI57" s="15">
        <v>20</v>
      </c>
      <c r="AJ57" s="16">
        <f t="shared" si="5"/>
        <v>0.83333333333333348</v>
      </c>
      <c r="AK57" s="19">
        <v>0</v>
      </c>
      <c r="AL57" s="20">
        <f t="shared" si="11"/>
        <v>0</v>
      </c>
      <c r="AM57" s="21">
        <f t="shared" si="6"/>
        <v>82.82159273636853</v>
      </c>
      <c r="AN57" s="21">
        <f t="shared" si="7"/>
        <v>82.82159273636853</v>
      </c>
      <c r="AO57" s="67" t="s">
        <v>377</v>
      </c>
      <c r="AP57" s="66">
        <v>1</v>
      </c>
      <c r="AR57" s="19">
        <f t="shared" si="8"/>
        <v>3</v>
      </c>
      <c r="AS57" s="84" t="s">
        <v>415</v>
      </c>
      <c r="AV57" s="20"/>
    </row>
    <row r="58" spans="1:48" x14ac:dyDescent="0.2">
      <c r="A58" s="1">
        <v>55</v>
      </c>
      <c r="B58" s="1" t="s">
        <v>2</v>
      </c>
      <c r="C58" s="1" t="s">
        <v>54</v>
      </c>
      <c r="D58" s="1" t="s">
        <v>53</v>
      </c>
      <c r="E58" s="1" t="s">
        <v>91</v>
      </c>
      <c r="F58" s="1" t="s">
        <v>36</v>
      </c>
      <c r="G58" s="47">
        <f>VLOOKUP(D58,[1]产出率!$A$3:$J$114,10,FALSE)*100</f>
        <v>102.76325293637333</v>
      </c>
      <c r="H58" s="3">
        <v>0.4</v>
      </c>
      <c r="I58" s="15">
        <v>70</v>
      </c>
      <c r="J58" s="15">
        <v>95</v>
      </c>
      <c r="K58" s="15">
        <v>120</v>
      </c>
      <c r="L58" s="16">
        <f t="shared" si="0"/>
        <v>1.0621060234909867</v>
      </c>
      <c r="M58" s="17">
        <v>0</v>
      </c>
      <c r="N58" s="3">
        <v>0.1</v>
      </c>
      <c r="O58" s="15">
        <v>0</v>
      </c>
      <c r="P58" s="15">
        <f t="shared" si="1"/>
        <v>16.666666666666668</v>
      </c>
      <c r="Q58" s="15">
        <v>20</v>
      </c>
      <c r="R58" s="16">
        <f t="shared" si="2"/>
        <v>0</v>
      </c>
      <c r="S58" s="18">
        <v>9</v>
      </c>
      <c r="T58" s="3">
        <v>0.1</v>
      </c>
      <c r="U58" s="15">
        <v>0</v>
      </c>
      <c r="V58" s="15">
        <v>10</v>
      </c>
      <c r="W58" s="15">
        <v>10</v>
      </c>
      <c r="X58" s="16">
        <f t="shared" si="3"/>
        <v>0.9</v>
      </c>
      <c r="Y58" s="18">
        <v>15</v>
      </c>
      <c r="Z58" s="3">
        <v>0.2</v>
      </c>
      <c r="AA58" s="15">
        <v>0</v>
      </c>
      <c r="AB58" s="15">
        <v>18</v>
      </c>
      <c r="AC58" s="15">
        <v>20</v>
      </c>
      <c r="AD58" s="16">
        <f t="shared" si="4"/>
        <v>0.83333333333333348</v>
      </c>
      <c r="AE58" s="18">
        <v>13</v>
      </c>
      <c r="AF58" s="3">
        <v>0.2</v>
      </c>
      <c r="AG58" s="15">
        <v>0</v>
      </c>
      <c r="AH58" s="15">
        <v>18</v>
      </c>
      <c r="AI58" s="15">
        <v>20</v>
      </c>
      <c r="AJ58" s="16">
        <f t="shared" si="5"/>
        <v>0.7222222222222221</v>
      </c>
      <c r="AK58" s="19">
        <v>0</v>
      </c>
      <c r="AL58" s="20">
        <f t="shared" si="11"/>
        <v>0</v>
      </c>
      <c r="AM58" s="21">
        <f t="shared" si="6"/>
        <v>82.595352050750591</v>
      </c>
      <c r="AN58" s="21">
        <f t="shared" si="7"/>
        <v>82.595352050750591</v>
      </c>
      <c r="AO58" s="67" t="s">
        <v>377</v>
      </c>
      <c r="AP58" s="66">
        <v>1</v>
      </c>
      <c r="AR58" s="19">
        <f t="shared" si="8"/>
        <v>-2</v>
      </c>
      <c r="AV58" s="20"/>
    </row>
    <row r="59" spans="1:48" ht="19.5" x14ac:dyDescent="0.2">
      <c r="A59" s="1">
        <v>56</v>
      </c>
      <c r="B59" s="1" t="s">
        <v>2</v>
      </c>
      <c r="C59" s="1" t="s">
        <v>147</v>
      </c>
      <c r="D59" s="1" t="s">
        <v>146</v>
      </c>
      <c r="E59" s="1" t="s">
        <v>18</v>
      </c>
      <c r="F59" s="1" t="s">
        <v>30</v>
      </c>
      <c r="G59" s="47">
        <f>VLOOKUP(D59,[1]产出率!$A$3:$J$114,10,FALSE)*100</f>
        <v>106.72339412692273</v>
      </c>
      <c r="H59" s="3">
        <v>0.4</v>
      </c>
      <c r="I59" s="15">
        <v>70</v>
      </c>
      <c r="J59" s="15">
        <v>95</v>
      </c>
      <c r="K59" s="15">
        <v>120</v>
      </c>
      <c r="L59" s="16">
        <f t="shared" si="0"/>
        <v>1.0937871530153818</v>
      </c>
      <c r="M59" s="17">
        <v>6</v>
      </c>
      <c r="N59" s="3">
        <v>0.1</v>
      </c>
      <c r="O59" s="15">
        <v>0</v>
      </c>
      <c r="P59" s="15">
        <f t="shared" si="1"/>
        <v>16.666666666666668</v>
      </c>
      <c r="Q59" s="15">
        <v>20</v>
      </c>
      <c r="R59" s="16">
        <f t="shared" si="2"/>
        <v>0.36</v>
      </c>
      <c r="S59" s="18">
        <v>6</v>
      </c>
      <c r="T59" s="3">
        <v>0.1</v>
      </c>
      <c r="U59" s="15">
        <v>0</v>
      </c>
      <c r="V59" s="15">
        <v>10</v>
      </c>
      <c r="W59" s="15">
        <v>10</v>
      </c>
      <c r="X59" s="16">
        <f t="shared" si="3"/>
        <v>0.6</v>
      </c>
      <c r="Y59" s="18">
        <v>16</v>
      </c>
      <c r="Z59" s="3">
        <v>0.2</v>
      </c>
      <c r="AA59" s="15">
        <v>0</v>
      </c>
      <c r="AB59" s="15">
        <v>18</v>
      </c>
      <c r="AC59" s="15">
        <v>20</v>
      </c>
      <c r="AD59" s="16">
        <f t="shared" si="4"/>
        <v>0.88888888888888884</v>
      </c>
      <c r="AE59" s="18">
        <v>10</v>
      </c>
      <c r="AF59" s="3">
        <v>0.2</v>
      </c>
      <c r="AG59" s="15">
        <v>0</v>
      </c>
      <c r="AH59" s="15">
        <v>18</v>
      </c>
      <c r="AI59" s="15">
        <v>20</v>
      </c>
      <c r="AJ59" s="16">
        <f t="shared" si="5"/>
        <v>0.55555555555555558</v>
      </c>
      <c r="AK59" s="19">
        <v>0</v>
      </c>
      <c r="AL59" s="20">
        <f t="shared" si="11"/>
        <v>0</v>
      </c>
      <c r="AM59" s="21">
        <f t="shared" si="6"/>
        <v>82.240375009504163</v>
      </c>
      <c r="AN59" s="21">
        <f t="shared" si="7"/>
        <v>82.240375009504163</v>
      </c>
      <c r="AO59" s="67" t="s">
        <v>377</v>
      </c>
      <c r="AP59" s="66">
        <v>1</v>
      </c>
      <c r="AR59" s="19">
        <f t="shared" si="8"/>
        <v>-6</v>
      </c>
      <c r="AS59" s="84" t="s">
        <v>412</v>
      </c>
      <c r="AV59" s="20"/>
    </row>
    <row r="60" spans="1:48" x14ac:dyDescent="0.2">
      <c r="A60" s="1">
        <v>58</v>
      </c>
      <c r="B60" s="1" t="s">
        <v>2</v>
      </c>
      <c r="C60" s="1" t="s">
        <v>181</v>
      </c>
      <c r="D60" s="1" t="s">
        <v>180</v>
      </c>
      <c r="E60" s="1" t="s">
        <v>18</v>
      </c>
      <c r="F60" s="1" t="s">
        <v>179</v>
      </c>
      <c r="G60" s="47">
        <f>VLOOKUP(D60,[1]产出率!$A$3:$J$114,10,FALSE)*100</f>
        <v>92.497530570348971</v>
      </c>
      <c r="H60" s="3">
        <v>0.4</v>
      </c>
      <c r="I60" s="15">
        <v>70</v>
      </c>
      <c r="J60" s="15">
        <v>95</v>
      </c>
      <c r="K60" s="15">
        <v>120</v>
      </c>
      <c r="L60" s="16">
        <f>IF(G60&lt;=I60,0,IF(G60&lt;=J60,(G60-I60)/(J60-I60)*100,IF(G60&gt;=K60,120,20*(G60-J60)/(K60-J60)+100))/100)</f>
        <v>0.89990122281395879</v>
      </c>
      <c r="M60" s="17">
        <v>0</v>
      </c>
      <c r="N60" s="3">
        <v>0.1</v>
      </c>
      <c r="O60" s="15">
        <v>0</v>
      </c>
      <c r="P60" s="15">
        <f t="shared" si="1"/>
        <v>16.666666666666668</v>
      </c>
      <c r="Q60" s="15">
        <v>20</v>
      </c>
      <c r="R60" s="16">
        <f>IF(M60&lt;=O60,0,IF(M60&lt;=P60,(M60-O60)/(P60-O60)*100,IF(M60&gt;=Q60,120,20*(M60-P60)/(Q60-P60)+100))/100)</f>
        <v>0</v>
      </c>
      <c r="S60" s="18">
        <v>9</v>
      </c>
      <c r="T60" s="3">
        <v>0.1</v>
      </c>
      <c r="U60" s="15">
        <v>0</v>
      </c>
      <c r="V60" s="15">
        <v>10</v>
      </c>
      <c r="W60" s="15">
        <v>10</v>
      </c>
      <c r="X60" s="16">
        <f>IF(S60&lt;=U60,0,IF(S60&lt;=V60,(S60-U60)/(V60-U60)*100,IF(S60&gt;=W60,120,20*(S60-V60)/(W60-V60)+100))/100)</f>
        <v>0.9</v>
      </c>
      <c r="Y60" s="18">
        <v>15</v>
      </c>
      <c r="Z60" s="3">
        <v>0.2</v>
      </c>
      <c r="AA60" s="15">
        <v>0</v>
      </c>
      <c r="AB60" s="15">
        <v>18</v>
      </c>
      <c r="AC60" s="15">
        <v>20</v>
      </c>
      <c r="AD60" s="16">
        <f>IF(Y60&lt;=AA60,0,IF(Y60&lt;=AB60,(Y60-AA60)/(AB60-AA60)*100,IF(Y60&gt;=AC60,120,20*(Y60-AB60)/(AC60-AB60)+100))/100)</f>
        <v>0.83333333333333348</v>
      </c>
      <c r="AE60" s="18">
        <v>16</v>
      </c>
      <c r="AF60" s="3">
        <v>0.2</v>
      </c>
      <c r="AG60" s="15">
        <v>0</v>
      </c>
      <c r="AH60" s="15">
        <v>18</v>
      </c>
      <c r="AI60" s="15">
        <v>20</v>
      </c>
      <c r="AJ60" s="16">
        <f>IF(AE60&lt;=AG60,0,IF(AE60&lt;=AH60,(AE60-AG60)/(AH60-AG60)*100,IF(AE60&gt;=AI60,120,20*(AE60-AH60)/(AI60-AH60)+100))/100)</f>
        <v>0.88888888888888884</v>
      </c>
      <c r="AK60" s="19">
        <v>0</v>
      </c>
      <c r="AL60" s="20">
        <f>AK60</f>
        <v>0</v>
      </c>
      <c r="AM60" s="21">
        <f>(L60*H60+R60*N60+X60*T60+AD60*Z60+AJ60*AF60)*100+AL60</f>
        <v>79.440493357002808</v>
      </c>
      <c r="AN60" s="21">
        <f>(L60*H60+R60*N60+X60*T60+AD60*Z60+AJ60*AF60)*100</f>
        <v>79.440493357002808</v>
      </c>
      <c r="AO60" s="67" t="s">
        <v>4</v>
      </c>
      <c r="AP60" s="66">
        <v>1</v>
      </c>
      <c r="AR60" s="19">
        <f>AE60-Y60</f>
        <v>1</v>
      </c>
      <c r="AV60" s="20"/>
    </row>
    <row r="61" spans="1:48" ht="19.5" x14ac:dyDescent="0.2">
      <c r="A61" s="1">
        <v>57</v>
      </c>
      <c r="B61" s="1" t="s">
        <v>2</v>
      </c>
      <c r="C61" s="1" t="s">
        <v>256</v>
      </c>
      <c r="D61" s="1" t="s">
        <v>257</v>
      </c>
      <c r="E61" s="1" t="s">
        <v>294</v>
      </c>
      <c r="F61" s="1" t="s">
        <v>299</v>
      </c>
      <c r="G61" s="47">
        <f>VLOOKUP(D61,[1]产出率!$A$3:$J$114,10,FALSE)*100</f>
        <v>104.50314251986832</v>
      </c>
      <c r="H61" s="3">
        <v>0.4</v>
      </c>
      <c r="I61" s="15">
        <v>70</v>
      </c>
      <c r="J61" s="15">
        <v>95</v>
      </c>
      <c r="K61" s="15">
        <v>120</v>
      </c>
      <c r="L61" s="16">
        <f t="shared" si="0"/>
        <v>1.0760251401589465</v>
      </c>
      <c r="M61" s="17">
        <v>0</v>
      </c>
      <c r="N61" s="3">
        <v>0.1</v>
      </c>
      <c r="O61" s="15">
        <v>0</v>
      </c>
      <c r="P61" s="15">
        <f t="shared" si="1"/>
        <v>16.666666666666668</v>
      </c>
      <c r="Q61" s="15">
        <v>20</v>
      </c>
      <c r="R61" s="16">
        <f t="shared" si="2"/>
        <v>0</v>
      </c>
      <c r="S61" s="18">
        <v>6</v>
      </c>
      <c r="T61" s="3">
        <v>0.1</v>
      </c>
      <c r="U61" s="15">
        <v>0</v>
      </c>
      <c r="V61" s="15">
        <v>10</v>
      </c>
      <c r="W61" s="15">
        <v>10</v>
      </c>
      <c r="X61" s="16">
        <f t="shared" si="3"/>
        <v>0.6</v>
      </c>
      <c r="Y61" s="18">
        <v>15</v>
      </c>
      <c r="Z61" s="3">
        <v>0.2</v>
      </c>
      <c r="AA61" s="15">
        <v>0</v>
      </c>
      <c r="AB61" s="15">
        <v>18</v>
      </c>
      <c r="AC61" s="15">
        <v>20</v>
      </c>
      <c r="AD61" s="16">
        <f t="shared" si="4"/>
        <v>0.83333333333333348</v>
      </c>
      <c r="AE61" s="18">
        <v>12</v>
      </c>
      <c r="AF61" s="3">
        <v>0.2</v>
      </c>
      <c r="AG61" s="15">
        <v>0</v>
      </c>
      <c r="AH61" s="15">
        <v>18</v>
      </c>
      <c r="AI61" s="15">
        <v>20</v>
      </c>
      <c r="AJ61" s="16">
        <f t="shared" si="5"/>
        <v>0.66666666666666652</v>
      </c>
      <c r="AK61" s="19">
        <v>0</v>
      </c>
      <c r="AL61" s="20">
        <f t="shared" si="11"/>
        <v>0</v>
      </c>
      <c r="AM61" s="21">
        <f t="shared" si="6"/>
        <v>79.041005606357857</v>
      </c>
      <c r="AN61" s="21">
        <f t="shared" si="7"/>
        <v>79.041005606357857</v>
      </c>
      <c r="AO61" s="67" t="s">
        <v>400</v>
      </c>
      <c r="AP61" s="66">
        <v>1</v>
      </c>
      <c r="AR61" s="19">
        <f t="shared" si="8"/>
        <v>-3</v>
      </c>
      <c r="AS61" s="84" t="s">
        <v>413</v>
      </c>
      <c r="AV61" s="20"/>
    </row>
    <row r="62" spans="1:48" x14ac:dyDescent="0.2">
      <c r="A62" s="1">
        <v>59</v>
      </c>
      <c r="B62" s="1" t="s">
        <v>2</v>
      </c>
      <c r="C62" s="1" t="s">
        <v>254</v>
      </c>
      <c r="D62" s="1" t="s">
        <v>255</v>
      </c>
      <c r="E62" s="1" t="s">
        <v>294</v>
      </c>
      <c r="F62" s="1" t="s">
        <v>299</v>
      </c>
      <c r="G62" s="47">
        <f>VLOOKUP(D62,[1]产出率!$A$3:$J$114,10,FALSE)*100</f>
        <v>86.715450736541072</v>
      </c>
      <c r="H62" s="3">
        <v>0.4</v>
      </c>
      <c r="I62" s="15">
        <v>70</v>
      </c>
      <c r="J62" s="15">
        <v>95</v>
      </c>
      <c r="K62" s="15">
        <v>120</v>
      </c>
      <c r="L62" s="16">
        <f t="shared" si="0"/>
        <v>0.66861802946164284</v>
      </c>
      <c r="M62" s="17">
        <v>0</v>
      </c>
      <c r="N62" s="3">
        <v>0.1</v>
      </c>
      <c r="O62" s="15">
        <v>0</v>
      </c>
      <c r="P62" s="15">
        <f t="shared" si="1"/>
        <v>16.666666666666668</v>
      </c>
      <c r="Q62" s="15">
        <v>20</v>
      </c>
      <c r="R62" s="16">
        <f t="shared" si="2"/>
        <v>0</v>
      </c>
      <c r="S62" s="18">
        <v>9</v>
      </c>
      <c r="T62" s="3">
        <v>0.1</v>
      </c>
      <c r="U62" s="15">
        <v>0</v>
      </c>
      <c r="V62" s="15">
        <v>10</v>
      </c>
      <c r="W62" s="15">
        <v>10</v>
      </c>
      <c r="X62" s="16">
        <f t="shared" si="3"/>
        <v>0.9</v>
      </c>
      <c r="Y62" s="18">
        <v>11</v>
      </c>
      <c r="Z62" s="3">
        <v>0.2</v>
      </c>
      <c r="AA62" s="15">
        <v>0</v>
      </c>
      <c r="AB62" s="15">
        <v>18</v>
      </c>
      <c r="AC62" s="15">
        <v>20</v>
      </c>
      <c r="AD62" s="16">
        <f t="shared" si="4"/>
        <v>0.61111111111111116</v>
      </c>
      <c r="AE62" s="18">
        <v>9</v>
      </c>
      <c r="AF62" s="3">
        <v>0.2</v>
      </c>
      <c r="AG62" s="15">
        <v>0</v>
      </c>
      <c r="AH62" s="15">
        <v>18</v>
      </c>
      <c r="AI62" s="15">
        <v>20</v>
      </c>
      <c r="AJ62" s="16">
        <f t="shared" si="5"/>
        <v>0.5</v>
      </c>
      <c r="AK62" s="19">
        <v>-1</v>
      </c>
      <c r="AL62" s="20">
        <f t="shared" si="11"/>
        <v>-1</v>
      </c>
      <c r="AM62" s="21">
        <f t="shared" si="6"/>
        <v>56.966943400687946</v>
      </c>
      <c r="AN62" s="21">
        <f t="shared" si="7"/>
        <v>57.966943400687946</v>
      </c>
      <c r="AO62" s="67" t="s">
        <v>400</v>
      </c>
      <c r="AP62" s="66">
        <v>1</v>
      </c>
      <c r="AR62" s="19">
        <f t="shared" si="8"/>
        <v>-2</v>
      </c>
      <c r="AV62" s="20"/>
    </row>
    <row r="63" spans="1:48" x14ac:dyDescent="0.2">
      <c r="A63" s="1">
        <v>60</v>
      </c>
      <c r="B63" s="1" t="s">
        <v>3</v>
      </c>
      <c r="C63" s="1" t="s">
        <v>193</v>
      </c>
      <c r="D63" s="1" t="s">
        <v>192</v>
      </c>
      <c r="E63" s="1" t="s">
        <v>21</v>
      </c>
      <c r="F63" s="1" t="s">
        <v>118</v>
      </c>
      <c r="G63" s="47">
        <f>VLOOKUP(D63,[1]产出率!$A$3:$J$114,10,FALSE)*100</f>
        <v>112.97891118007406</v>
      </c>
      <c r="H63" s="3">
        <v>0.4</v>
      </c>
      <c r="I63" s="15">
        <v>70</v>
      </c>
      <c r="J63" s="15">
        <v>95</v>
      </c>
      <c r="K63" s="15">
        <v>120</v>
      </c>
      <c r="L63" s="16">
        <f t="shared" si="0"/>
        <v>1.1438312894405924</v>
      </c>
      <c r="M63" s="17">
        <v>9.5</v>
      </c>
      <c r="N63" s="3">
        <v>0.1</v>
      </c>
      <c r="O63" s="15">
        <v>0</v>
      </c>
      <c r="P63" s="15">
        <f t="shared" si="1"/>
        <v>16.666666666666668</v>
      </c>
      <c r="Q63" s="15">
        <v>20</v>
      </c>
      <c r="R63" s="16">
        <f t="shared" si="2"/>
        <v>0.56999999999999995</v>
      </c>
      <c r="S63" s="18">
        <v>10</v>
      </c>
      <c r="T63" s="3">
        <v>0.1</v>
      </c>
      <c r="U63" s="15">
        <v>0</v>
      </c>
      <c r="V63" s="15">
        <v>10</v>
      </c>
      <c r="W63" s="15">
        <v>10</v>
      </c>
      <c r="X63" s="16">
        <f t="shared" si="3"/>
        <v>1</v>
      </c>
      <c r="Y63" s="18">
        <v>17</v>
      </c>
      <c r="Z63" s="3">
        <v>0.2</v>
      </c>
      <c r="AA63" s="15">
        <v>0</v>
      </c>
      <c r="AB63" s="15">
        <v>18</v>
      </c>
      <c r="AC63" s="15">
        <v>20</v>
      </c>
      <c r="AD63" s="16">
        <f t="shared" si="4"/>
        <v>0.94444444444444442</v>
      </c>
      <c r="AE63" s="18">
        <v>16</v>
      </c>
      <c r="AF63" s="3">
        <v>0.2</v>
      </c>
      <c r="AG63" s="15">
        <v>0</v>
      </c>
      <c r="AH63" s="15">
        <v>18</v>
      </c>
      <c r="AI63" s="15">
        <v>20</v>
      </c>
      <c r="AJ63" s="16">
        <f t="shared" si="5"/>
        <v>0.88888888888888884</v>
      </c>
      <c r="AK63" s="19">
        <v>0</v>
      </c>
      <c r="AL63" s="20">
        <f t="shared" si="11"/>
        <v>0</v>
      </c>
      <c r="AM63" s="21">
        <f t="shared" si="6"/>
        <v>98.119918244290375</v>
      </c>
      <c r="AN63" s="21">
        <f t="shared" si="7"/>
        <v>98.119918244290375</v>
      </c>
      <c r="AO63" s="67" t="s">
        <v>6</v>
      </c>
      <c r="AP63" s="66">
        <v>1</v>
      </c>
      <c r="AR63" s="19">
        <f t="shared" si="8"/>
        <v>-1</v>
      </c>
      <c r="AV63" s="20"/>
    </row>
    <row r="64" spans="1:48" x14ac:dyDescent="0.2">
      <c r="A64" s="1">
        <v>61</v>
      </c>
      <c r="B64" s="1" t="s">
        <v>3</v>
      </c>
      <c r="C64" s="1" t="s">
        <v>215</v>
      </c>
      <c r="D64" s="1" t="s">
        <v>214</v>
      </c>
      <c r="E64" s="1" t="s">
        <v>21</v>
      </c>
      <c r="F64" s="1" t="s">
        <v>94</v>
      </c>
      <c r="G64" s="47">
        <f>VLOOKUP(D64,[1]产出率!$A$3:$J$114,10,FALSE)*100</f>
        <v>108.82575189487893</v>
      </c>
      <c r="H64" s="3">
        <v>0.4</v>
      </c>
      <c r="I64" s="15">
        <v>70</v>
      </c>
      <c r="J64" s="15">
        <v>95</v>
      </c>
      <c r="K64" s="15">
        <v>120</v>
      </c>
      <c r="L64" s="16">
        <f t="shared" si="0"/>
        <v>1.1106060151590313</v>
      </c>
      <c r="M64" s="17">
        <v>6</v>
      </c>
      <c r="N64" s="3">
        <v>0.1</v>
      </c>
      <c r="O64" s="15">
        <v>0</v>
      </c>
      <c r="P64" s="15">
        <f t="shared" si="1"/>
        <v>16.666666666666668</v>
      </c>
      <c r="Q64" s="15">
        <v>20</v>
      </c>
      <c r="R64" s="16">
        <f t="shared" si="2"/>
        <v>0.36</v>
      </c>
      <c r="S64" s="18">
        <v>9.56</v>
      </c>
      <c r="T64" s="3">
        <v>0.1</v>
      </c>
      <c r="U64" s="15">
        <v>0</v>
      </c>
      <c r="V64" s="15">
        <v>10</v>
      </c>
      <c r="W64" s="15">
        <v>10</v>
      </c>
      <c r="X64" s="16">
        <f t="shared" si="3"/>
        <v>0.95600000000000007</v>
      </c>
      <c r="Y64" s="18">
        <v>18</v>
      </c>
      <c r="Z64" s="3">
        <v>0.2</v>
      </c>
      <c r="AA64" s="15">
        <v>0</v>
      </c>
      <c r="AB64" s="15">
        <v>18</v>
      </c>
      <c r="AC64" s="15">
        <v>20</v>
      </c>
      <c r="AD64" s="16">
        <f t="shared" si="4"/>
        <v>1</v>
      </c>
      <c r="AE64" s="18">
        <v>17</v>
      </c>
      <c r="AF64" s="3">
        <v>0.2</v>
      </c>
      <c r="AG64" s="15">
        <v>0</v>
      </c>
      <c r="AH64" s="15">
        <v>18</v>
      </c>
      <c r="AI64" s="15">
        <v>20</v>
      </c>
      <c r="AJ64" s="16">
        <f t="shared" si="5"/>
        <v>0.94444444444444442</v>
      </c>
      <c r="AK64" s="19">
        <v>0</v>
      </c>
      <c r="AL64" s="20">
        <f t="shared" si="11"/>
        <v>0</v>
      </c>
      <c r="AM64" s="21">
        <f t="shared" si="6"/>
        <v>96.473129495250134</v>
      </c>
      <c r="AN64" s="21">
        <f t="shared" si="7"/>
        <v>96.473129495250134</v>
      </c>
      <c r="AO64" s="67" t="s">
        <v>378</v>
      </c>
      <c r="AP64" s="66">
        <v>1</v>
      </c>
      <c r="AR64" s="19">
        <f t="shared" si="8"/>
        <v>-1</v>
      </c>
      <c r="AV64" s="20"/>
    </row>
    <row r="65" spans="1:48" x14ac:dyDescent="0.2">
      <c r="A65" s="1">
        <v>62</v>
      </c>
      <c r="B65" s="1" t="s">
        <v>3</v>
      </c>
      <c r="C65" s="1" t="s">
        <v>191</v>
      </c>
      <c r="D65" s="1" t="s">
        <v>190</v>
      </c>
      <c r="E65" s="1" t="s">
        <v>119</v>
      </c>
      <c r="F65" s="1" t="s">
        <v>105</v>
      </c>
      <c r="G65" s="47">
        <f>VLOOKUP(D65,[1]产出率!$A$3:$J$114,10,FALSE)*100</f>
        <v>118.41162110969785</v>
      </c>
      <c r="H65" s="3">
        <v>0.4</v>
      </c>
      <c r="I65" s="15">
        <v>70</v>
      </c>
      <c r="J65" s="15">
        <v>95</v>
      </c>
      <c r="K65" s="15">
        <v>120</v>
      </c>
      <c r="L65" s="16">
        <f t="shared" si="0"/>
        <v>1.1872929688775828</v>
      </c>
      <c r="M65" s="17">
        <v>10</v>
      </c>
      <c r="N65" s="3">
        <v>0.1</v>
      </c>
      <c r="O65" s="15">
        <v>0</v>
      </c>
      <c r="P65" s="15">
        <f t="shared" si="1"/>
        <v>16.666666666666668</v>
      </c>
      <c r="Q65" s="15">
        <v>20</v>
      </c>
      <c r="R65" s="16">
        <f t="shared" si="2"/>
        <v>0.6</v>
      </c>
      <c r="S65" s="18">
        <v>8.6</v>
      </c>
      <c r="T65" s="3">
        <v>0.1</v>
      </c>
      <c r="U65" s="15">
        <v>0</v>
      </c>
      <c r="V65" s="15">
        <v>10</v>
      </c>
      <c r="W65" s="15">
        <v>10</v>
      </c>
      <c r="X65" s="16">
        <f t="shared" si="3"/>
        <v>0.86</v>
      </c>
      <c r="Y65" s="18">
        <v>15</v>
      </c>
      <c r="Z65" s="3">
        <v>0.2</v>
      </c>
      <c r="AA65" s="15">
        <v>0</v>
      </c>
      <c r="AB65" s="15">
        <v>18</v>
      </c>
      <c r="AC65" s="15">
        <v>20</v>
      </c>
      <c r="AD65" s="16">
        <f t="shared" si="4"/>
        <v>0.83333333333333348</v>
      </c>
      <c r="AE65" s="18">
        <v>14</v>
      </c>
      <c r="AF65" s="3">
        <v>0.2</v>
      </c>
      <c r="AG65" s="15">
        <v>0</v>
      </c>
      <c r="AH65" s="15">
        <v>18</v>
      </c>
      <c r="AI65" s="15">
        <v>20</v>
      </c>
      <c r="AJ65" s="16">
        <f t="shared" si="5"/>
        <v>0.7777777777777779</v>
      </c>
      <c r="AK65" s="19">
        <v>0</v>
      </c>
      <c r="AL65" s="20">
        <f t="shared" si="11"/>
        <v>0</v>
      </c>
      <c r="AM65" s="21">
        <f t="shared" si="6"/>
        <v>94.313940977325544</v>
      </c>
      <c r="AN65" s="21">
        <f t="shared" si="7"/>
        <v>94.313940977325544</v>
      </c>
      <c r="AO65" s="67" t="s">
        <v>379</v>
      </c>
      <c r="AP65" s="66">
        <v>1</v>
      </c>
      <c r="AR65" s="19">
        <f t="shared" si="8"/>
        <v>-1</v>
      </c>
      <c r="AU65" s="20"/>
      <c r="AV65" s="20"/>
    </row>
    <row r="66" spans="1:48" ht="29.25" x14ac:dyDescent="0.2">
      <c r="A66" s="1">
        <v>63</v>
      </c>
      <c r="B66" s="1" t="s">
        <v>3</v>
      </c>
      <c r="C66" s="1" t="s">
        <v>64</v>
      </c>
      <c r="D66" s="1" t="s">
        <v>63</v>
      </c>
      <c r="E66" s="1" t="s">
        <v>35</v>
      </c>
      <c r="F66" s="1" t="s">
        <v>62</v>
      </c>
      <c r="G66" s="47">
        <f>VLOOKUP(D66,[1]产出率!$A$3:$J$114,10,FALSE)*100</f>
        <v>111.36161746676161</v>
      </c>
      <c r="H66" s="3">
        <v>0.4</v>
      </c>
      <c r="I66" s="15">
        <v>70</v>
      </c>
      <c r="J66" s="15">
        <v>95</v>
      </c>
      <c r="K66" s="15">
        <v>120</v>
      </c>
      <c r="L66" s="16">
        <f t="shared" si="0"/>
        <v>1.130892939734093</v>
      </c>
      <c r="M66" s="17">
        <v>10</v>
      </c>
      <c r="N66" s="3">
        <v>0.1</v>
      </c>
      <c r="O66" s="15">
        <v>0</v>
      </c>
      <c r="P66" s="15">
        <f t="shared" si="1"/>
        <v>16.666666666666668</v>
      </c>
      <c r="Q66" s="15">
        <v>20</v>
      </c>
      <c r="R66" s="16">
        <f t="shared" si="2"/>
        <v>0.6</v>
      </c>
      <c r="S66" s="18">
        <v>9</v>
      </c>
      <c r="T66" s="3">
        <v>0.1</v>
      </c>
      <c r="U66" s="15">
        <v>0</v>
      </c>
      <c r="V66" s="15">
        <v>10</v>
      </c>
      <c r="W66" s="15">
        <v>10</v>
      </c>
      <c r="X66" s="16">
        <f t="shared" si="3"/>
        <v>0.9</v>
      </c>
      <c r="Y66" s="18">
        <v>16</v>
      </c>
      <c r="Z66" s="3">
        <v>0.2</v>
      </c>
      <c r="AA66" s="15">
        <v>0</v>
      </c>
      <c r="AB66" s="15">
        <v>18</v>
      </c>
      <c r="AC66" s="15">
        <v>20</v>
      </c>
      <c r="AD66" s="16">
        <f t="shared" si="4"/>
        <v>0.88888888888888884</v>
      </c>
      <c r="AE66" s="18">
        <v>13</v>
      </c>
      <c r="AF66" s="3">
        <v>0.2</v>
      </c>
      <c r="AG66" s="15">
        <v>0</v>
      </c>
      <c r="AH66" s="15">
        <v>18</v>
      </c>
      <c r="AI66" s="15">
        <v>20</v>
      </c>
      <c r="AJ66" s="16">
        <f t="shared" si="5"/>
        <v>0.7222222222222221</v>
      </c>
      <c r="AK66" s="19">
        <v>0</v>
      </c>
      <c r="AL66" s="20">
        <f t="shared" si="11"/>
        <v>0</v>
      </c>
      <c r="AM66" s="21">
        <f t="shared" si="6"/>
        <v>92.457939811585945</v>
      </c>
      <c r="AN66" s="21">
        <f t="shared" si="7"/>
        <v>92.457939811585945</v>
      </c>
      <c r="AO66" s="67" t="s">
        <v>380</v>
      </c>
      <c r="AP66" s="66">
        <v>1</v>
      </c>
      <c r="AR66" s="19">
        <f t="shared" si="8"/>
        <v>-3</v>
      </c>
      <c r="AS66" s="84" t="s">
        <v>387</v>
      </c>
      <c r="AV66" s="20"/>
    </row>
    <row r="67" spans="1:48" x14ac:dyDescent="0.2">
      <c r="A67" s="1">
        <v>64</v>
      </c>
      <c r="B67" s="1" t="s">
        <v>3</v>
      </c>
      <c r="C67" s="1" t="s">
        <v>201</v>
      </c>
      <c r="D67" s="1" t="s">
        <v>200</v>
      </c>
      <c r="E67" s="1" t="s">
        <v>122</v>
      </c>
      <c r="F67" s="1" t="s">
        <v>176</v>
      </c>
      <c r="G67" s="47">
        <f>VLOOKUP(D67,[1]产出率!$A$3:$J$114,10,FALSE)*100</f>
        <v>102.79177400283166</v>
      </c>
      <c r="H67" s="3">
        <v>0.4</v>
      </c>
      <c r="I67" s="15">
        <v>70</v>
      </c>
      <c r="J67" s="15">
        <v>95</v>
      </c>
      <c r="K67" s="15">
        <v>120</v>
      </c>
      <c r="L67" s="16">
        <f t="shared" si="0"/>
        <v>1.0623341920226532</v>
      </c>
      <c r="M67" s="17">
        <v>16.5</v>
      </c>
      <c r="N67" s="3">
        <v>0.1</v>
      </c>
      <c r="O67" s="15">
        <v>0</v>
      </c>
      <c r="P67" s="15">
        <f t="shared" si="1"/>
        <v>16.666666666666668</v>
      </c>
      <c r="Q67" s="15">
        <v>20</v>
      </c>
      <c r="R67" s="16">
        <f t="shared" si="2"/>
        <v>0.98999999999999988</v>
      </c>
      <c r="S67" s="18">
        <v>6</v>
      </c>
      <c r="T67" s="3">
        <v>0.1</v>
      </c>
      <c r="U67" s="15">
        <v>0</v>
      </c>
      <c r="V67" s="15">
        <v>10</v>
      </c>
      <c r="W67" s="15">
        <v>10</v>
      </c>
      <c r="X67" s="16">
        <f t="shared" si="3"/>
        <v>0.6</v>
      </c>
      <c r="Y67" s="18">
        <v>15</v>
      </c>
      <c r="Z67" s="3">
        <v>0.2</v>
      </c>
      <c r="AA67" s="15">
        <v>0</v>
      </c>
      <c r="AB67" s="15">
        <v>18</v>
      </c>
      <c r="AC67" s="15">
        <v>20</v>
      </c>
      <c r="AD67" s="16">
        <f t="shared" si="4"/>
        <v>0.83333333333333348</v>
      </c>
      <c r="AE67" s="18">
        <v>15</v>
      </c>
      <c r="AF67" s="3">
        <v>0.2</v>
      </c>
      <c r="AG67" s="15">
        <v>0</v>
      </c>
      <c r="AH67" s="15">
        <v>18</v>
      </c>
      <c r="AI67" s="15">
        <v>20</v>
      </c>
      <c r="AJ67" s="16">
        <f t="shared" si="5"/>
        <v>0.83333333333333348</v>
      </c>
      <c r="AK67" s="19">
        <v>0</v>
      </c>
      <c r="AL67" s="20">
        <f t="shared" si="11"/>
        <v>0</v>
      </c>
      <c r="AM67" s="21">
        <f t="shared" si="6"/>
        <v>91.726701014239481</v>
      </c>
      <c r="AN67" s="21">
        <f t="shared" si="7"/>
        <v>91.726701014239481</v>
      </c>
      <c r="AO67" s="67" t="s">
        <v>380</v>
      </c>
      <c r="AP67" s="66">
        <v>1</v>
      </c>
      <c r="AR67" s="19">
        <f t="shared" si="8"/>
        <v>0</v>
      </c>
      <c r="AV67" s="20"/>
    </row>
    <row r="68" spans="1:48" ht="29.25" x14ac:dyDescent="0.2">
      <c r="A68" s="1">
        <v>65</v>
      </c>
      <c r="B68" s="1" t="s">
        <v>3</v>
      </c>
      <c r="C68" s="1" t="s">
        <v>52</v>
      </c>
      <c r="D68" s="1" t="s">
        <v>51</v>
      </c>
      <c r="E68" s="1" t="s">
        <v>292</v>
      </c>
      <c r="F68" s="1" t="s">
        <v>50</v>
      </c>
      <c r="G68" s="47">
        <f>VLOOKUP(D68,[1]产出率!$A$3:$J$114,10,FALSE)*100</f>
        <v>110.92553574181612</v>
      </c>
      <c r="H68" s="3">
        <v>0.4</v>
      </c>
      <c r="I68" s="15">
        <v>70</v>
      </c>
      <c r="J68" s="15">
        <v>95</v>
      </c>
      <c r="K68" s="15">
        <v>120</v>
      </c>
      <c r="L68" s="16">
        <f t="shared" ref="L68:L84" si="12">IF(G68&lt;=I68,0,IF(G68&lt;=J68,(G68-I68)/(J68-I68)*100,IF(G68&gt;=K68,120,20*(G68-J68)/(K68-J68)+100))/100)</f>
        <v>1.1274042859345288</v>
      </c>
      <c r="M68" s="17">
        <v>5</v>
      </c>
      <c r="N68" s="3">
        <v>0.1</v>
      </c>
      <c r="O68" s="15">
        <v>0</v>
      </c>
      <c r="P68" s="15">
        <f t="shared" ref="P68:P84" si="13">20/1.2</f>
        <v>16.666666666666668</v>
      </c>
      <c r="Q68" s="15">
        <v>20</v>
      </c>
      <c r="R68" s="16">
        <f t="shared" ref="R68:R84" si="14">IF(M68&lt;=O68,0,IF(M68&lt;=P68,(M68-O68)/(P68-O68)*100,IF(M68&gt;=Q68,120,20*(M68-P68)/(Q68-P68)+100))/100)</f>
        <v>0.3</v>
      </c>
      <c r="S68" s="18">
        <v>6.5</v>
      </c>
      <c r="T68" s="3">
        <v>0.1</v>
      </c>
      <c r="U68" s="15">
        <v>0</v>
      </c>
      <c r="V68" s="15">
        <v>10</v>
      </c>
      <c r="W68" s="15">
        <v>10</v>
      </c>
      <c r="X68" s="16">
        <f t="shared" ref="X68:X84" si="15">IF(S68&lt;=U68,0,IF(S68&lt;=V68,(S68-U68)/(V68-U68)*100,IF(S68&gt;=W68,120,20*(S68-V68)/(W68-V68)+100))/100)</f>
        <v>0.65</v>
      </c>
      <c r="Y68" s="18">
        <v>17</v>
      </c>
      <c r="Z68" s="3">
        <v>0.2</v>
      </c>
      <c r="AA68" s="15">
        <v>0</v>
      </c>
      <c r="AB68" s="15">
        <v>18</v>
      </c>
      <c r="AC68" s="15">
        <v>20</v>
      </c>
      <c r="AD68" s="16">
        <f t="shared" ref="AD68:AD84" si="16">IF(Y68&lt;=AA68,0,IF(Y68&lt;=AB68,(Y68-AA68)/(AB68-AA68)*100,IF(Y68&gt;=AC68,120,20*(Y68-AB68)/(AC68-AB68)+100))/100)</f>
        <v>0.94444444444444442</v>
      </c>
      <c r="AE68" s="18">
        <v>14</v>
      </c>
      <c r="AF68" s="3">
        <v>0.2</v>
      </c>
      <c r="AG68" s="15">
        <v>0</v>
      </c>
      <c r="AH68" s="15">
        <v>18</v>
      </c>
      <c r="AI68" s="15">
        <v>20</v>
      </c>
      <c r="AJ68" s="16">
        <f t="shared" ref="AJ68:AJ84" si="17">IF(AE68&lt;=AG68,0,IF(AE68&lt;=AH68,(AE68-AG68)/(AH68-AG68)*100,IF(AE68&gt;=AI68,120,20*(AE68-AH68)/(AI68-AH68)+100))/100)</f>
        <v>0.7777777777777779</v>
      </c>
      <c r="AK68" s="19">
        <v>2</v>
      </c>
      <c r="AL68" s="20">
        <f t="shared" si="11"/>
        <v>2</v>
      </c>
      <c r="AM68" s="21">
        <f t="shared" ref="AM68:AM84" si="18">(L68*H68+R68*N68+X68*T68+AD68*Z68+AJ68*AF68)*100+AL68</f>
        <v>91.040615881825602</v>
      </c>
      <c r="AN68" s="21">
        <f t="shared" ref="AN68:AN84" si="19">(L68*H68+R68*N68+X68*T68+AD68*Z68+AJ68*AF68)*100</f>
        <v>89.040615881825602</v>
      </c>
      <c r="AO68" s="67" t="s">
        <v>380</v>
      </c>
      <c r="AP68" s="66">
        <v>1</v>
      </c>
      <c r="AR68" s="19">
        <f t="shared" ref="AR68:AR84" si="20">AE68-Y68</f>
        <v>-3</v>
      </c>
      <c r="AS68" s="84" t="s">
        <v>388</v>
      </c>
      <c r="AV68" s="20"/>
    </row>
    <row r="69" spans="1:48" x14ac:dyDescent="0.2">
      <c r="A69" s="1">
        <v>66</v>
      </c>
      <c r="B69" s="1" t="s">
        <v>3</v>
      </c>
      <c r="C69" s="1" t="s">
        <v>203</v>
      </c>
      <c r="D69" s="1" t="s">
        <v>202</v>
      </c>
      <c r="E69" s="1" t="s">
        <v>21</v>
      </c>
      <c r="F69" s="1" t="s">
        <v>105</v>
      </c>
      <c r="G69" s="47">
        <f>VLOOKUP(D69,[1]产出率!$A$3:$J$114,10,FALSE)*100</f>
        <v>106.81853578062088</v>
      </c>
      <c r="H69" s="3">
        <v>0.4</v>
      </c>
      <c r="I69" s="15">
        <v>70</v>
      </c>
      <c r="J69" s="15">
        <v>95</v>
      </c>
      <c r="K69" s="15">
        <v>120</v>
      </c>
      <c r="L69" s="16">
        <f t="shared" si="12"/>
        <v>1.0945482862449669</v>
      </c>
      <c r="M69" s="17">
        <v>2</v>
      </c>
      <c r="N69" s="3">
        <v>0.1</v>
      </c>
      <c r="O69" s="15">
        <v>0</v>
      </c>
      <c r="P69" s="15">
        <f t="shared" si="13"/>
        <v>16.666666666666668</v>
      </c>
      <c r="Q69" s="15">
        <v>20</v>
      </c>
      <c r="R69" s="16">
        <f t="shared" si="14"/>
        <v>0.12</v>
      </c>
      <c r="S69" s="18">
        <v>10</v>
      </c>
      <c r="T69" s="3">
        <v>0.1</v>
      </c>
      <c r="U69" s="15">
        <v>0</v>
      </c>
      <c r="V69" s="15">
        <v>10</v>
      </c>
      <c r="W69" s="15">
        <v>10</v>
      </c>
      <c r="X69" s="16">
        <f t="shared" si="15"/>
        <v>1</v>
      </c>
      <c r="Y69" s="18">
        <v>16</v>
      </c>
      <c r="Z69" s="3">
        <v>0.2</v>
      </c>
      <c r="AA69" s="15">
        <v>0</v>
      </c>
      <c r="AB69" s="15">
        <v>18</v>
      </c>
      <c r="AC69" s="15">
        <v>20</v>
      </c>
      <c r="AD69" s="16">
        <f t="shared" si="16"/>
        <v>0.88888888888888884</v>
      </c>
      <c r="AE69" s="18">
        <v>15</v>
      </c>
      <c r="AF69" s="3">
        <v>0.2</v>
      </c>
      <c r="AG69" s="15">
        <v>0</v>
      </c>
      <c r="AH69" s="15">
        <v>18</v>
      </c>
      <c r="AI69" s="15">
        <v>20</v>
      </c>
      <c r="AJ69" s="16">
        <f t="shared" si="17"/>
        <v>0.83333333333333348</v>
      </c>
      <c r="AK69" s="19">
        <v>0</v>
      </c>
      <c r="AL69" s="20">
        <f t="shared" si="11"/>
        <v>0</v>
      </c>
      <c r="AM69" s="21">
        <f t="shared" si="18"/>
        <v>89.426375894243137</v>
      </c>
      <c r="AN69" s="21">
        <f t="shared" si="19"/>
        <v>89.426375894243137</v>
      </c>
      <c r="AO69" s="67" t="s">
        <v>401</v>
      </c>
      <c r="AP69" s="66">
        <v>1</v>
      </c>
      <c r="AR69" s="19">
        <f t="shared" si="20"/>
        <v>-1</v>
      </c>
      <c r="AV69" s="20"/>
    </row>
    <row r="70" spans="1:48" ht="29.25" x14ac:dyDescent="0.2">
      <c r="A70" s="1">
        <v>67</v>
      </c>
      <c r="B70" s="1" t="s">
        <v>3</v>
      </c>
      <c r="C70" s="1" t="s">
        <v>131</v>
      </c>
      <c r="D70" s="1" t="s">
        <v>130</v>
      </c>
      <c r="E70" s="1" t="s">
        <v>35</v>
      </c>
      <c r="F70" s="1" t="s">
        <v>62</v>
      </c>
      <c r="G70" s="47">
        <f>VLOOKUP(D70,[1]产出率!$A$3:$J$114,10,FALSE)*100</f>
        <v>109.58386985823674</v>
      </c>
      <c r="H70" s="3">
        <v>0.4</v>
      </c>
      <c r="I70" s="15">
        <v>70</v>
      </c>
      <c r="J70" s="15">
        <v>95</v>
      </c>
      <c r="K70" s="15">
        <v>120</v>
      </c>
      <c r="L70" s="16">
        <f t="shared" si="12"/>
        <v>1.1166709588658938</v>
      </c>
      <c r="M70" s="17">
        <v>2</v>
      </c>
      <c r="N70" s="3">
        <v>0.1</v>
      </c>
      <c r="O70" s="15">
        <v>0</v>
      </c>
      <c r="P70" s="15">
        <f t="shared" si="13"/>
        <v>16.666666666666668</v>
      </c>
      <c r="Q70" s="15">
        <v>20</v>
      </c>
      <c r="R70" s="16">
        <f t="shared" si="14"/>
        <v>0.12</v>
      </c>
      <c r="S70" s="18">
        <v>9</v>
      </c>
      <c r="T70" s="3">
        <v>0.1</v>
      </c>
      <c r="U70" s="15">
        <v>0</v>
      </c>
      <c r="V70" s="15">
        <v>10</v>
      </c>
      <c r="W70" s="15">
        <v>10</v>
      </c>
      <c r="X70" s="16">
        <f t="shared" si="15"/>
        <v>0.9</v>
      </c>
      <c r="Y70" s="18">
        <v>17</v>
      </c>
      <c r="Z70" s="3">
        <v>0.2</v>
      </c>
      <c r="AA70" s="15">
        <v>0</v>
      </c>
      <c r="AB70" s="15">
        <v>18</v>
      </c>
      <c r="AC70" s="15">
        <v>20</v>
      </c>
      <c r="AD70" s="16">
        <f t="shared" si="16"/>
        <v>0.94444444444444442</v>
      </c>
      <c r="AE70" s="18">
        <v>13</v>
      </c>
      <c r="AF70" s="3">
        <v>0.2</v>
      </c>
      <c r="AG70" s="15">
        <v>0</v>
      </c>
      <c r="AH70" s="15">
        <v>18</v>
      </c>
      <c r="AI70" s="15">
        <v>20</v>
      </c>
      <c r="AJ70" s="16">
        <f t="shared" si="17"/>
        <v>0.7222222222222221</v>
      </c>
      <c r="AK70" s="19">
        <v>0</v>
      </c>
      <c r="AL70" s="20">
        <f t="shared" si="11"/>
        <v>0</v>
      </c>
      <c r="AM70" s="21">
        <f t="shared" si="18"/>
        <v>88.200171687969103</v>
      </c>
      <c r="AN70" s="21">
        <f t="shared" si="19"/>
        <v>88.200171687969103</v>
      </c>
      <c r="AO70" s="67" t="s">
        <v>401</v>
      </c>
      <c r="AP70" s="66">
        <v>1</v>
      </c>
      <c r="AR70" s="19">
        <f t="shared" si="20"/>
        <v>-4</v>
      </c>
      <c r="AS70" s="84" t="s">
        <v>389</v>
      </c>
      <c r="AV70" s="20"/>
    </row>
    <row r="71" spans="1:48" x14ac:dyDescent="0.2">
      <c r="A71" s="1">
        <v>68</v>
      </c>
      <c r="B71" s="1" t="s">
        <v>3</v>
      </c>
      <c r="C71" s="1" t="s">
        <v>189</v>
      </c>
      <c r="D71" s="1" t="s">
        <v>188</v>
      </c>
      <c r="E71" s="1" t="s">
        <v>44</v>
      </c>
      <c r="F71" s="1" t="s">
        <v>187</v>
      </c>
      <c r="G71" s="47">
        <f>VLOOKUP(D71,[1]产出率!$A$3:$J$114,10,FALSE)*100</f>
        <v>108.12681227195642</v>
      </c>
      <c r="H71" s="3">
        <v>0.4</v>
      </c>
      <c r="I71" s="15">
        <v>70</v>
      </c>
      <c r="J71" s="15">
        <v>95</v>
      </c>
      <c r="K71" s="15">
        <v>120</v>
      </c>
      <c r="L71" s="16">
        <f t="shared" si="12"/>
        <v>1.1050144981756516</v>
      </c>
      <c r="M71" s="17">
        <v>1</v>
      </c>
      <c r="N71" s="3">
        <v>0.1</v>
      </c>
      <c r="O71" s="15">
        <v>0</v>
      </c>
      <c r="P71" s="15">
        <f t="shared" si="13"/>
        <v>16.666666666666668</v>
      </c>
      <c r="Q71" s="15">
        <v>20</v>
      </c>
      <c r="R71" s="16">
        <f t="shared" si="14"/>
        <v>0.06</v>
      </c>
      <c r="S71" s="18">
        <v>8.5</v>
      </c>
      <c r="T71" s="3">
        <v>0.1</v>
      </c>
      <c r="U71" s="15">
        <v>0</v>
      </c>
      <c r="V71" s="15">
        <v>10</v>
      </c>
      <c r="W71" s="15">
        <v>10</v>
      </c>
      <c r="X71" s="16">
        <f t="shared" si="15"/>
        <v>0.85</v>
      </c>
      <c r="Y71" s="18">
        <v>15</v>
      </c>
      <c r="Z71" s="3">
        <v>0.2</v>
      </c>
      <c r="AA71" s="15">
        <v>0</v>
      </c>
      <c r="AB71" s="15">
        <v>18</v>
      </c>
      <c r="AC71" s="15">
        <v>20</v>
      </c>
      <c r="AD71" s="16">
        <f t="shared" si="16"/>
        <v>0.83333333333333348</v>
      </c>
      <c r="AE71" s="18">
        <v>16</v>
      </c>
      <c r="AF71" s="3">
        <v>0.2</v>
      </c>
      <c r="AG71" s="15">
        <v>0</v>
      </c>
      <c r="AH71" s="15">
        <v>18</v>
      </c>
      <c r="AI71" s="15">
        <v>20</v>
      </c>
      <c r="AJ71" s="16">
        <f t="shared" si="17"/>
        <v>0.88888888888888884</v>
      </c>
      <c r="AK71" s="19">
        <v>0</v>
      </c>
      <c r="AL71" s="20">
        <f t="shared" si="11"/>
        <v>0</v>
      </c>
      <c r="AM71" s="21">
        <f t="shared" si="18"/>
        <v>87.745024371470521</v>
      </c>
      <c r="AN71" s="21">
        <f t="shared" si="19"/>
        <v>87.745024371470521</v>
      </c>
      <c r="AO71" s="67" t="s">
        <v>401</v>
      </c>
      <c r="AP71" s="66">
        <v>1</v>
      </c>
      <c r="AR71" s="19">
        <f t="shared" si="20"/>
        <v>1</v>
      </c>
      <c r="AV71" s="20"/>
    </row>
    <row r="72" spans="1:48" ht="29.25" x14ac:dyDescent="0.2">
      <c r="A72" s="1">
        <v>69</v>
      </c>
      <c r="B72" s="1" t="s">
        <v>3</v>
      </c>
      <c r="C72" s="1" t="s">
        <v>121</v>
      </c>
      <c r="D72" s="1" t="s">
        <v>120</v>
      </c>
      <c r="E72" s="1" t="s">
        <v>119</v>
      </c>
      <c r="F72" s="1" t="s">
        <v>118</v>
      </c>
      <c r="G72" s="47">
        <f>VLOOKUP(D72,[1]产出率!$A$3:$J$114,10,FALSE)*100</f>
        <v>112.36154791627411</v>
      </c>
      <c r="H72" s="3">
        <v>0.4</v>
      </c>
      <c r="I72" s="15">
        <v>70</v>
      </c>
      <c r="J72" s="15">
        <v>95</v>
      </c>
      <c r="K72" s="15">
        <v>120</v>
      </c>
      <c r="L72" s="16">
        <f t="shared" si="12"/>
        <v>1.1388923833301927</v>
      </c>
      <c r="M72" s="17">
        <v>5</v>
      </c>
      <c r="N72" s="3">
        <v>0.1</v>
      </c>
      <c r="O72" s="15">
        <v>0</v>
      </c>
      <c r="P72" s="15">
        <f t="shared" si="13"/>
        <v>16.666666666666668</v>
      </c>
      <c r="Q72" s="15">
        <v>20</v>
      </c>
      <c r="R72" s="16">
        <f t="shared" si="14"/>
        <v>0.3</v>
      </c>
      <c r="S72" s="18">
        <v>8.5</v>
      </c>
      <c r="T72" s="3">
        <v>0.1</v>
      </c>
      <c r="U72" s="15">
        <v>0</v>
      </c>
      <c r="V72" s="15">
        <v>10</v>
      </c>
      <c r="W72" s="15">
        <v>10</v>
      </c>
      <c r="X72" s="16">
        <f t="shared" si="15"/>
        <v>0.85</v>
      </c>
      <c r="Y72" s="18">
        <v>15</v>
      </c>
      <c r="Z72" s="3">
        <v>0.2</v>
      </c>
      <c r="AA72" s="15">
        <v>0</v>
      </c>
      <c r="AB72" s="15">
        <v>18</v>
      </c>
      <c r="AC72" s="15">
        <v>20</v>
      </c>
      <c r="AD72" s="16">
        <f t="shared" si="16"/>
        <v>0.83333333333333348</v>
      </c>
      <c r="AE72" s="18">
        <v>12</v>
      </c>
      <c r="AF72" s="3">
        <v>0.2</v>
      </c>
      <c r="AG72" s="15">
        <v>0</v>
      </c>
      <c r="AH72" s="15">
        <v>18</v>
      </c>
      <c r="AI72" s="15">
        <v>20</v>
      </c>
      <c r="AJ72" s="16">
        <f t="shared" si="17"/>
        <v>0.66666666666666652</v>
      </c>
      <c r="AK72" s="19">
        <v>0</v>
      </c>
      <c r="AL72" s="20">
        <f t="shared" si="11"/>
        <v>0</v>
      </c>
      <c r="AM72" s="21">
        <f t="shared" si="18"/>
        <v>87.055695333207723</v>
      </c>
      <c r="AN72" s="21">
        <f t="shared" si="19"/>
        <v>87.055695333207723</v>
      </c>
      <c r="AO72" s="67" t="s">
        <v>381</v>
      </c>
      <c r="AP72" s="66">
        <v>1</v>
      </c>
      <c r="AR72" s="19">
        <f t="shared" si="20"/>
        <v>-3</v>
      </c>
      <c r="AS72" s="84" t="s">
        <v>390</v>
      </c>
      <c r="AU72" s="20"/>
      <c r="AV72" s="20"/>
    </row>
    <row r="73" spans="1:48" ht="29.25" x14ac:dyDescent="0.2">
      <c r="A73" s="1">
        <v>70</v>
      </c>
      <c r="B73" s="1" t="s">
        <v>3</v>
      </c>
      <c r="C73" s="1" t="s">
        <v>165</v>
      </c>
      <c r="D73" s="1" t="s">
        <v>164</v>
      </c>
      <c r="E73" s="1" t="s">
        <v>21</v>
      </c>
      <c r="F73" s="1" t="s">
        <v>163</v>
      </c>
      <c r="G73" s="47">
        <f>VLOOKUP(D73,[1]产出率!$A$3:$J$114,10,FALSE)*100</f>
        <v>102.28293974458072</v>
      </c>
      <c r="H73" s="3">
        <v>0.4</v>
      </c>
      <c r="I73" s="15">
        <v>70</v>
      </c>
      <c r="J73" s="15">
        <v>95</v>
      </c>
      <c r="K73" s="15">
        <v>120</v>
      </c>
      <c r="L73" s="16">
        <f t="shared" si="12"/>
        <v>1.0582635179566457</v>
      </c>
      <c r="M73" s="17">
        <v>3.5</v>
      </c>
      <c r="N73" s="3">
        <v>0.1</v>
      </c>
      <c r="O73" s="15">
        <v>0</v>
      </c>
      <c r="P73" s="15">
        <f t="shared" si="13"/>
        <v>16.666666666666668</v>
      </c>
      <c r="Q73" s="15">
        <v>20</v>
      </c>
      <c r="R73" s="16">
        <f t="shared" si="14"/>
        <v>0.21</v>
      </c>
      <c r="S73" s="18">
        <v>10</v>
      </c>
      <c r="T73" s="3">
        <v>0.1</v>
      </c>
      <c r="U73" s="15">
        <v>0</v>
      </c>
      <c r="V73" s="15">
        <v>10</v>
      </c>
      <c r="W73" s="15">
        <v>10</v>
      </c>
      <c r="X73" s="16">
        <f t="shared" si="15"/>
        <v>1</v>
      </c>
      <c r="Y73" s="18">
        <v>15</v>
      </c>
      <c r="Z73" s="3">
        <v>0.2</v>
      </c>
      <c r="AA73" s="15">
        <v>0</v>
      </c>
      <c r="AB73" s="15">
        <v>18</v>
      </c>
      <c r="AC73" s="15">
        <v>20</v>
      </c>
      <c r="AD73" s="16">
        <f t="shared" si="16"/>
        <v>0.83333333333333348</v>
      </c>
      <c r="AE73" s="18">
        <v>12</v>
      </c>
      <c r="AF73" s="3">
        <v>0.2</v>
      </c>
      <c r="AG73" s="15">
        <v>0</v>
      </c>
      <c r="AH73" s="15">
        <v>18</v>
      </c>
      <c r="AI73" s="15">
        <v>20</v>
      </c>
      <c r="AJ73" s="16">
        <f t="shared" si="17"/>
        <v>0.66666666666666652</v>
      </c>
      <c r="AK73" s="19">
        <v>0</v>
      </c>
      <c r="AL73" s="20">
        <f t="shared" si="11"/>
        <v>0</v>
      </c>
      <c r="AM73" s="21">
        <f t="shared" si="18"/>
        <v>84.430540718265831</v>
      </c>
      <c r="AN73" s="21">
        <f t="shared" si="19"/>
        <v>84.430540718265831</v>
      </c>
      <c r="AO73" s="67" t="s">
        <v>381</v>
      </c>
      <c r="AP73" s="66">
        <v>1</v>
      </c>
      <c r="AR73" s="19">
        <f t="shared" si="20"/>
        <v>-3</v>
      </c>
      <c r="AS73" s="84" t="s">
        <v>391</v>
      </c>
      <c r="AV73" s="20"/>
    </row>
    <row r="74" spans="1:48" x14ac:dyDescent="0.2">
      <c r="A74" s="1">
        <v>71</v>
      </c>
      <c r="B74" s="1" t="s">
        <v>3</v>
      </c>
      <c r="C74" s="1" t="s">
        <v>126</v>
      </c>
      <c r="D74" s="1" t="s">
        <v>125</v>
      </c>
      <c r="E74" s="1" t="s">
        <v>44</v>
      </c>
      <c r="F74" s="1" t="s">
        <v>16</v>
      </c>
      <c r="G74" s="47">
        <f>VLOOKUP(D74,[1]产出率!$A$3:$J$114,10,FALSE)*100</f>
        <v>100.99439847885299</v>
      </c>
      <c r="H74" s="3">
        <v>0.4</v>
      </c>
      <c r="I74" s="15">
        <v>70</v>
      </c>
      <c r="J74" s="15">
        <v>95</v>
      </c>
      <c r="K74" s="15">
        <v>120</v>
      </c>
      <c r="L74" s="16">
        <f t="shared" si="12"/>
        <v>1.0479551878308238</v>
      </c>
      <c r="M74" s="17">
        <v>9</v>
      </c>
      <c r="N74" s="3">
        <v>0.1</v>
      </c>
      <c r="O74" s="15">
        <v>0</v>
      </c>
      <c r="P74" s="15">
        <f t="shared" si="13"/>
        <v>16.666666666666668</v>
      </c>
      <c r="Q74" s="15">
        <v>20</v>
      </c>
      <c r="R74" s="16">
        <f t="shared" si="14"/>
        <v>0.53999999999999992</v>
      </c>
      <c r="S74" s="18">
        <v>4.55</v>
      </c>
      <c r="T74" s="3">
        <v>0.1</v>
      </c>
      <c r="U74" s="15">
        <v>0</v>
      </c>
      <c r="V74" s="15">
        <v>10</v>
      </c>
      <c r="W74" s="15">
        <v>10</v>
      </c>
      <c r="X74" s="16">
        <f t="shared" si="15"/>
        <v>0.4549999999999999</v>
      </c>
      <c r="Y74" s="18">
        <v>15</v>
      </c>
      <c r="Z74" s="3">
        <v>0.2</v>
      </c>
      <c r="AA74" s="15">
        <v>0</v>
      </c>
      <c r="AB74" s="15">
        <v>18</v>
      </c>
      <c r="AC74" s="15">
        <v>20</v>
      </c>
      <c r="AD74" s="16">
        <f t="shared" si="16"/>
        <v>0.83333333333333348</v>
      </c>
      <c r="AE74" s="18">
        <v>13</v>
      </c>
      <c r="AF74" s="3">
        <v>0.2</v>
      </c>
      <c r="AG74" s="15">
        <v>0</v>
      </c>
      <c r="AH74" s="15">
        <v>18</v>
      </c>
      <c r="AI74" s="15">
        <v>20</v>
      </c>
      <c r="AJ74" s="16">
        <f t="shared" si="17"/>
        <v>0.7222222222222221</v>
      </c>
      <c r="AK74" s="19">
        <v>0</v>
      </c>
      <c r="AL74" s="20">
        <f t="shared" si="11"/>
        <v>0</v>
      </c>
      <c r="AM74" s="21">
        <f t="shared" si="18"/>
        <v>82.979318624344074</v>
      </c>
      <c r="AN74" s="21">
        <f t="shared" si="19"/>
        <v>82.979318624344074</v>
      </c>
      <c r="AO74" s="67" t="s">
        <v>381</v>
      </c>
      <c r="AP74" s="66">
        <v>1</v>
      </c>
      <c r="AR74" s="19">
        <f t="shared" si="20"/>
        <v>-2</v>
      </c>
      <c r="AV74" s="20"/>
    </row>
    <row r="75" spans="1:48" ht="29.25" x14ac:dyDescent="0.2">
      <c r="A75" s="1">
        <v>72</v>
      </c>
      <c r="B75" s="1" t="s">
        <v>3</v>
      </c>
      <c r="C75" s="1" t="s">
        <v>264</v>
      </c>
      <c r="D75" s="1" t="s">
        <v>265</v>
      </c>
      <c r="E75" s="1" t="s">
        <v>296</v>
      </c>
      <c r="F75" s="1" t="s">
        <v>299</v>
      </c>
      <c r="G75" s="47">
        <f>VLOOKUP(D75,[1]产出率!$A$3:$J$114,10,FALSE)*100</f>
        <v>108.69728151498022</v>
      </c>
      <c r="H75" s="3">
        <v>0.4</v>
      </c>
      <c r="I75" s="15">
        <v>70</v>
      </c>
      <c r="J75" s="15">
        <v>95</v>
      </c>
      <c r="K75" s="15">
        <v>120</v>
      </c>
      <c r="L75" s="16">
        <f t="shared" si="12"/>
        <v>1.1095782521198416</v>
      </c>
      <c r="M75" s="17">
        <v>1</v>
      </c>
      <c r="N75" s="3">
        <v>0.1</v>
      </c>
      <c r="O75" s="15">
        <v>0</v>
      </c>
      <c r="P75" s="15">
        <f t="shared" si="13"/>
        <v>16.666666666666668</v>
      </c>
      <c r="Q75" s="15">
        <v>20</v>
      </c>
      <c r="R75" s="16">
        <f t="shared" si="14"/>
        <v>0.06</v>
      </c>
      <c r="S75" s="18">
        <v>6.6899999999999995</v>
      </c>
      <c r="T75" s="3">
        <v>0.1</v>
      </c>
      <c r="U75" s="15">
        <v>0</v>
      </c>
      <c r="V75" s="15">
        <v>10</v>
      </c>
      <c r="W75" s="15">
        <v>10</v>
      </c>
      <c r="X75" s="16">
        <f t="shared" si="15"/>
        <v>0.66899999999999993</v>
      </c>
      <c r="Y75" s="18">
        <v>15</v>
      </c>
      <c r="Z75" s="3">
        <v>0.2</v>
      </c>
      <c r="AA75" s="15">
        <v>0</v>
      </c>
      <c r="AB75" s="15">
        <v>18</v>
      </c>
      <c r="AC75" s="15">
        <v>20</v>
      </c>
      <c r="AD75" s="16">
        <f t="shared" si="16"/>
        <v>0.83333333333333348</v>
      </c>
      <c r="AE75" s="18">
        <v>12</v>
      </c>
      <c r="AF75" s="3">
        <v>0.2</v>
      </c>
      <c r="AG75" s="15">
        <v>0</v>
      </c>
      <c r="AH75" s="15">
        <v>18</v>
      </c>
      <c r="AI75" s="15">
        <v>20</v>
      </c>
      <c r="AJ75" s="16">
        <f t="shared" si="17"/>
        <v>0.66666666666666652</v>
      </c>
      <c r="AK75" s="19">
        <v>0</v>
      </c>
      <c r="AL75" s="20">
        <f t="shared" si="11"/>
        <v>0</v>
      </c>
      <c r="AM75" s="21">
        <f t="shared" si="18"/>
        <v>81.673130084793669</v>
      </c>
      <c r="AN75" s="21">
        <f t="shared" si="19"/>
        <v>81.673130084793669</v>
      </c>
      <c r="AO75" s="67" t="s">
        <v>381</v>
      </c>
      <c r="AP75" s="66">
        <v>1</v>
      </c>
      <c r="AR75" s="19">
        <f t="shared" si="20"/>
        <v>-3</v>
      </c>
      <c r="AS75" s="84" t="s">
        <v>392</v>
      </c>
      <c r="AV75" s="20"/>
    </row>
    <row r="76" spans="1:48" x14ac:dyDescent="0.2">
      <c r="A76" s="1">
        <v>73</v>
      </c>
      <c r="B76" s="1" t="s">
        <v>3</v>
      </c>
      <c r="C76" s="1" t="s">
        <v>83</v>
      </c>
      <c r="D76" s="1" t="s">
        <v>82</v>
      </c>
      <c r="E76" s="1" t="s">
        <v>21</v>
      </c>
      <c r="F76" s="1" t="s">
        <v>81</v>
      </c>
      <c r="G76" s="47">
        <f>VLOOKUP(D76,[1]产出率!$A$3:$J$114,10,FALSE)*100</f>
        <v>107.62335459904706</v>
      </c>
      <c r="H76" s="3">
        <v>0.4</v>
      </c>
      <c r="I76" s="15">
        <v>70</v>
      </c>
      <c r="J76" s="15">
        <v>95</v>
      </c>
      <c r="K76" s="15">
        <v>120</v>
      </c>
      <c r="L76" s="16">
        <f t="shared" si="12"/>
        <v>1.1009868367923765</v>
      </c>
      <c r="M76" s="17">
        <v>2</v>
      </c>
      <c r="N76" s="3">
        <v>0.1</v>
      </c>
      <c r="O76" s="15">
        <v>0</v>
      </c>
      <c r="P76" s="15">
        <f t="shared" si="13"/>
        <v>16.666666666666668</v>
      </c>
      <c r="Q76" s="15">
        <v>20</v>
      </c>
      <c r="R76" s="16">
        <f t="shared" si="14"/>
        <v>0.12</v>
      </c>
      <c r="S76" s="18">
        <v>6.0600000000000005</v>
      </c>
      <c r="T76" s="3">
        <v>0.1</v>
      </c>
      <c r="U76" s="15">
        <v>0</v>
      </c>
      <c r="V76" s="15">
        <v>10</v>
      </c>
      <c r="W76" s="15">
        <v>10</v>
      </c>
      <c r="X76" s="16">
        <f t="shared" si="15"/>
        <v>0.60600000000000009</v>
      </c>
      <c r="Y76" s="18">
        <v>14</v>
      </c>
      <c r="Z76" s="3">
        <v>0.2</v>
      </c>
      <c r="AA76" s="15">
        <v>0</v>
      </c>
      <c r="AB76" s="15">
        <v>18</v>
      </c>
      <c r="AC76" s="15">
        <v>20</v>
      </c>
      <c r="AD76" s="16">
        <f t="shared" si="16"/>
        <v>0.7777777777777779</v>
      </c>
      <c r="AE76" s="18">
        <v>13</v>
      </c>
      <c r="AF76" s="3">
        <v>0.2</v>
      </c>
      <c r="AG76" s="15">
        <v>0</v>
      </c>
      <c r="AH76" s="15">
        <v>18</v>
      </c>
      <c r="AI76" s="15">
        <v>20</v>
      </c>
      <c r="AJ76" s="16">
        <f t="shared" si="17"/>
        <v>0.7222222222222221</v>
      </c>
      <c r="AK76" s="19">
        <v>0</v>
      </c>
      <c r="AL76" s="20">
        <f t="shared" si="11"/>
        <v>0</v>
      </c>
      <c r="AM76" s="21">
        <f t="shared" si="18"/>
        <v>81.299473471695066</v>
      </c>
      <c r="AN76" s="21">
        <f t="shared" si="19"/>
        <v>81.299473471695066</v>
      </c>
      <c r="AO76" s="67" t="s">
        <v>381</v>
      </c>
      <c r="AP76" s="66">
        <v>1</v>
      </c>
      <c r="AR76" s="19">
        <f t="shared" si="20"/>
        <v>-1</v>
      </c>
      <c r="AV76" s="20"/>
    </row>
    <row r="77" spans="1:48" ht="29.25" x14ac:dyDescent="0.2">
      <c r="A77" s="1">
        <v>74</v>
      </c>
      <c r="B77" s="1" t="s">
        <v>3</v>
      </c>
      <c r="C77" s="1" t="s">
        <v>46</v>
      </c>
      <c r="D77" s="1" t="s">
        <v>45</v>
      </c>
      <c r="E77" s="1" t="s">
        <v>44</v>
      </c>
      <c r="F77" s="1" t="s">
        <v>43</v>
      </c>
      <c r="G77" s="47">
        <f>VLOOKUP(D77,[1]产出率!$A$3:$J$114,10,FALSE)*100</f>
        <v>105.31722375984674</v>
      </c>
      <c r="H77" s="3">
        <v>0.4</v>
      </c>
      <c r="I77" s="15">
        <v>70</v>
      </c>
      <c r="J77" s="15">
        <v>95</v>
      </c>
      <c r="K77" s="15">
        <v>120</v>
      </c>
      <c r="L77" s="16">
        <f t="shared" si="12"/>
        <v>1.082537790078774</v>
      </c>
      <c r="M77" s="17">
        <v>3</v>
      </c>
      <c r="N77" s="3">
        <v>0.1</v>
      </c>
      <c r="O77" s="15">
        <v>0</v>
      </c>
      <c r="P77" s="15">
        <f t="shared" si="13"/>
        <v>16.666666666666668</v>
      </c>
      <c r="Q77" s="15">
        <v>20</v>
      </c>
      <c r="R77" s="16">
        <f t="shared" si="14"/>
        <v>0.18</v>
      </c>
      <c r="S77" s="18">
        <v>5.84</v>
      </c>
      <c r="T77" s="3">
        <v>0.1</v>
      </c>
      <c r="U77" s="15">
        <v>0</v>
      </c>
      <c r="V77" s="15">
        <v>10</v>
      </c>
      <c r="W77" s="15">
        <v>10</v>
      </c>
      <c r="X77" s="16">
        <f t="shared" si="15"/>
        <v>0.58399999999999996</v>
      </c>
      <c r="Y77" s="18">
        <v>15</v>
      </c>
      <c r="Z77" s="3">
        <v>0.2</v>
      </c>
      <c r="AA77" s="15">
        <v>0</v>
      </c>
      <c r="AB77" s="15">
        <v>18</v>
      </c>
      <c r="AC77" s="15">
        <v>20</v>
      </c>
      <c r="AD77" s="16">
        <f t="shared" si="16"/>
        <v>0.83333333333333348</v>
      </c>
      <c r="AE77" s="18">
        <v>12</v>
      </c>
      <c r="AF77" s="3">
        <v>0.2</v>
      </c>
      <c r="AG77" s="15">
        <v>0</v>
      </c>
      <c r="AH77" s="15">
        <v>18</v>
      </c>
      <c r="AI77" s="15">
        <v>20</v>
      </c>
      <c r="AJ77" s="16">
        <f t="shared" si="17"/>
        <v>0.66666666666666652</v>
      </c>
      <c r="AK77" s="19">
        <v>0</v>
      </c>
      <c r="AL77" s="20">
        <f t="shared" si="11"/>
        <v>0</v>
      </c>
      <c r="AM77" s="21">
        <f t="shared" si="18"/>
        <v>80.941511603150971</v>
      </c>
      <c r="AN77" s="21">
        <f t="shared" si="19"/>
        <v>80.941511603150971</v>
      </c>
      <c r="AO77" s="67" t="s">
        <v>381</v>
      </c>
      <c r="AP77" s="66">
        <v>1</v>
      </c>
      <c r="AR77" s="19">
        <f t="shared" si="20"/>
        <v>-3</v>
      </c>
      <c r="AS77" s="84" t="s">
        <v>393</v>
      </c>
      <c r="AV77" s="20"/>
    </row>
    <row r="78" spans="1:48" ht="29.25" x14ac:dyDescent="0.2">
      <c r="A78" s="1">
        <v>75</v>
      </c>
      <c r="B78" s="1" t="s">
        <v>3</v>
      </c>
      <c r="C78" s="1" t="s">
        <v>266</v>
      </c>
      <c r="D78" s="1" t="s">
        <v>267</v>
      </c>
      <c r="E78" s="1" t="s">
        <v>296</v>
      </c>
      <c r="F78" s="1" t="s">
        <v>299</v>
      </c>
      <c r="G78" s="47">
        <f>VLOOKUP(D78,[1]产出率!$A$3:$J$114,10,FALSE)*100</f>
        <v>108.09520444695684</v>
      </c>
      <c r="H78" s="3">
        <v>0.4</v>
      </c>
      <c r="I78" s="15">
        <v>70</v>
      </c>
      <c r="J78" s="15">
        <v>95</v>
      </c>
      <c r="K78" s="15">
        <v>120</v>
      </c>
      <c r="L78" s="16">
        <f t="shared" si="12"/>
        <v>1.1047616355756547</v>
      </c>
      <c r="M78" s="17">
        <v>1.5</v>
      </c>
      <c r="N78" s="3">
        <v>0.1</v>
      </c>
      <c r="O78" s="15">
        <v>0</v>
      </c>
      <c r="P78" s="15">
        <f t="shared" si="13"/>
        <v>16.666666666666668</v>
      </c>
      <c r="Q78" s="15">
        <v>20</v>
      </c>
      <c r="R78" s="16">
        <f t="shared" si="14"/>
        <v>0.09</v>
      </c>
      <c r="S78" s="18">
        <v>5.6899999999999995</v>
      </c>
      <c r="T78" s="3">
        <v>0.1</v>
      </c>
      <c r="U78" s="15">
        <v>0</v>
      </c>
      <c r="V78" s="15">
        <v>10</v>
      </c>
      <c r="W78" s="15">
        <v>10</v>
      </c>
      <c r="X78" s="16">
        <f t="shared" si="15"/>
        <v>0.56899999999999995</v>
      </c>
      <c r="Y78" s="18">
        <v>15</v>
      </c>
      <c r="Z78" s="3">
        <v>0.2</v>
      </c>
      <c r="AA78" s="15">
        <v>0</v>
      </c>
      <c r="AB78" s="15">
        <v>18</v>
      </c>
      <c r="AC78" s="15">
        <v>20</v>
      </c>
      <c r="AD78" s="16">
        <f t="shared" si="16"/>
        <v>0.83333333333333348</v>
      </c>
      <c r="AE78" s="18">
        <v>12</v>
      </c>
      <c r="AF78" s="3">
        <v>0.2</v>
      </c>
      <c r="AG78" s="15">
        <v>0</v>
      </c>
      <c r="AH78" s="15">
        <v>18</v>
      </c>
      <c r="AI78" s="15">
        <v>20</v>
      </c>
      <c r="AJ78" s="16">
        <f t="shared" si="17"/>
        <v>0.66666666666666652</v>
      </c>
      <c r="AK78" s="19">
        <v>0</v>
      </c>
      <c r="AL78" s="20">
        <f t="shared" si="11"/>
        <v>0</v>
      </c>
      <c r="AM78" s="21">
        <f t="shared" si="18"/>
        <v>80.780465423026186</v>
      </c>
      <c r="AN78" s="21">
        <f t="shared" si="19"/>
        <v>80.780465423026186</v>
      </c>
      <c r="AO78" s="67" t="s">
        <v>381</v>
      </c>
      <c r="AP78" s="66">
        <v>1</v>
      </c>
      <c r="AR78" s="19">
        <f t="shared" si="20"/>
        <v>-3</v>
      </c>
      <c r="AS78" s="84" t="s">
        <v>392</v>
      </c>
      <c r="AV78" s="20"/>
    </row>
    <row r="79" spans="1:48" ht="29.25" x14ac:dyDescent="0.2">
      <c r="A79" s="1">
        <v>76</v>
      </c>
      <c r="B79" s="1" t="s">
        <v>3</v>
      </c>
      <c r="C79" s="1" t="s">
        <v>86</v>
      </c>
      <c r="D79" s="1" t="s">
        <v>85</v>
      </c>
      <c r="E79" s="1" t="s">
        <v>292</v>
      </c>
      <c r="F79" s="1" t="s">
        <v>36</v>
      </c>
      <c r="G79" s="47">
        <f>VLOOKUP(D79,[1]产出率!$A$3:$J$114,10,FALSE)*100</f>
        <v>90.120252839303134</v>
      </c>
      <c r="H79" s="3">
        <v>0.4</v>
      </c>
      <c r="I79" s="15">
        <v>70</v>
      </c>
      <c r="J79" s="15">
        <v>95</v>
      </c>
      <c r="K79" s="15">
        <v>120</v>
      </c>
      <c r="L79" s="16">
        <f t="shared" si="12"/>
        <v>0.8048101135721254</v>
      </c>
      <c r="M79" s="17">
        <v>11</v>
      </c>
      <c r="N79" s="3">
        <v>0.1</v>
      </c>
      <c r="O79" s="15">
        <v>0</v>
      </c>
      <c r="P79" s="15">
        <f t="shared" si="13"/>
        <v>16.666666666666668</v>
      </c>
      <c r="Q79" s="15">
        <v>20</v>
      </c>
      <c r="R79" s="16">
        <f t="shared" si="14"/>
        <v>0.65999999999999981</v>
      </c>
      <c r="S79" s="18">
        <v>6</v>
      </c>
      <c r="T79" s="3">
        <v>0.1</v>
      </c>
      <c r="U79" s="15">
        <v>0</v>
      </c>
      <c r="V79" s="15">
        <v>10</v>
      </c>
      <c r="W79" s="15">
        <v>10</v>
      </c>
      <c r="X79" s="16">
        <f t="shared" si="15"/>
        <v>0.6</v>
      </c>
      <c r="Y79" s="18">
        <v>18</v>
      </c>
      <c r="Z79" s="3">
        <v>0.2</v>
      </c>
      <c r="AA79" s="15">
        <v>0</v>
      </c>
      <c r="AB79" s="15">
        <v>18</v>
      </c>
      <c r="AC79" s="15">
        <v>20</v>
      </c>
      <c r="AD79" s="16">
        <f t="shared" si="16"/>
        <v>1</v>
      </c>
      <c r="AE79" s="18">
        <v>12</v>
      </c>
      <c r="AF79" s="3">
        <v>0.2</v>
      </c>
      <c r="AG79" s="15">
        <v>0</v>
      </c>
      <c r="AH79" s="15">
        <v>18</v>
      </c>
      <c r="AI79" s="15">
        <v>20</v>
      </c>
      <c r="AJ79" s="16">
        <f t="shared" si="17"/>
        <v>0.66666666666666652</v>
      </c>
      <c r="AK79" s="19">
        <v>2</v>
      </c>
      <c r="AL79" s="20">
        <f t="shared" si="11"/>
        <v>2</v>
      </c>
      <c r="AM79" s="21">
        <f t="shared" si="18"/>
        <v>80.125737876218352</v>
      </c>
      <c r="AN79" s="21">
        <f t="shared" si="19"/>
        <v>78.125737876218352</v>
      </c>
      <c r="AO79" s="67" t="s">
        <v>381</v>
      </c>
      <c r="AP79" s="66">
        <v>1</v>
      </c>
      <c r="AR79" s="19">
        <f t="shared" si="20"/>
        <v>-6</v>
      </c>
      <c r="AS79" s="84" t="s">
        <v>394</v>
      </c>
    </row>
    <row r="80" spans="1:48" x14ac:dyDescent="0.2">
      <c r="A80" s="1">
        <v>77</v>
      </c>
      <c r="B80" s="1" t="s">
        <v>3</v>
      </c>
      <c r="C80" s="1" t="s">
        <v>268</v>
      </c>
      <c r="D80" s="1" t="s">
        <v>269</v>
      </c>
      <c r="E80" s="1" t="s">
        <v>296</v>
      </c>
      <c r="F80" s="1" t="s">
        <v>299</v>
      </c>
      <c r="G80" s="47">
        <f>VLOOKUP(D80,[1]产出率!$A$3:$J$114,10,FALSE)*100</f>
        <v>105.9054079517618</v>
      </c>
      <c r="H80" s="3">
        <v>0.4</v>
      </c>
      <c r="I80" s="15">
        <v>70</v>
      </c>
      <c r="J80" s="15">
        <v>95</v>
      </c>
      <c r="K80" s="15">
        <v>120</v>
      </c>
      <c r="L80" s="16">
        <f t="shared" si="12"/>
        <v>1.0872432636140943</v>
      </c>
      <c r="M80" s="17">
        <v>1</v>
      </c>
      <c r="N80" s="3">
        <v>0.1</v>
      </c>
      <c r="O80" s="15">
        <v>0</v>
      </c>
      <c r="P80" s="15">
        <f t="shared" si="13"/>
        <v>16.666666666666668</v>
      </c>
      <c r="Q80" s="15">
        <v>20</v>
      </c>
      <c r="R80" s="16">
        <f t="shared" si="14"/>
        <v>0.06</v>
      </c>
      <c r="S80" s="18">
        <v>1.5</v>
      </c>
      <c r="T80" s="3">
        <v>0.1</v>
      </c>
      <c r="U80" s="15">
        <v>0</v>
      </c>
      <c r="V80" s="15">
        <v>10</v>
      </c>
      <c r="W80" s="15">
        <v>10</v>
      </c>
      <c r="X80" s="16">
        <f t="shared" si="15"/>
        <v>0.15</v>
      </c>
      <c r="Y80" s="18">
        <v>15</v>
      </c>
      <c r="Z80" s="3">
        <v>0.2</v>
      </c>
      <c r="AA80" s="15">
        <v>0</v>
      </c>
      <c r="AB80" s="15">
        <v>18</v>
      </c>
      <c r="AC80" s="15">
        <v>20</v>
      </c>
      <c r="AD80" s="16">
        <f t="shared" si="16"/>
        <v>0.83333333333333348</v>
      </c>
      <c r="AE80" s="18">
        <v>13</v>
      </c>
      <c r="AF80" s="3">
        <v>0.2</v>
      </c>
      <c r="AG80" s="15">
        <v>0</v>
      </c>
      <c r="AH80" s="15">
        <v>18</v>
      </c>
      <c r="AI80" s="15">
        <v>20</v>
      </c>
      <c r="AJ80" s="16">
        <f t="shared" si="17"/>
        <v>0.7222222222222221</v>
      </c>
      <c r="AK80" s="19">
        <v>0</v>
      </c>
      <c r="AL80" s="20">
        <f t="shared" si="11"/>
        <v>0</v>
      </c>
      <c r="AM80" s="21">
        <f t="shared" si="18"/>
        <v>76.700841655674907</v>
      </c>
      <c r="AN80" s="21">
        <f t="shared" si="19"/>
        <v>76.700841655674907</v>
      </c>
      <c r="AO80" s="67" t="s">
        <v>381</v>
      </c>
      <c r="AP80" s="66">
        <v>1</v>
      </c>
      <c r="AR80" s="19">
        <f t="shared" si="20"/>
        <v>-2</v>
      </c>
    </row>
    <row r="81" spans="1:47" x14ac:dyDescent="0.2">
      <c r="A81" s="1">
        <v>78</v>
      </c>
      <c r="B81" s="1" t="s">
        <v>3</v>
      </c>
      <c r="C81" s="1" t="s">
        <v>206</v>
      </c>
      <c r="D81" s="1" t="s">
        <v>205</v>
      </c>
      <c r="E81" s="1" t="s">
        <v>291</v>
      </c>
      <c r="F81" s="1" t="s">
        <v>204</v>
      </c>
      <c r="G81" s="47">
        <f>VLOOKUP(D81,[1]产出率!$A$3:$J$114,10,FALSE)*100</f>
        <v>84.735228097384677</v>
      </c>
      <c r="H81" s="3">
        <v>0.4</v>
      </c>
      <c r="I81" s="15">
        <v>70</v>
      </c>
      <c r="J81" s="15">
        <v>95</v>
      </c>
      <c r="K81" s="15">
        <v>120</v>
      </c>
      <c r="L81" s="16">
        <f t="shared" si="12"/>
        <v>0.58940912389538713</v>
      </c>
      <c r="M81" s="17">
        <v>16</v>
      </c>
      <c r="N81" s="3">
        <v>0.1</v>
      </c>
      <c r="O81" s="15">
        <v>0</v>
      </c>
      <c r="P81" s="15">
        <f t="shared" si="13"/>
        <v>16.666666666666668</v>
      </c>
      <c r="Q81" s="15">
        <v>20</v>
      </c>
      <c r="R81" s="16">
        <f t="shared" si="14"/>
        <v>0.96</v>
      </c>
      <c r="S81" s="18">
        <v>8</v>
      </c>
      <c r="T81" s="3">
        <v>0.1</v>
      </c>
      <c r="U81" s="15">
        <v>0</v>
      </c>
      <c r="V81" s="15">
        <v>10</v>
      </c>
      <c r="W81" s="15">
        <v>10</v>
      </c>
      <c r="X81" s="16">
        <f t="shared" si="15"/>
        <v>0.8</v>
      </c>
      <c r="Y81" s="18">
        <v>15</v>
      </c>
      <c r="Z81" s="3">
        <v>0.2</v>
      </c>
      <c r="AA81" s="15">
        <v>0</v>
      </c>
      <c r="AB81" s="15">
        <v>18</v>
      </c>
      <c r="AC81" s="15">
        <v>20</v>
      </c>
      <c r="AD81" s="16">
        <f t="shared" si="16"/>
        <v>0.83333333333333348</v>
      </c>
      <c r="AE81" s="18">
        <v>15</v>
      </c>
      <c r="AF81" s="3">
        <v>0.2</v>
      </c>
      <c r="AG81" s="15">
        <v>0</v>
      </c>
      <c r="AH81" s="15">
        <v>18</v>
      </c>
      <c r="AI81" s="15">
        <v>20</v>
      </c>
      <c r="AJ81" s="16">
        <f t="shared" si="17"/>
        <v>0.83333333333333348</v>
      </c>
      <c r="AK81" s="19">
        <v>0</v>
      </c>
      <c r="AL81" s="20">
        <f t="shared" si="11"/>
        <v>0</v>
      </c>
      <c r="AM81" s="21">
        <f t="shared" si="18"/>
        <v>74.50969828914883</v>
      </c>
      <c r="AN81" s="21">
        <f t="shared" si="19"/>
        <v>74.50969828914883</v>
      </c>
      <c r="AO81" s="67" t="s">
        <v>381</v>
      </c>
      <c r="AP81" s="66">
        <v>1</v>
      </c>
      <c r="AR81" s="19">
        <f t="shared" si="20"/>
        <v>0</v>
      </c>
      <c r="AU81" s="20"/>
    </row>
    <row r="82" spans="1:47" x14ac:dyDescent="0.2">
      <c r="A82" s="1">
        <v>80</v>
      </c>
      <c r="B82" s="1" t="s">
        <v>3</v>
      </c>
      <c r="C82" s="1" t="s">
        <v>32</v>
      </c>
      <c r="D82" s="1" t="s">
        <v>31</v>
      </c>
      <c r="E82" s="1" t="s">
        <v>21</v>
      </c>
      <c r="F82" s="1" t="s">
        <v>30</v>
      </c>
      <c r="G82" s="47">
        <f>VLOOKUP(D82,[1]产出率!$A$3:$J$114,10,FALSE)*100</f>
        <v>90.525749587568228</v>
      </c>
      <c r="H82" s="3">
        <v>0.4</v>
      </c>
      <c r="I82" s="15">
        <v>70</v>
      </c>
      <c r="J82" s="15">
        <v>95</v>
      </c>
      <c r="K82" s="15">
        <v>120</v>
      </c>
      <c r="L82" s="16">
        <f>IF(G82&lt;=I82,0,IF(G82&lt;=J82,(G82-I82)/(J82-I82)*100,IF(G82&gt;=K82,120,20*(G82-J82)/(K82-J82)+100))/100)</f>
        <v>0.82102998350272915</v>
      </c>
      <c r="M82" s="17">
        <v>5</v>
      </c>
      <c r="N82" s="3">
        <v>0.1</v>
      </c>
      <c r="O82" s="15">
        <v>0</v>
      </c>
      <c r="P82" s="15">
        <f t="shared" si="13"/>
        <v>16.666666666666668</v>
      </c>
      <c r="Q82" s="15">
        <v>20</v>
      </c>
      <c r="R82" s="16">
        <f>IF(M82&lt;=O82,0,IF(M82&lt;=P82,(M82-O82)/(P82-O82)*100,IF(M82&gt;=Q82,120,20*(M82-P82)/(Q82-P82)+100))/100)</f>
        <v>0.3</v>
      </c>
      <c r="S82" s="18">
        <v>1.6899999999999995</v>
      </c>
      <c r="T82" s="3">
        <v>0.1</v>
      </c>
      <c r="U82" s="15">
        <v>0</v>
      </c>
      <c r="V82" s="15">
        <v>10</v>
      </c>
      <c r="W82" s="15">
        <v>10</v>
      </c>
      <c r="X82" s="16">
        <f>IF(S82&lt;=U82,0,IF(S82&lt;=V82,(S82-U82)/(V82-U82)*100,IF(S82&gt;=W82,120,20*(S82-V82)/(W82-V82)+100))/100)</f>
        <v>0.16899999999999996</v>
      </c>
      <c r="Y82" s="18">
        <v>15</v>
      </c>
      <c r="Z82" s="3">
        <v>0.2</v>
      </c>
      <c r="AA82" s="15">
        <v>0</v>
      </c>
      <c r="AB82" s="15">
        <v>18</v>
      </c>
      <c r="AC82" s="15">
        <v>20</v>
      </c>
      <c r="AD82" s="16">
        <f>IF(Y82&lt;=AA82,0,IF(Y82&lt;=AB82,(Y82-AA82)/(AB82-AA82)*100,IF(Y82&gt;=AC82,120,20*(Y82-AB82)/(AC82-AB82)+100))/100)</f>
        <v>0.83333333333333348</v>
      </c>
      <c r="AE82" s="18">
        <v>16</v>
      </c>
      <c r="AF82" s="3">
        <v>0.2</v>
      </c>
      <c r="AG82" s="15">
        <v>0</v>
      </c>
      <c r="AH82" s="15">
        <v>18</v>
      </c>
      <c r="AI82" s="15">
        <v>20</v>
      </c>
      <c r="AJ82" s="16">
        <f>IF(AE82&lt;=AG82,0,IF(AE82&lt;=AH82,(AE82-AG82)/(AH82-AG82)*100,IF(AE82&gt;=AI82,120,20*(AE82-AH82)/(AI82-AH82)+100))/100)</f>
        <v>0.88888888888888884</v>
      </c>
      <c r="AK82" s="19">
        <v>0</v>
      </c>
      <c r="AL82" s="20">
        <f>AK82</f>
        <v>0</v>
      </c>
      <c r="AM82" s="21">
        <f>(L82*H82+R82*N82+X82*T82+AD82*Z82+AJ82*AF82)*100+AL82</f>
        <v>71.975643784553611</v>
      </c>
      <c r="AN82" s="21">
        <f>(L82*H82+R82*N82+X82*T82+AD82*Z82+AJ82*AF82)*100</f>
        <v>71.975643784553611</v>
      </c>
      <c r="AO82" s="67" t="s">
        <v>479</v>
      </c>
      <c r="AP82" s="66">
        <v>1</v>
      </c>
      <c r="AR82" s="19">
        <f>AE82-Y82</f>
        <v>1</v>
      </c>
    </row>
    <row r="83" spans="1:47" ht="29.25" x14ac:dyDescent="0.2">
      <c r="A83" s="1">
        <v>79</v>
      </c>
      <c r="B83" s="1" t="s">
        <v>3</v>
      </c>
      <c r="C83" s="1" t="s">
        <v>138</v>
      </c>
      <c r="D83" s="1" t="s">
        <v>137</v>
      </c>
      <c r="E83" s="1" t="s">
        <v>44</v>
      </c>
      <c r="F83" s="1" t="s">
        <v>136</v>
      </c>
      <c r="G83" s="47">
        <f>VLOOKUP(D83,[1]产出率!$A$3:$J$114,10,FALSE)*100</f>
        <v>103.42358343183102</v>
      </c>
      <c r="H83" s="3">
        <v>0.4</v>
      </c>
      <c r="I83" s="15">
        <v>70</v>
      </c>
      <c r="J83" s="15">
        <v>95</v>
      </c>
      <c r="K83" s="15">
        <v>120</v>
      </c>
      <c r="L83" s="16">
        <f t="shared" si="12"/>
        <v>1.0673886674546482</v>
      </c>
      <c r="M83" s="17">
        <v>3.7</v>
      </c>
      <c r="N83" s="3">
        <v>0.1</v>
      </c>
      <c r="O83" s="15">
        <v>0</v>
      </c>
      <c r="P83" s="15">
        <f t="shared" si="13"/>
        <v>16.666666666666668</v>
      </c>
      <c r="Q83" s="15">
        <v>20</v>
      </c>
      <c r="R83" s="16">
        <f t="shared" si="14"/>
        <v>0.222</v>
      </c>
      <c r="S83" s="18">
        <v>3</v>
      </c>
      <c r="T83" s="3">
        <v>0.1</v>
      </c>
      <c r="U83" s="15">
        <v>0</v>
      </c>
      <c r="V83" s="15">
        <v>10</v>
      </c>
      <c r="W83" s="15">
        <v>10</v>
      </c>
      <c r="X83" s="16">
        <f t="shared" si="15"/>
        <v>0.3</v>
      </c>
      <c r="Y83" s="18">
        <v>13</v>
      </c>
      <c r="Z83" s="3">
        <v>0.2</v>
      </c>
      <c r="AA83" s="15">
        <v>0</v>
      </c>
      <c r="AB83" s="15">
        <v>18</v>
      </c>
      <c r="AC83" s="15">
        <v>20</v>
      </c>
      <c r="AD83" s="16">
        <f t="shared" si="16"/>
        <v>0.7222222222222221</v>
      </c>
      <c r="AE83" s="18">
        <v>8</v>
      </c>
      <c r="AF83" s="3">
        <v>0.2</v>
      </c>
      <c r="AG83" s="15">
        <v>0</v>
      </c>
      <c r="AH83" s="15">
        <v>18</v>
      </c>
      <c r="AI83" s="15">
        <v>20</v>
      </c>
      <c r="AJ83" s="16">
        <f t="shared" si="17"/>
        <v>0.44444444444444442</v>
      </c>
      <c r="AK83" s="19">
        <v>0</v>
      </c>
      <c r="AL83" s="20">
        <f t="shared" si="11"/>
        <v>0</v>
      </c>
      <c r="AM83" s="21">
        <f t="shared" si="18"/>
        <v>71.248880031519263</v>
      </c>
      <c r="AN83" s="21">
        <f t="shared" si="19"/>
        <v>71.248880031519263</v>
      </c>
      <c r="AO83" s="67" t="s">
        <v>398</v>
      </c>
      <c r="AP83" s="66">
        <v>1</v>
      </c>
      <c r="AR83" s="19">
        <f t="shared" si="20"/>
        <v>-5</v>
      </c>
      <c r="AS83" s="84" t="s">
        <v>395</v>
      </c>
    </row>
    <row r="84" spans="1:47" x14ac:dyDescent="0.2">
      <c r="A84" s="1">
        <v>81</v>
      </c>
      <c r="B84" s="1" t="s">
        <v>3</v>
      </c>
      <c r="C84" s="1" t="s">
        <v>262</v>
      </c>
      <c r="D84" s="1" t="s">
        <v>263</v>
      </c>
      <c r="E84" s="1" t="s">
        <v>295</v>
      </c>
      <c r="F84" s="1" t="s">
        <v>299</v>
      </c>
      <c r="G84" s="47">
        <f>VLOOKUP(D84,[1]产出率!$A$3:$J$114,10,FALSE)*100</f>
        <v>96.269473351823052</v>
      </c>
      <c r="H84" s="3">
        <v>0.4</v>
      </c>
      <c r="I84" s="15">
        <v>70</v>
      </c>
      <c r="J84" s="15">
        <v>95</v>
      </c>
      <c r="K84" s="15">
        <v>120</v>
      </c>
      <c r="L84" s="16">
        <f t="shared" si="12"/>
        <v>1.0101557868145843</v>
      </c>
      <c r="M84" s="17">
        <v>1</v>
      </c>
      <c r="N84" s="3">
        <v>0.1</v>
      </c>
      <c r="O84" s="15">
        <v>0</v>
      </c>
      <c r="P84" s="15">
        <f t="shared" si="13"/>
        <v>16.666666666666668</v>
      </c>
      <c r="Q84" s="15">
        <v>20</v>
      </c>
      <c r="R84" s="16">
        <f t="shared" si="14"/>
        <v>0.06</v>
      </c>
      <c r="S84" s="18">
        <v>1</v>
      </c>
      <c r="T84" s="3">
        <v>0.1</v>
      </c>
      <c r="U84" s="15">
        <v>0</v>
      </c>
      <c r="V84" s="15">
        <v>10</v>
      </c>
      <c r="W84" s="15">
        <v>10</v>
      </c>
      <c r="X84" s="16">
        <f t="shared" si="15"/>
        <v>0.1</v>
      </c>
      <c r="Y84" s="18">
        <v>13</v>
      </c>
      <c r="Z84" s="3">
        <v>0.2</v>
      </c>
      <c r="AA84" s="15">
        <v>0</v>
      </c>
      <c r="AB84" s="15">
        <v>18</v>
      </c>
      <c r="AC84" s="15">
        <v>20</v>
      </c>
      <c r="AD84" s="16">
        <f t="shared" si="16"/>
        <v>0.7222222222222221</v>
      </c>
      <c r="AE84" s="18">
        <v>11</v>
      </c>
      <c r="AF84" s="3">
        <v>0.2</v>
      </c>
      <c r="AG84" s="15">
        <v>0</v>
      </c>
      <c r="AH84" s="15">
        <v>18</v>
      </c>
      <c r="AI84" s="15">
        <v>20</v>
      </c>
      <c r="AJ84" s="16">
        <f t="shared" si="17"/>
        <v>0.61111111111111116</v>
      </c>
      <c r="AK84" s="19">
        <v>0</v>
      </c>
      <c r="AL84" s="20">
        <f t="shared" si="11"/>
        <v>0</v>
      </c>
      <c r="AM84" s="21">
        <f t="shared" si="18"/>
        <v>68.672898139250037</v>
      </c>
      <c r="AN84" s="21">
        <f t="shared" si="19"/>
        <v>68.672898139250037</v>
      </c>
      <c r="AO84" s="67" t="s">
        <v>402</v>
      </c>
      <c r="AP84" s="66">
        <v>1</v>
      </c>
      <c r="AR84" s="19">
        <f t="shared" si="20"/>
        <v>-2</v>
      </c>
    </row>
    <row r="85" spans="1:47" x14ac:dyDescent="0.2">
      <c r="A85" s="71"/>
      <c r="B85" s="83" t="s">
        <v>475</v>
      </c>
      <c r="C85" s="71"/>
      <c r="D85" s="71"/>
      <c r="E85" s="71"/>
      <c r="F85" s="71"/>
      <c r="G85" s="72"/>
      <c r="H85" s="73"/>
      <c r="I85" s="74"/>
      <c r="J85" s="74"/>
      <c r="K85" s="74"/>
      <c r="L85" s="75"/>
      <c r="M85" s="76"/>
      <c r="N85" s="73"/>
      <c r="O85" s="74"/>
      <c r="P85" s="74"/>
      <c r="Q85" s="74"/>
      <c r="R85" s="75"/>
      <c r="S85" s="77"/>
      <c r="T85" s="73"/>
      <c r="U85" s="74"/>
      <c r="V85" s="74"/>
      <c r="W85" s="74"/>
      <c r="X85" s="75"/>
      <c r="Y85" s="77"/>
      <c r="Z85" s="73"/>
      <c r="AA85" s="74"/>
      <c r="AB85" s="74"/>
      <c r="AC85" s="74"/>
      <c r="AD85" s="75"/>
      <c r="AE85" s="77"/>
      <c r="AF85" s="73"/>
      <c r="AG85" s="74"/>
      <c r="AH85" s="74"/>
      <c r="AI85" s="74"/>
      <c r="AJ85" s="75"/>
      <c r="AK85" s="78"/>
      <c r="AL85" s="79"/>
      <c r="AM85" s="80"/>
      <c r="AN85" s="80"/>
      <c r="AO85" s="81"/>
      <c r="AP85" s="82"/>
      <c r="AQ85" s="71"/>
      <c r="AR85" s="78"/>
      <c r="AS85" s="88"/>
    </row>
    <row r="86" spans="1:47" ht="18.95" customHeight="1" x14ac:dyDescent="0.2">
      <c r="A86" s="1">
        <v>82</v>
      </c>
      <c r="B86" s="1" t="s">
        <v>417</v>
      </c>
      <c r="C86" s="1" t="s">
        <v>420</v>
      </c>
      <c r="D86" s="1" t="s">
        <v>421</v>
      </c>
      <c r="E86" s="1" t="s">
        <v>456</v>
      </c>
      <c r="F86" s="1" t="s">
        <v>462</v>
      </c>
      <c r="G86" s="47"/>
      <c r="H86" s="3"/>
      <c r="I86" s="15"/>
      <c r="J86" s="15"/>
      <c r="K86" s="15"/>
      <c r="L86" s="16"/>
      <c r="N86" s="3"/>
      <c r="O86" s="15"/>
      <c r="P86" s="15"/>
      <c r="Q86" s="15"/>
      <c r="R86" s="16"/>
      <c r="T86" s="3"/>
      <c r="U86" s="15"/>
      <c r="V86" s="15"/>
      <c r="W86" s="15"/>
      <c r="X86" s="16"/>
      <c r="Z86" s="3"/>
      <c r="AA86" s="15"/>
      <c r="AB86" s="15"/>
      <c r="AC86" s="15"/>
      <c r="AD86" s="16"/>
      <c r="AF86" s="3"/>
      <c r="AG86" s="15"/>
      <c r="AH86" s="15"/>
      <c r="AI86" s="15"/>
      <c r="AJ86" s="16"/>
      <c r="AK86" s="19"/>
      <c r="AM86" s="21"/>
      <c r="AN86" s="21"/>
      <c r="AO86" s="67" t="s">
        <v>367</v>
      </c>
      <c r="AP86" s="66"/>
      <c r="AR86" s="19"/>
    </row>
    <row r="87" spans="1:47" ht="18.95" customHeight="1" x14ac:dyDescent="0.2">
      <c r="A87" s="1">
        <v>83</v>
      </c>
      <c r="B87" s="1" t="s">
        <v>476</v>
      </c>
      <c r="C87" s="1" t="s">
        <v>422</v>
      </c>
      <c r="D87" s="1" t="s">
        <v>423</v>
      </c>
      <c r="E87" s="1" t="s">
        <v>10</v>
      </c>
      <c r="F87" s="1" t="s">
        <v>463</v>
      </c>
      <c r="G87" s="47"/>
      <c r="H87" s="3"/>
      <c r="I87" s="15"/>
      <c r="J87" s="15"/>
      <c r="K87" s="15"/>
      <c r="L87" s="16"/>
      <c r="N87" s="3"/>
      <c r="O87" s="15"/>
      <c r="P87" s="15"/>
      <c r="Q87" s="15"/>
      <c r="R87" s="16"/>
      <c r="T87" s="3"/>
      <c r="U87" s="15"/>
      <c r="V87" s="15"/>
      <c r="W87" s="15"/>
      <c r="X87" s="16"/>
      <c r="Z87" s="3"/>
      <c r="AA87" s="15"/>
      <c r="AB87" s="15"/>
      <c r="AC87" s="15"/>
      <c r="AD87" s="16"/>
      <c r="AF87" s="3"/>
      <c r="AG87" s="15"/>
      <c r="AH87" s="15"/>
      <c r="AI87" s="15"/>
      <c r="AJ87" s="16"/>
      <c r="AK87" s="19"/>
      <c r="AM87" s="21"/>
      <c r="AN87" s="21"/>
      <c r="AO87" s="67" t="s">
        <v>367</v>
      </c>
      <c r="AP87" s="66"/>
      <c r="AR87" s="19"/>
    </row>
    <row r="88" spans="1:47" ht="18.95" customHeight="1" x14ac:dyDescent="0.2">
      <c r="A88" s="1">
        <v>84</v>
      </c>
      <c r="B88" s="1" t="s">
        <v>417</v>
      </c>
      <c r="C88" s="1" t="s">
        <v>424</v>
      </c>
      <c r="D88" s="1" t="s">
        <v>425</v>
      </c>
      <c r="E88" s="1" t="s">
        <v>457</v>
      </c>
      <c r="F88" s="1" t="s">
        <v>299</v>
      </c>
      <c r="G88" s="47"/>
      <c r="H88" s="3"/>
      <c r="I88" s="15"/>
      <c r="J88" s="15"/>
      <c r="K88" s="15"/>
      <c r="L88" s="16"/>
      <c r="N88" s="3"/>
      <c r="O88" s="15"/>
      <c r="P88" s="15"/>
      <c r="Q88" s="15"/>
      <c r="R88" s="16"/>
      <c r="T88" s="3"/>
      <c r="U88" s="15"/>
      <c r="V88" s="15"/>
      <c r="W88" s="15"/>
      <c r="X88" s="16"/>
      <c r="Z88" s="3"/>
      <c r="AA88" s="15"/>
      <c r="AB88" s="15"/>
      <c r="AC88" s="15"/>
      <c r="AD88" s="16"/>
      <c r="AF88" s="3"/>
      <c r="AG88" s="15"/>
      <c r="AH88" s="15"/>
      <c r="AI88" s="15"/>
      <c r="AJ88" s="16"/>
      <c r="AK88" s="19"/>
      <c r="AM88" s="21"/>
      <c r="AN88" s="21"/>
      <c r="AO88" s="67" t="s">
        <v>369</v>
      </c>
      <c r="AP88" s="66"/>
      <c r="AR88" s="19"/>
    </row>
    <row r="89" spans="1:47" ht="18.95" customHeight="1" x14ac:dyDescent="0.2">
      <c r="A89" s="1">
        <v>85</v>
      </c>
      <c r="B89" s="1" t="s">
        <v>418</v>
      </c>
      <c r="C89" s="1" t="s">
        <v>426</v>
      </c>
      <c r="D89" s="1" t="s">
        <v>427</v>
      </c>
      <c r="E89" s="1" t="s">
        <v>458</v>
      </c>
      <c r="F89" s="1" t="s">
        <v>464</v>
      </c>
      <c r="G89" s="47"/>
      <c r="H89" s="3"/>
      <c r="I89" s="15"/>
      <c r="J89" s="15"/>
      <c r="K89" s="15"/>
      <c r="L89" s="16"/>
      <c r="N89" s="3"/>
      <c r="O89" s="15"/>
      <c r="P89" s="15"/>
      <c r="Q89" s="15"/>
      <c r="R89" s="16"/>
      <c r="T89" s="3"/>
      <c r="U89" s="15"/>
      <c r="V89" s="15"/>
      <c r="W89" s="15"/>
      <c r="X89" s="16"/>
      <c r="Z89" s="3"/>
      <c r="AA89" s="15"/>
      <c r="AB89" s="15"/>
      <c r="AC89" s="15"/>
      <c r="AD89" s="16"/>
      <c r="AF89" s="3"/>
      <c r="AG89" s="15"/>
      <c r="AH89" s="15"/>
      <c r="AI89" s="15"/>
      <c r="AJ89" s="16"/>
      <c r="AK89" s="19"/>
      <c r="AM89" s="21"/>
      <c r="AN89" s="21"/>
      <c r="AO89" s="67" t="s">
        <v>369</v>
      </c>
      <c r="AP89" s="66"/>
      <c r="AR89" s="19"/>
    </row>
    <row r="90" spans="1:47" ht="18.95" customHeight="1" x14ac:dyDescent="0.2">
      <c r="A90" s="1">
        <v>86</v>
      </c>
      <c r="B90" s="1" t="s">
        <v>418</v>
      </c>
      <c r="C90" s="1" t="s">
        <v>428</v>
      </c>
      <c r="D90" s="1" t="s">
        <v>429</v>
      </c>
      <c r="E90" s="1" t="s">
        <v>458</v>
      </c>
      <c r="F90" s="1" t="s">
        <v>465</v>
      </c>
      <c r="G90" s="47"/>
      <c r="H90" s="3"/>
      <c r="I90" s="15"/>
      <c r="J90" s="15"/>
      <c r="K90" s="15"/>
      <c r="L90" s="16"/>
      <c r="N90" s="3"/>
      <c r="O90" s="15"/>
      <c r="P90" s="15"/>
      <c r="Q90" s="15"/>
      <c r="R90" s="16"/>
      <c r="T90" s="3"/>
      <c r="U90" s="15"/>
      <c r="V90" s="15"/>
      <c r="W90" s="15"/>
      <c r="X90" s="16"/>
      <c r="Z90" s="3"/>
      <c r="AA90" s="15"/>
      <c r="AB90" s="15"/>
      <c r="AC90" s="15"/>
      <c r="AD90" s="16"/>
      <c r="AF90" s="3"/>
      <c r="AG90" s="15"/>
      <c r="AH90" s="15"/>
      <c r="AI90" s="15"/>
      <c r="AJ90" s="16"/>
      <c r="AK90" s="19"/>
      <c r="AM90" s="21"/>
      <c r="AN90" s="21"/>
      <c r="AO90" s="67" t="s">
        <v>367</v>
      </c>
      <c r="AP90" s="66"/>
      <c r="AR90" s="19"/>
    </row>
    <row r="91" spans="1:47" ht="18.95" customHeight="1" x14ac:dyDescent="0.2">
      <c r="A91" s="1">
        <v>87</v>
      </c>
      <c r="B91" s="1" t="s">
        <v>418</v>
      </c>
      <c r="C91" s="1" t="s">
        <v>430</v>
      </c>
      <c r="D91" s="1" t="s">
        <v>431</v>
      </c>
      <c r="E91" s="1" t="s">
        <v>458</v>
      </c>
      <c r="F91" s="1" t="s">
        <v>118</v>
      </c>
      <c r="G91" s="47"/>
      <c r="H91" s="3"/>
      <c r="I91" s="15"/>
      <c r="J91" s="15"/>
      <c r="K91" s="15"/>
      <c r="L91" s="16"/>
      <c r="N91" s="3"/>
      <c r="O91" s="15"/>
      <c r="P91" s="15"/>
      <c r="Q91" s="15"/>
      <c r="R91" s="16"/>
      <c r="T91" s="3"/>
      <c r="U91" s="15"/>
      <c r="V91" s="15"/>
      <c r="W91" s="15"/>
      <c r="X91" s="16"/>
      <c r="Z91" s="3"/>
      <c r="AA91" s="15"/>
      <c r="AB91" s="15"/>
      <c r="AC91" s="15"/>
      <c r="AD91" s="16"/>
      <c r="AF91" s="3"/>
      <c r="AG91" s="15"/>
      <c r="AH91" s="15"/>
      <c r="AI91" s="15"/>
      <c r="AJ91" s="16"/>
      <c r="AK91" s="19"/>
      <c r="AM91" s="21"/>
      <c r="AN91" s="21"/>
      <c r="AO91" s="67" t="s">
        <v>369</v>
      </c>
      <c r="AP91" s="66"/>
      <c r="AR91" s="19"/>
    </row>
    <row r="92" spans="1:47" ht="18.95" customHeight="1" x14ac:dyDescent="0.2">
      <c r="A92" s="1">
        <v>88</v>
      </c>
      <c r="B92" s="1" t="s">
        <v>418</v>
      </c>
      <c r="C92" s="1" t="s">
        <v>432</v>
      </c>
      <c r="D92" s="1" t="s">
        <v>433</v>
      </c>
      <c r="E92" s="1" t="s">
        <v>458</v>
      </c>
      <c r="F92" s="1" t="s">
        <v>466</v>
      </c>
      <c r="G92" s="47"/>
      <c r="H92" s="3"/>
      <c r="I92" s="15"/>
      <c r="J92" s="15"/>
      <c r="K92" s="15"/>
      <c r="L92" s="16"/>
      <c r="N92" s="3"/>
      <c r="O92" s="15"/>
      <c r="P92" s="15"/>
      <c r="Q92" s="15"/>
      <c r="R92" s="16"/>
      <c r="T92" s="3"/>
      <c r="U92" s="15"/>
      <c r="V92" s="15"/>
      <c r="W92" s="15"/>
      <c r="X92" s="16"/>
      <c r="Z92" s="3"/>
      <c r="AA92" s="15"/>
      <c r="AB92" s="15"/>
      <c r="AC92" s="15"/>
      <c r="AD92" s="16"/>
      <c r="AF92" s="3"/>
      <c r="AG92" s="15"/>
      <c r="AH92" s="15"/>
      <c r="AI92" s="15"/>
      <c r="AJ92" s="16"/>
      <c r="AK92" s="19"/>
      <c r="AM92" s="21"/>
      <c r="AN92" s="21"/>
      <c r="AO92" s="67" t="s">
        <v>369</v>
      </c>
      <c r="AP92" s="66"/>
      <c r="AR92" s="19"/>
    </row>
    <row r="93" spans="1:47" ht="18.95" customHeight="1" x14ac:dyDescent="0.2">
      <c r="A93" s="1">
        <v>89</v>
      </c>
      <c r="B93" s="1" t="s">
        <v>418</v>
      </c>
      <c r="C93" s="1" t="s">
        <v>434</v>
      </c>
      <c r="D93" s="1" t="s">
        <v>435</v>
      </c>
      <c r="E93" s="1" t="s">
        <v>458</v>
      </c>
      <c r="F93" s="1" t="s">
        <v>467</v>
      </c>
      <c r="G93" s="47"/>
      <c r="H93" s="3"/>
      <c r="I93" s="15"/>
      <c r="J93" s="15"/>
      <c r="K93" s="15"/>
      <c r="L93" s="16"/>
      <c r="N93" s="3"/>
      <c r="O93" s="15"/>
      <c r="P93" s="15"/>
      <c r="Q93" s="15"/>
      <c r="R93" s="16"/>
      <c r="T93" s="3"/>
      <c r="U93" s="15"/>
      <c r="V93" s="15"/>
      <c r="W93" s="15"/>
      <c r="X93" s="16"/>
      <c r="Z93" s="3"/>
      <c r="AA93" s="15"/>
      <c r="AB93" s="15"/>
      <c r="AC93" s="15"/>
      <c r="AD93" s="16"/>
      <c r="AF93" s="3"/>
      <c r="AG93" s="15"/>
      <c r="AH93" s="15"/>
      <c r="AI93" s="15"/>
      <c r="AJ93" s="16"/>
      <c r="AK93" s="19"/>
      <c r="AM93" s="21"/>
      <c r="AN93" s="21"/>
      <c r="AO93" s="67" t="s">
        <v>367</v>
      </c>
      <c r="AP93" s="66"/>
      <c r="AR93" s="19"/>
    </row>
    <row r="94" spans="1:47" ht="18.95" customHeight="1" x14ac:dyDescent="0.2">
      <c r="A94" s="1">
        <v>90</v>
      </c>
      <c r="B94" s="1" t="s">
        <v>418</v>
      </c>
      <c r="C94" s="1" t="s">
        <v>436</v>
      </c>
      <c r="D94" s="1" t="s">
        <v>437</v>
      </c>
      <c r="E94" s="1" t="s">
        <v>458</v>
      </c>
      <c r="F94" s="1" t="s">
        <v>467</v>
      </c>
      <c r="G94" s="47"/>
      <c r="H94" s="3"/>
      <c r="I94" s="15"/>
      <c r="J94" s="15"/>
      <c r="K94" s="15"/>
      <c r="L94" s="16"/>
      <c r="N94" s="3"/>
      <c r="O94" s="15"/>
      <c r="P94" s="15"/>
      <c r="Q94" s="15"/>
      <c r="R94" s="16"/>
      <c r="T94" s="3"/>
      <c r="U94" s="15"/>
      <c r="V94" s="15"/>
      <c r="W94" s="15"/>
      <c r="X94" s="16"/>
      <c r="Z94" s="3"/>
      <c r="AA94" s="15"/>
      <c r="AB94" s="15"/>
      <c r="AC94" s="15"/>
      <c r="AD94" s="16"/>
      <c r="AF94" s="3"/>
      <c r="AG94" s="15"/>
      <c r="AH94" s="15"/>
      <c r="AI94" s="15"/>
      <c r="AJ94" s="16"/>
      <c r="AK94" s="19"/>
      <c r="AM94" s="21"/>
      <c r="AN94" s="21"/>
      <c r="AO94" s="67" t="s">
        <v>367</v>
      </c>
      <c r="AP94" s="66"/>
      <c r="AR94" s="19"/>
    </row>
    <row r="95" spans="1:47" ht="18.95" customHeight="1" x14ac:dyDescent="0.2">
      <c r="A95" s="1">
        <v>91</v>
      </c>
      <c r="B95" s="1" t="s">
        <v>418</v>
      </c>
      <c r="C95" s="1" t="s">
        <v>438</v>
      </c>
      <c r="D95" s="1" t="s">
        <v>439</v>
      </c>
      <c r="E95" s="1" t="s">
        <v>458</v>
      </c>
      <c r="F95" s="1" t="s">
        <v>468</v>
      </c>
      <c r="G95" s="47"/>
      <c r="H95" s="3"/>
      <c r="I95" s="15"/>
      <c r="J95" s="15"/>
      <c r="K95" s="15"/>
      <c r="L95" s="16"/>
      <c r="N95" s="3"/>
      <c r="O95" s="15"/>
      <c r="P95" s="15"/>
      <c r="Q95" s="15"/>
      <c r="R95" s="16"/>
      <c r="T95" s="3"/>
      <c r="U95" s="15"/>
      <c r="V95" s="15"/>
      <c r="W95" s="15"/>
      <c r="X95" s="16"/>
      <c r="Z95" s="3"/>
      <c r="AA95" s="15"/>
      <c r="AB95" s="15"/>
      <c r="AC95" s="15"/>
      <c r="AD95" s="16"/>
      <c r="AF95" s="3"/>
      <c r="AG95" s="15"/>
      <c r="AH95" s="15"/>
      <c r="AI95" s="15"/>
      <c r="AJ95" s="16"/>
      <c r="AK95" s="19"/>
      <c r="AM95" s="21"/>
      <c r="AN95" s="21"/>
      <c r="AO95" s="67" t="s">
        <v>369</v>
      </c>
      <c r="AP95" s="66"/>
      <c r="AR95" s="19"/>
    </row>
    <row r="96" spans="1:47" ht="18.95" customHeight="1" x14ac:dyDescent="0.2">
      <c r="A96" s="1">
        <v>92</v>
      </c>
      <c r="B96" s="1" t="s">
        <v>418</v>
      </c>
      <c r="C96" s="1" t="s">
        <v>440</v>
      </c>
      <c r="D96" s="1" t="s">
        <v>441</v>
      </c>
      <c r="E96" s="1" t="s">
        <v>458</v>
      </c>
      <c r="F96" s="1" t="s">
        <v>469</v>
      </c>
      <c r="G96" s="47"/>
      <c r="H96" s="3"/>
      <c r="I96" s="15"/>
      <c r="J96" s="15"/>
      <c r="K96" s="15"/>
      <c r="L96" s="16"/>
      <c r="N96" s="3"/>
      <c r="O96" s="15"/>
      <c r="P96" s="15"/>
      <c r="Q96" s="15"/>
      <c r="R96" s="16"/>
      <c r="T96" s="3"/>
      <c r="U96" s="15"/>
      <c r="V96" s="15"/>
      <c r="W96" s="15"/>
      <c r="X96" s="16"/>
      <c r="Z96" s="3"/>
      <c r="AA96" s="15"/>
      <c r="AB96" s="15"/>
      <c r="AC96" s="15"/>
      <c r="AD96" s="16"/>
      <c r="AF96" s="3"/>
      <c r="AG96" s="15"/>
      <c r="AH96" s="15"/>
      <c r="AI96" s="15"/>
      <c r="AJ96" s="16"/>
      <c r="AK96" s="19"/>
      <c r="AM96" s="21"/>
      <c r="AN96" s="21"/>
      <c r="AO96" s="67" t="s">
        <v>367</v>
      </c>
      <c r="AP96" s="66"/>
      <c r="AR96" s="19"/>
    </row>
    <row r="97" spans="1:44" ht="18.95" customHeight="1" x14ac:dyDescent="0.2">
      <c r="A97" s="1">
        <v>93</v>
      </c>
      <c r="B97" s="1" t="s">
        <v>418</v>
      </c>
      <c r="C97" s="1" t="s">
        <v>442</v>
      </c>
      <c r="D97" s="1" t="s">
        <v>443</v>
      </c>
      <c r="E97" s="1" t="s">
        <v>459</v>
      </c>
      <c r="F97" s="1" t="s">
        <v>470</v>
      </c>
      <c r="G97" s="47"/>
      <c r="H97" s="3"/>
      <c r="I97" s="15"/>
      <c r="J97" s="15"/>
      <c r="K97" s="15"/>
      <c r="L97" s="16"/>
      <c r="N97" s="3"/>
      <c r="O97" s="15"/>
      <c r="P97" s="15"/>
      <c r="Q97" s="15"/>
      <c r="R97" s="16"/>
      <c r="T97" s="3"/>
      <c r="U97" s="15"/>
      <c r="V97" s="15"/>
      <c r="W97" s="15"/>
      <c r="X97" s="16"/>
      <c r="Z97" s="3"/>
      <c r="AA97" s="15"/>
      <c r="AB97" s="15"/>
      <c r="AC97" s="15"/>
      <c r="AD97" s="16"/>
      <c r="AF97" s="3"/>
      <c r="AG97" s="15"/>
      <c r="AH97" s="15"/>
      <c r="AI97" s="15"/>
      <c r="AJ97" s="16"/>
      <c r="AK97" s="19"/>
      <c r="AM97" s="21"/>
      <c r="AN97" s="21"/>
      <c r="AO97" s="67" t="s">
        <v>369</v>
      </c>
      <c r="AP97" s="66"/>
      <c r="AR97" s="19"/>
    </row>
    <row r="98" spans="1:44" ht="18.95" customHeight="1" x14ac:dyDescent="0.2">
      <c r="A98" s="1">
        <v>94</v>
      </c>
      <c r="B98" s="1" t="s">
        <v>2</v>
      </c>
      <c r="C98" s="1" t="s">
        <v>213</v>
      </c>
      <c r="D98" s="1" t="s">
        <v>212</v>
      </c>
      <c r="E98" s="1" t="s">
        <v>460</v>
      </c>
      <c r="F98" s="1" t="s">
        <v>118</v>
      </c>
      <c r="G98" s="47"/>
      <c r="H98" s="3"/>
      <c r="I98" s="15"/>
      <c r="J98" s="15"/>
      <c r="K98" s="15"/>
      <c r="L98" s="16"/>
      <c r="N98" s="3"/>
      <c r="O98" s="15"/>
      <c r="P98" s="15"/>
      <c r="Q98" s="15"/>
      <c r="R98" s="16"/>
      <c r="T98" s="3"/>
      <c r="U98" s="15"/>
      <c r="V98" s="15"/>
      <c r="W98" s="15"/>
      <c r="X98" s="16"/>
      <c r="Z98" s="3"/>
      <c r="AA98" s="15"/>
      <c r="AB98" s="15"/>
      <c r="AC98" s="15"/>
      <c r="AD98" s="16"/>
      <c r="AF98" s="3"/>
      <c r="AG98" s="15"/>
      <c r="AH98" s="15"/>
      <c r="AI98" s="15"/>
      <c r="AJ98" s="16"/>
      <c r="AK98" s="19"/>
      <c r="AM98" s="21"/>
      <c r="AN98" s="21"/>
      <c r="AO98" s="67" t="s">
        <v>369</v>
      </c>
      <c r="AP98" s="66"/>
      <c r="AR98" s="19"/>
    </row>
    <row r="99" spans="1:44" ht="18.95" customHeight="1" x14ac:dyDescent="0.2">
      <c r="A99" s="1">
        <v>95</v>
      </c>
      <c r="B99" s="1" t="s">
        <v>2</v>
      </c>
      <c r="C99" s="1" t="s">
        <v>229</v>
      </c>
      <c r="D99" s="1" t="s">
        <v>228</v>
      </c>
      <c r="E99" s="1" t="s">
        <v>460</v>
      </c>
      <c r="F99" s="1" t="s">
        <v>227</v>
      </c>
      <c r="G99" s="47"/>
      <c r="H99" s="3"/>
      <c r="I99" s="15"/>
      <c r="J99" s="15"/>
      <c r="K99" s="15"/>
      <c r="L99" s="16"/>
      <c r="N99" s="3"/>
      <c r="O99" s="15"/>
      <c r="P99" s="15"/>
      <c r="Q99" s="15"/>
      <c r="R99" s="16"/>
      <c r="T99" s="3"/>
      <c r="U99" s="15"/>
      <c r="V99" s="15"/>
      <c r="W99" s="15"/>
      <c r="X99" s="16"/>
      <c r="Z99" s="3"/>
      <c r="AA99" s="15"/>
      <c r="AB99" s="15"/>
      <c r="AC99" s="15"/>
      <c r="AD99" s="16"/>
      <c r="AF99" s="3"/>
      <c r="AG99" s="15"/>
      <c r="AH99" s="15"/>
      <c r="AI99" s="15"/>
      <c r="AJ99" s="16"/>
      <c r="AK99" s="19"/>
      <c r="AM99" s="21"/>
      <c r="AN99" s="21"/>
      <c r="AO99" s="67" t="s">
        <v>369</v>
      </c>
      <c r="AP99" s="66"/>
      <c r="AR99" s="19"/>
    </row>
    <row r="100" spans="1:44" ht="18.95" customHeight="1" x14ac:dyDescent="0.2">
      <c r="A100" s="1">
        <v>96</v>
      </c>
      <c r="B100" s="1" t="s">
        <v>419</v>
      </c>
      <c r="C100" s="1" t="s">
        <v>444</v>
      </c>
      <c r="D100" s="1" t="s">
        <v>445</v>
      </c>
      <c r="E100" s="1" t="s">
        <v>460</v>
      </c>
      <c r="F100" s="1" t="s">
        <v>105</v>
      </c>
      <c r="G100" s="47"/>
      <c r="H100" s="3"/>
      <c r="I100" s="15"/>
      <c r="J100" s="15"/>
      <c r="K100" s="15"/>
      <c r="L100" s="16"/>
      <c r="N100" s="3"/>
      <c r="O100" s="15"/>
      <c r="P100" s="15"/>
      <c r="Q100" s="15"/>
      <c r="R100" s="16"/>
      <c r="T100" s="3"/>
      <c r="U100" s="15"/>
      <c r="V100" s="15"/>
      <c r="W100" s="15"/>
      <c r="X100" s="16"/>
      <c r="Z100" s="3"/>
      <c r="AA100" s="15"/>
      <c r="AB100" s="15"/>
      <c r="AC100" s="15"/>
      <c r="AD100" s="16"/>
      <c r="AF100" s="3"/>
      <c r="AG100" s="15"/>
      <c r="AH100" s="15"/>
      <c r="AI100" s="15"/>
      <c r="AJ100" s="16"/>
      <c r="AK100" s="19"/>
      <c r="AM100" s="21"/>
      <c r="AN100" s="21"/>
      <c r="AO100" s="67" t="s">
        <v>367</v>
      </c>
      <c r="AP100" s="66"/>
      <c r="AR100" s="19"/>
    </row>
    <row r="101" spans="1:44" ht="18.95" customHeight="1" x14ac:dyDescent="0.2">
      <c r="A101" s="1">
        <v>97</v>
      </c>
      <c r="B101" s="1" t="s">
        <v>419</v>
      </c>
      <c r="C101" s="1" t="s">
        <v>446</v>
      </c>
      <c r="D101" s="1" t="s">
        <v>447</v>
      </c>
      <c r="E101" s="1" t="s">
        <v>460</v>
      </c>
      <c r="F101" s="1" t="s">
        <v>471</v>
      </c>
      <c r="G101" s="47"/>
      <c r="H101" s="3"/>
      <c r="I101" s="15"/>
      <c r="J101" s="15"/>
      <c r="K101" s="15"/>
      <c r="L101" s="16"/>
      <c r="N101" s="3"/>
      <c r="O101" s="15"/>
      <c r="P101" s="15"/>
      <c r="Q101" s="15"/>
      <c r="R101" s="16"/>
      <c r="T101" s="3"/>
      <c r="U101" s="15"/>
      <c r="V101" s="15"/>
      <c r="W101" s="15"/>
      <c r="X101" s="16"/>
      <c r="Z101" s="3"/>
      <c r="AA101" s="15"/>
      <c r="AB101" s="15"/>
      <c r="AC101" s="15"/>
      <c r="AD101" s="16"/>
      <c r="AF101" s="3"/>
      <c r="AG101" s="15"/>
      <c r="AH101" s="15"/>
      <c r="AI101" s="15"/>
      <c r="AJ101" s="16"/>
      <c r="AK101" s="19"/>
      <c r="AM101" s="21"/>
      <c r="AN101" s="21"/>
      <c r="AO101" s="67" t="s">
        <v>367</v>
      </c>
      <c r="AP101" s="66"/>
      <c r="AR101" s="19"/>
    </row>
    <row r="102" spans="1:44" ht="18.95" customHeight="1" x14ac:dyDescent="0.2">
      <c r="A102" s="1">
        <v>98</v>
      </c>
      <c r="B102" s="1" t="s">
        <v>419</v>
      </c>
      <c r="C102" s="1" t="s">
        <v>448</v>
      </c>
      <c r="D102" s="1" t="s">
        <v>449</v>
      </c>
      <c r="E102" s="1" t="s">
        <v>460</v>
      </c>
      <c r="F102" s="1" t="s">
        <v>472</v>
      </c>
      <c r="G102" s="47"/>
      <c r="H102" s="3"/>
      <c r="I102" s="15"/>
      <c r="J102" s="15"/>
      <c r="K102" s="15"/>
      <c r="L102" s="16"/>
      <c r="N102" s="3"/>
      <c r="O102" s="15"/>
      <c r="P102" s="15"/>
      <c r="Q102" s="15"/>
      <c r="R102" s="16"/>
      <c r="T102" s="3"/>
      <c r="U102" s="15"/>
      <c r="V102" s="15"/>
      <c r="W102" s="15"/>
      <c r="X102" s="16"/>
      <c r="Z102" s="3"/>
      <c r="AA102" s="15"/>
      <c r="AB102" s="15"/>
      <c r="AC102" s="15"/>
      <c r="AD102" s="16"/>
      <c r="AF102" s="3"/>
      <c r="AG102" s="15"/>
      <c r="AH102" s="15"/>
      <c r="AI102" s="15"/>
      <c r="AJ102" s="16"/>
      <c r="AK102" s="19"/>
      <c r="AM102" s="21"/>
      <c r="AN102" s="21"/>
      <c r="AO102" s="67" t="s">
        <v>369</v>
      </c>
      <c r="AP102" s="66"/>
      <c r="AR102" s="19"/>
    </row>
    <row r="103" spans="1:44" ht="18.95" customHeight="1" x14ac:dyDescent="0.2">
      <c r="A103" s="1">
        <v>99</v>
      </c>
      <c r="B103" s="1" t="s">
        <v>419</v>
      </c>
      <c r="C103" s="1" t="s">
        <v>450</v>
      </c>
      <c r="D103" s="1" t="s">
        <v>451</v>
      </c>
      <c r="E103" s="1" t="s">
        <v>460</v>
      </c>
      <c r="F103" s="1" t="s">
        <v>473</v>
      </c>
      <c r="G103" s="47"/>
      <c r="H103" s="3"/>
      <c r="I103" s="15"/>
      <c r="J103" s="15"/>
      <c r="K103" s="15"/>
      <c r="L103" s="16"/>
      <c r="N103" s="3"/>
      <c r="O103" s="15"/>
      <c r="P103" s="15"/>
      <c r="Q103" s="15"/>
      <c r="R103" s="16"/>
      <c r="T103" s="3"/>
      <c r="U103" s="15"/>
      <c r="V103" s="15"/>
      <c r="W103" s="15"/>
      <c r="X103" s="16"/>
      <c r="Z103" s="3"/>
      <c r="AA103" s="15"/>
      <c r="AB103" s="15"/>
      <c r="AC103" s="15"/>
      <c r="AD103" s="16"/>
      <c r="AF103" s="3"/>
      <c r="AG103" s="15"/>
      <c r="AH103" s="15"/>
      <c r="AI103" s="15"/>
      <c r="AJ103" s="16"/>
      <c r="AK103" s="19"/>
      <c r="AM103" s="21"/>
      <c r="AN103" s="21"/>
      <c r="AO103" s="67" t="s">
        <v>369</v>
      </c>
      <c r="AP103" s="66"/>
      <c r="AR103" s="19"/>
    </row>
    <row r="104" spans="1:44" ht="18.95" customHeight="1" x14ac:dyDescent="0.2">
      <c r="A104" s="1">
        <v>100</v>
      </c>
      <c r="B104" s="1" t="s">
        <v>419</v>
      </c>
      <c r="C104" s="1" t="s">
        <v>452</v>
      </c>
      <c r="D104" s="1" t="s">
        <v>453</v>
      </c>
      <c r="E104" s="1" t="s">
        <v>460</v>
      </c>
      <c r="F104" s="1" t="s">
        <v>26</v>
      </c>
      <c r="G104" s="47"/>
      <c r="H104" s="3"/>
      <c r="I104" s="15"/>
      <c r="J104" s="15"/>
      <c r="K104" s="15"/>
      <c r="L104" s="16"/>
      <c r="N104" s="3"/>
      <c r="O104" s="15"/>
      <c r="P104" s="15"/>
      <c r="Q104" s="15"/>
      <c r="R104" s="16"/>
      <c r="T104" s="3"/>
      <c r="U104" s="15"/>
      <c r="V104" s="15"/>
      <c r="W104" s="15"/>
      <c r="X104" s="16"/>
      <c r="Z104" s="3"/>
      <c r="AA104" s="15"/>
      <c r="AB104" s="15"/>
      <c r="AC104" s="15"/>
      <c r="AD104" s="16"/>
      <c r="AF104" s="3"/>
      <c r="AG104" s="15"/>
      <c r="AH104" s="15"/>
      <c r="AI104" s="15"/>
      <c r="AJ104" s="16"/>
      <c r="AK104" s="19"/>
      <c r="AM104" s="21"/>
      <c r="AN104" s="21"/>
      <c r="AO104" s="67" t="s">
        <v>367</v>
      </c>
      <c r="AP104" s="66"/>
      <c r="AR104" s="19"/>
    </row>
    <row r="105" spans="1:44" ht="18.95" customHeight="1" x14ac:dyDescent="0.2">
      <c r="A105" s="1">
        <v>101</v>
      </c>
      <c r="B105" s="1" t="s">
        <v>1</v>
      </c>
      <c r="C105" s="1" t="s">
        <v>454</v>
      </c>
      <c r="D105" s="1" t="s">
        <v>455</v>
      </c>
      <c r="E105" s="1" t="s">
        <v>460</v>
      </c>
      <c r="F105" s="1" t="s">
        <v>474</v>
      </c>
      <c r="G105" s="47"/>
      <c r="H105" s="3"/>
      <c r="I105" s="15"/>
      <c r="J105" s="15"/>
      <c r="K105" s="15"/>
      <c r="L105" s="16"/>
      <c r="N105" s="3"/>
      <c r="O105" s="15"/>
      <c r="P105" s="15"/>
      <c r="Q105" s="15"/>
      <c r="R105" s="16"/>
      <c r="T105" s="3"/>
      <c r="U105" s="15"/>
      <c r="V105" s="15"/>
      <c r="W105" s="15"/>
      <c r="X105" s="16"/>
      <c r="Z105" s="3"/>
      <c r="AA105" s="15"/>
      <c r="AB105" s="15"/>
      <c r="AC105" s="15"/>
      <c r="AD105" s="16"/>
      <c r="AF105" s="3"/>
      <c r="AG105" s="15"/>
      <c r="AH105" s="15"/>
      <c r="AI105" s="15"/>
      <c r="AJ105" s="16"/>
      <c r="AK105" s="19"/>
      <c r="AM105" s="21"/>
      <c r="AN105" s="21"/>
      <c r="AO105" s="67" t="s">
        <v>369</v>
      </c>
      <c r="AP105" s="66"/>
      <c r="AR105" s="19"/>
    </row>
    <row r="106" spans="1:44" ht="18.95" customHeight="1" x14ac:dyDescent="0.2">
      <c r="A106" s="1">
        <v>102</v>
      </c>
      <c r="B106" s="1" t="s">
        <v>3</v>
      </c>
      <c r="C106" s="1" t="s">
        <v>211</v>
      </c>
      <c r="D106" s="1" t="s">
        <v>210</v>
      </c>
      <c r="E106" s="1" t="s">
        <v>461</v>
      </c>
      <c r="F106" s="1" t="s">
        <v>105</v>
      </c>
      <c r="G106" s="47"/>
      <c r="H106" s="3"/>
      <c r="I106" s="15"/>
      <c r="J106" s="15"/>
      <c r="K106" s="15"/>
      <c r="L106" s="16"/>
      <c r="N106" s="3"/>
      <c r="O106" s="15"/>
      <c r="P106" s="15"/>
      <c r="Q106" s="15"/>
      <c r="R106" s="16"/>
      <c r="T106" s="3"/>
      <c r="U106" s="15"/>
      <c r="V106" s="15"/>
      <c r="W106" s="15"/>
      <c r="X106" s="16"/>
      <c r="Z106" s="3"/>
      <c r="AA106" s="15"/>
      <c r="AB106" s="15"/>
      <c r="AC106" s="15"/>
      <c r="AD106" s="16"/>
      <c r="AF106" s="3"/>
      <c r="AG106" s="15"/>
      <c r="AH106" s="15"/>
      <c r="AI106" s="15"/>
      <c r="AJ106" s="16"/>
      <c r="AK106" s="19"/>
      <c r="AM106" s="21"/>
      <c r="AN106" s="21"/>
      <c r="AO106" s="67" t="s">
        <v>367</v>
      </c>
      <c r="AP106" s="66"/>
      <c r="AR106" s="19"/>
    </row>
    <row r="107" spans="1:44" ht="18.95" customHeight="1" x14ac:dyDescent="0.2">
      <c r="A107" s="1">
        <v>103</v>
      </c>
      <c r="B107" s="1" t="s">
        <v>3</v>
      </c>
      <c r="C107" s="1" t="s">
        <v>220</v>
      </c>
      <c r="D107" s="1" t="s">
        <v>219</v>
      </c>
      <c r="E107" s="1" t="s">
        <v>461</v>
      </c>
      <c r="F107" s="1" t="s">
        <v>84</v>
      </c>
      <c r="G107" s="47"/>
      <c r="H107" s="3"/>
      <c r="I107" s="15"/>
      <c r="J107" s="15"/>
      <c r="K107" s="15"/>
      <c r="L107" s="16"/>
      <c r="N107" s="3"/>
      <c r="O107" s="15"/>
      <c r="P107" s="15"/>
      <c r="Q107" s="15"/>
      <c r="R107" s="16"/>
      <c r="T107" s="3"/>
      <c r="U107" s="15"/>
      <c r="V107" s="15"/>
      <c r="W107" s="15"/>
      <c r="X107" s="16"/>
      <c r="Z107" s="3"/>
      <c r="AA107" s="15"/>
      <c r="AB107" s="15"/>
      <c r="AC107" s="15"/>
      <c r="AD107" s="16"/>
      <c r="AF107" s="3"/>
      <c r="AG107" s="15"/>
      <c r="AH107" s="15"/>
      <c r="AI107" s="15"/>
      <c r="AJ107" s="16"/>
      <c r="AK107" s="19"/>
      <c r="AM107" s="21"/>
      <c r="AN107" s="21"/>
      <c r="AO107" s="67" t="s">
        <v>369</v>
      </c>
      <c r="AP107" s="66"/>
      <c r="AR107" s="19"/>
    </row>
    <row r="108" spans="1:44" ht="18.95" customHeight="1" x14ac:dyDescent="0.2">
      <c r="A108" s="1">
        <v>104</v>
      </c>
      <c r="B108" s="1" t="s">
        <v>2</v>
      </c>
      <c r="C108" s="1" t="s">
        <v>218</v>
      </c>
      <c r="D108" s="1" t="s">
        <v>217</v>
      </c>
      <c r="E108" s="1" t="s">
        <v>461</v>
      </c>
      <c r="F108" s="1" t="s">
        <v>216</v>
      </c>
      <c r="G108" s="47"/>
      <c r="H108" s="3"/>
      <c r="I108" s="15"/>
      <c r="J108" s="15"/>
      <c r="K108" s="15"/>
      <c r="L108" s="16"/>
      <c r="N108" s="3"/>
      <c r="O108" s="15"/>
      <c r="P108" s="15"/>
      <c r="Q108" s="15"/>
      <c r="R108" s="16"/>
      <c r="T108" s="3"/>
      <c r="U108" s="15"/>
      <c r="V108" s="15"/>
      <c r="W108" s="15"/>
      <c r="X108" s="16"/>
      <c r="Z108" s="3"/>
      <c r="AA108" s="15"/>
      <c r="AB108" s="15"/>
      <c r="AC108" s="15"/>
      <c r="AD108" s="16"/>
      <c r="AF108" s="3"/>
      <c r="AG108" s="15"/>
      <c r="AH108" s="15"/>
      <c r="AI108" s="15"/>
      <c r="AJ108" s="16"/>
      <c r="AK108" s="19"/>
      <c r="AM108" s="21"/>
      <c r="AN108" s="21"/>
      <c r="AO108" s="67" t="s">
        <v>369</v>
      </c>
      <c r="AP108" s="66"/>
      <c r="AR108" s="19"/>
    </row>
    <row r="109" spans="1:44" ht="18.95" customHeight="1" x14ac:dyDescent="0.2">
      <c r="A109" s="1">
        <v>105</v>
      </c>
      <c r="B109" s="1" t="s">
        <v>2</v>
      </c>
      <c r="C109" s="1" t="s">
        <v>183</v>
      </c>
      <c r="D109" s="1" t="s">
        <v>182</v>
      </c>
      <c r="E109" s="1" t="s">
        <v>461</v>
      </c>
      <c r="F109" s="1" t="s">
        <v>61</v>
      </c>
      <c r="G109" s="47"/>
      <c r="H109" s="3"/>
      <c r="I109" s="15"/>
      <c r="J109" s="15"/>
      <c r="K109" s="15"/>
      <c r="L109" s="16"/>
      <c r="N109" s="3"/>
      <c r="O109" s="15"/>
      <c r="P109" s="15"/>
      <c r="Q109" s="15"/>
      <c r="R109" s="16"/>
      <c r="T109" s="3"/>
      <c r="U109" s="15"/>
      <c r="V109" s="15"/>
      <c r="W109" s="15"/>
      <c r="X109" s="16"/>
      <c r="Z109" s="3"/>
      <c r="AA109" s="15"/>
      <c r="AB109" s="15"/>
      <c r="AC109" s="15"/>
      <c r="AD109" s="16"/>
      <c r="AF109" s="3"/>
      <c r="AG109" s="15"/>
      <c r="AH109" s="15"/>
      <c r="AI109" s="15"/>
      <c r="AJ109" s="16"/>
      <c r="AK109" s="19"/>
      <c r="AM109" s="21"/>
      <c r="AN109" s="21"/>
      <c r="AO109" s="67" t="s">
        <v>369</v>
      </c>
      <c r="AP109" s="66"/>
      <c r="AR109" s="19"/>
    </row>
    <row r="110" spans="1:44" ht="18.95" customHeight="1" x14ac:dyDescent="0.2">
      <c r="A110" s="1">
        <v>106</v>
      </c>
      <c r="B110" s="1" t="s">
        <v>2</v>
      </c>
      <c r="C110" s="1" t="s">
        <v>150</v>
      </c>
      <c r="D110" s="1" t="s">
        <v>149</v>
      </c>
      <c r="E110" s="1" t="s">
        <v>461</v>
      </c>
      <c r="F110" s="1" t="s">
        <v>148</v>
      </c>
      <c r="G110" s="47"/>
      <c r="H110" s="3"/>
      <c r="I110" s="15"/>
      <c r="J110" s="15"/>
      <c r="K110" s="15"/>
      <c r="L110" s="16"/>
      <c r="N110" s="3"/>
      <c r="O110" s="15"/>
      <c r="P110" s="15"/>
      <c r="Q110" s="15"/>
      <c r="R110" s="16"/>
      <c r="T110" s="3"/>
      <c r="U110" s="15"/>
      <c r="V110" s="15"/>
      <c r="W110" s="15"/>
      <c r="X110" s="16"/>
      <c r="Z110" s="3"/>
      <c r="AA110" s="15"/>
      <c r="AB110" s="15"/>
      <c r="AC110" s="15"/>
      <c r="AD110" s="16"/>
      <c r="AF110" s="3"/>
      <c r="AG110" s="15"/>
      <c r="AH110" s="15"/>
      <c r="AI110" s="15"/>
      <c r="AJ110" s="16"/>
      <c r="AK110" s="19"/>
      <c r="AM110" s="21"/>
      <c r="AN110" s="21"/>
      <c r="AO110" s="67" t="s">
        <v>369</v>
      </c>
      <c r="AP110" s="66"/>
      <c r="AR110" s="19"/>
    </row>
    <row r="111" spans="1:44" ht="18.95" customHeight="1" x14ac:dyDescent="0.2">
      <c r="A111" s="1">
        <v>107</v>
      </c>
      <c r="B111" s="1" t="s">
        <v>2</v>
      </c>
      <c r="C111" s="1" t="s">
        <v>175</v>
      </c>
      <c r="D111" s="1" t="s">
        <v>174</v>
      </c>
      <c r="E111" s="1" t="s">
        <v>461</v>
      </c>
      <c r="F111" s="1" t="s">
        <v>173</v>
      </c>
      <c r="G111" s="47"/>
      <c r="H111" s="3"/>
      <c r="I111" s="15"/>
      <c r="J111" s="15"/>
      <c r="K111" s="15"/>
      <c r="L111" s="16"/>
      <c r="N111" s="3"/>
      <c r="O111" s="15"/>
      <c r="P111" s="15"/>
      <c r="Q111" s="15"/>
      <c r="R111" s="16"/>
      <c r="T111" s="3"/>
      <c r="U111" s="15"/>
      <c r="V111" s="15"/>
      <c r="W111" s="15"/>
      <c r="X111" s="16"/>
      <c r="Z111" s="3"/>
      <c r="AA111" s="15"/>
      <c r="AB111" s="15"/>
      <c r="AC111" s="15"/>
      <c r="AD111" s="16"/>
      <c r="AF111" s="3"/>
      <c r="AG111" s="15"/>
      <c r="AH111" s="15"/>
      <c r="AI111" s="15"/>
      <c r="AJ111" s="16"/>
      <c r="AK111" s="19"/>
      <c r="AM111" s="21"/>
      <c r="AN111" s="21"/>
      <c r="AO111" s="67" t="s">
        <v>369</v>
      </c>
      <c r="AP111" s="66"/>
      <c r="AR111" s="19"/>
    </row>
    <row r="112" spans="1:44" ht="18.95" customHeight="1" x14ac:dyDescent="0.2">
      <c r="A112" s="1">
        <v>108</v>
      </c>
      <c r="B112" s="1" t="s">
        <v>1</v>
      </c>
      <c r="C112" s="1" t="s">
        <v>172</v>
      </c>
      <c r="D112" s="1" t="s">
        <v>171</v>
      </c>
      <c r="E112" s="1" t="s">
        <v>461</v>
      </c>
      <c r="F112" s="1" t="s">
        <v>169</v>
      </c>
      <c r="G112" s="47"/>
      <c r="H112" s="3"/>
      <c r="I112" s="15"/>
      <c r="J112" s="15"/>
      <c r="K112" s="15"/>
      <c r="L112" s="16"/>
      <c r="N112" s="3"/>
      <c r="O112" s="15"/>
      <c r="P112" s="15"/>
      <c r="Q112" s="15"/>
      <c r="R112" s="16"/>
      <c r="T112" s="3"/>
      <c r="U112" s="15"/>
      <c r="V112" s="15"/>
      <c r="W112" s="15"/>
      <c r="X112" s="16"/>
      <c r="Z112" s="3"/>
      <c r="AA112" s="15"/>
      <c r="AB112" s="15"/>
      <c r="AC112" s="15"/>
      <c r="AD112" s="16"/>
      <c r="AF112" s="3"/>
      <c r="AG112" s="15"/>
      <c r="AH112" s="15"/>
      <c r="AI112" s="15"/>
      <c r="AJ112" s="16"/>
      <c r="AK112" s="19"/>
      <c r="AM112" s="21"/>
      <c r="AN112" s="21"/>
      <c r="AO112" s="67" t="s">
        <v>369</v>
      </c>
      <c r="AP112" s="66"/>
      <c r="AR112" s="19"/>
    </row>
    <row r="113" spans="1:45" ht="18.95" customHeight="1" x14ac:dyDescent="0.2">
      <c r="A113" s="1">
        <v>109</v>
      </c>
      <c r="B113" s="1" t="s">
        <v>1</v>
      </c>
      <c r="C113" s="1" t="s">
        <v>226</v>
      </c>
      <c r="D113" s="1" t="s">
        <v>225</v>
      </c>
      <c r="E113" s="1" t="s">
        <v>461</v>
      </c>
      <c r="F113" s="1" t="s">
        <v>224</v>
      </c>
      <c r="G113" s="47"/>
      <c r="H113" s="3"/>
      <c r="I113" s="15"/>
      <c r="J113" s="15"/>
      <c r="K113" s="15"/>
      <c r="L113" s="16"/>
      <c r="N113" s="3"/>
      <c r="O113" s="15"/>
      <c r="P113" s="15"/>
      <c r="Q113" s="15"/>
      <c r="R113" s="16"/>
      <c r="T113" s="3"/>
      <c r="U113" s="15"/>
      <c r="V113" s="15"/>
      <c r="W113" s="15"/>
      <c r="X113" s="16"/>
      <c r="Z113" s="3"/>
      <c r="AA113" s="15"/>
      <c r="AB113" s="15"/>
      <c r="AC113" s="15"/>
      <c r="AD113" s="16"/>
      <c r="AF113" s="3"/>
      <c r="AG113" s="15"/>
      <c r="AH113" s="15"/>
      <c r="AI113" s="15"/>
      <c r="AJ113" s="16"/>
      <c r="AK113" s="19"/>
      <c r="AM113" s="21"/>
      <c r="AN113" s="21"/>
      <c r="AO113" s="67" t="s">
        <v>369</v>
      </c>
      <c r="AP113" s="66"/>
      <c r="AR113" s="19"/>
    </row>
    <row r="114" spans="1:45" ht="18.95" customHeight="1" x14ac:dyDescent="0.2">
      <c r="A114" s="1">
        <v>110</v>
      </c>
      <c r="B114" s="1" t="s">
        <v>1</v>
      </c>
      <c r="C114" s="1" t="s">
        <v>272</v>
      </c>
      <c r="D114" s="1" t="s">
        <v>273</v>
      </c>
      <c r="E114" s="1" t="s">
        <v>461</v>
      </c>
      <c r="F114" s="1" t="s">
        <v>300</v>
      </c>
      <c r="G114" s="47"/>
      <c r="H114" s="3"/>
      <c r="I114" s="15"/>
      <c r="J114" s="15"/>
      <c r="K114" s="15"/>
      <c r="L114" s="16"/>
      <c r="N114" s="3"/>
      <c r="O114" s="15"/>
      <c r="P114" s="15"/>
      <c r="Q114" s="15"/>
      <c r="R114" s="16"/>
      <c r="T114" s="3"/>
      <c r="U114" s="15"/>
      <c r="V114" s="15"/>
      <c r="W114" s="15"/>
      <c r="X114" s="16"/>
      <c r="Z114" s="3"/>
      <c r="AA114" s="15"/>
      <c r="AB114" s="15"/>
      <c r="AC114" s="15"/>
      <c r="AD114" s="16"/>
      <c r="AF114" s="3"/>
      <c r="AG114" s="15"/>
      <c r="AH114" s="15"/>
      <c r="AI114" s="15"/>
      <c r="AJ114" s="16"/>
      <c r="AK114" s="19"/>
      <c r="AM114" s="21"/>
      <c r="AN114" s="21"/>
      <c r="AO114" s="67" t="s">
        <v>367</v>
      </c>
      <c r="AP114" s="66"/>
      <c r="AR114" s="19"/>
    </row>
    <row r="115" spans="1:45" x14ac:dyDescent="0.2">
      <c r="G115" s="47"/>
      <c r="H115" s="3"/>
      <c r="I115" s="15"/>
      <c r="J115" s="15"/>
      <c r="K115" s="15"/>
      <c r="L115" s="16"/>
      <c r="N115" s="3"/>
      <c r="O115" s="15"/>
      <c r="P115" s="15"/>
      <c r="Q115" s="15"/>
      <c r="R115" s="16"/>
      <c r="T115" s="3"/>
      <c r="U115" s="15"/>
      <c r="V115" s="15"/>
      <c r="W115" s="15"/>
      <c r="X115" s="16"/>
      <c r="Z115" s="3"/>
      <c r="AA115" s="15"/>
      <c r="AB115" s="15"/>
      <c r="AC115" s="15"/>
      <c r="AD115" s="16"/>
      <c r="AF115" s="3"/>
      <c r="AG115" s="15"/>
      <c r="AH115" s="15"/>
      <c r="AI115" s="15"/>
      <c r="AJ115" s="16"/>
      <c r="AK115" s="19"/>
      <c r="AM115" s="21"/>
      <c r="AN115" s="21"/>
      <c r="AP115" s="66"/>
      <c r="AR115" s="19"/>
    </row>
    <row r="116" spans="1:45" x14ac:dyDescent="0.2">
      <c r="G116" s="47"/>
      <c r="H116" s="3"/>
      <c r="I116" s="15"/>
      <c r="J116" s="15"/>
      <c r="K116" s="15"/>
      <c r="L116" s="16"/>
      <c r="N116" s="3"/>
      <c r="O116" s="15"/>
      <c r="P116" s="15"/>
      <c r="Q116" s="15"/>
      <c r="R116" s="16"/>
      <c r="T116" s="3"/>
      <c r="U116" s="15"/>
      <c r="V116" s="15"/>
      <c r="W116" s="15"/>
      <c r="X116" s="16"/>
      <c r="Z116" s="3"/>
      <c r="AA116" s="15"/>
      <c r="AB116" s="15"/>
      <c r="AC116" s="15"/>
      <c r="AD116" s="16"/>
      <c r="AF116" s="3"/>
      <c r="AG116" s="15"/>
      <c r="AH116" s="15"/>
      <c r="AI116" s="15"/>
      <c r="AJ116" s="16"/>
      <c r="AK116" s="19"/>
      <c r="AM116" s="21"/>
      <c r="AN116" s="21"/>
      <c r="AP116" s="66"/>
      <c r="AR116" s="19"/>
    </row>
    <row r="117" spans="1:45" x14ac:dyDescent="0.2">
      <c r="G117" s="47"/>
      <c r="H117" s="3"/>
      <c r="I117" s="15"/>
      <c r="J117" s="15"/>
      <c r="K117" s="15"/>
      <c r="L117" s="16"/>
      <c r="N117" s="3"/>
      <c r="O117" s="15"/>
      <c r="P117" s="15"/>
      <c r="Q117" s="15"/>
      <c r="R117" s="16"/>
      <c r="T117" s="3"/>
      <c r="U117" s="15"/>
      <c r="V117" s="15"/>
      <c r="W117" s="15"/>
      <c r="X117" s="16"/>
      <c r="Z117" s="3"/>
      <c r="AA117" s="15"/>
      <c r="AB117" s="15"/>
      <c r="AC117" s="15"/>
      <c r="AD117" s="16"/>
      <c r="AF117" s="3"/>
      <c r="AG117" s="15"/>
      <c r="AH117" s="15"/>
      <c r="AI117" s="15"/>
      <c r="AJ117" s="16"/>
      <c r="AK117" s="19"/>
      <c r="AM117" s="21"/>
      <c r="AN117" s="21"/>
      <c r="AP117" s="66"/>
      <c r="AR117" s="19"/>
    </row>
    <row r="118" spans="1:45" ht="25.5" customHeight="1" x14ac:dyDescent="0.2">
      <c r="G118" s="14"/>
      <c r="H118" s="3"/>
      <c r="I118" s="15"/>
      <c r="J118" s="15"/>
      <c r="K118" s="15"/>
      <c r="L118" s="16"/>
      <c r="N118" s="3"/>
      <c r="O118" s="15"/>
      <c r="P118" s="15"/>
      <c r="Q118" s="15"/>
      <c r="R118" s="16"/>
      <c r="T118" s="3"/>
      <c r="U118" s="15"/>
      <c r="V118" s="15"/>
      <c r="W118" s="15"/>
      <c r="X118" s="16"/>
      <c r="Z118" s="3"/>
      <c r="AA118" s="15"/>
      <c r="AB118" s="15"/>
      <c r="AC118" s="15"/>
      <c r="AD118" s="16"/>
      <c r="AE118" s="17"/>
      <c r="AF118" s="3"/>
      <c r="AG118" s="15"/>
      <c r="AH118" s="15"/>
      <c r="AI118" s="15"/>
      <c r="AJ118" s="16"/>
      <c r="AK118" s="19"/>
      <c r="AM118" s="21"/>
      <c r="AN118" s="21"/>
      <c r="AR118" s="19"/>
    </row>
    <row r="119" spans="1:45" ht="25.5" hidden="1" customHeight="1" x14ac:dyDescent="0.2">
      <c r="H119" s="3"/>
      <c r="I119" s="15"/>
      <c r="J119" s="15"/>
      <c r="K119" s="15"/>
      <c r="L119" s="16"/>
      <c r="N119" s="3"/>
      <c r="O119" s="15"/>
      <c r="P119" s="15"/>
      <c r="Q119" s="15"/>
      <c r="R119" s="16"/>
      <c r="T119" s="3"/>
      <c r="U119" s="15"/>
      <c r="V119" s="15"/>
      <c r="W119" s="15"/>
      <c r="X119" s="16"/>
      <c r="Z119" s="3"/>
      <c r="AA119" s="15"/>
      <c r="AB119" s="15"/>
      <c r="AC119" s="15"/>
      <c r="AD119" s="16"/>
      <c r="AE119" s="17"/>
      <c r="AF119" s="3"/>
      <c r="AG119" s="15"/>
      <c r="AH119" s="15"/>
      <c r="AI119" s="15"/>
      <c r="AJ119" s="16"/>
      <c r="AK119" s="19"/>
      <c r="AM119" s="21"/>
      <c r="AN119" s="21"/>
    </row>
    <row r="120" spans="1:45" ht="25.5" hidden="1" customHeight="1" x14ac:dyDescent="0.2">
      <c r="H120" s="3"/>
      <c r="I120" s="15"/>
      <c r="J120" s="15"/>
      <c r="K120" s="15"/>
      <c r="L120" s="16"/>
      <c r="N120" s="3"/>
      <c r="O120" s="15"/>
      <c r="P120" s="15"/>
      <c r="Q120" s="15"/>
      <c r="R120" s="16"/>
      <c r="T120" s="3"/>
      <c r="U120" s="15"/>
      <c r="V120" s="15"/>
      <c r="W120" s="15"/>
      <c r="X120" s="16"/>
      <c r="Z120" s="3"/>
      <c r="AA120" s="15"/>
      <c r="AB120" s="15"/>
      <c r="AC120" s="15"/>
      <c r="AD120" s="16"/>
      <c r="AE120" s="17"/>
      <c r="AF120" s="3"/>
      <c r="AG120" s="15"/>
      <c r="AH120" s="15"/>
      <c r="AI120" s="15"/>
      <c r="AJ120" s="16"/>
      <c r="AK120" s="19"/>
      <c r="AM120" s="21"/>
      <c r="AN120" s="21"/>
    </row>
    <row r="121" spans="1:45" ht="25.5" hidden="1" customHeight="1" x14ac:dyDescent="0.2">
      <c r="C121" s="23"/>
      <c r="D121" s="23"/>
      <c r="E121" s="23"/>
      <c r="H121" s="3"/>
      <c r="I121" s="15"/>
      <c r="J121" s="15"/>
      <c r="K121" s="15"/>
      <c r="L121" s="16"/>
      <c r="N121" s="3"/>
      <c r="O121" s="15"/>
      <c r="P121" s="15"/>
      <c r="Q121" s="15"/>
      <c r="R121" s="16"/>
      <c r="T121" s="3"/>
      <c r="U121" s="15"/>
      <c r="V121" s="15"/>
      <c r="W121" s="15"/>
      <c r="X121" s="16"/>
      <c r="Z121" s="3"/>
      <c r="AA121" s="15"/>
      <c r="AB121" s="15"/>
      <c r="AC121" s="15"/>
      <c r="AD121" s="16"/>
      <c r="AE121" s="17"/>
      <c r="AF121" s="3"/>
      <c r="AG121" s="15"/>
      <c r="AH121" s="15"/>
      <c r="AI121" s="15"/>
      <c r="AJ121" s="16"/>
      <c r="AK121" s="19"/>
      <c r="AM121" s="21"/>
      <c r="AN121" s="21"/>
    </row>
    <row r="122" spans="1:45" s="2" customFormat="1" ht="25.5" hidden="1" customHeight="1" x14ac:dyDescent="0.2">
      <c r="C122" s="26" t="s">
        <v>307</v>
      </c>
      <c r="D122" s="26" t="s">
        <v>314</v>
      </c>
      <c r="E122" s="26" t="s">
        <v>315</v>
      </c>
      <c r="F122" s="26" t="s">
        <v>316</v>
      </c>
      <c r="G122" s="26" t="s">
        <v>319</v>
      </c>
      <c r="H122" s="51" t="s">
        <v>6</v>
      </c>
      <c r="I122" s="52" t="s">
        <v>368</v>
      </c>
      <c r="J122" s="52" t="s">
        <v>246</v>
      </c>
      <c r="K122" s="52" t="s">
        <v>4</v>
      </c>
      <c r="L122" s="52" t="s">
        <v>245</v>
      </c>
      <c r="M122" s="52" t="s">
        <v>370</v>
      </c>
      <c r="N122" s="33"/>
      <c r="O122" s="17"/>
      <c r="P122" s="90" t="s">
        <v>373</v>
      </c>
      <c r="Q122" s="90" t="s">
        <v>374</v>
      </c>
      <c r="R122" s="90"/>
      <c r="S122" s="90"/>
      <c r="T122" s="90"/>
      <c r="U122" s="90"/>
      <c r="V122" s="90"/>
      <c r="W122" s="32"/>
      <c r="X122" s="32"/>
      <c r="Y122" s="32"/>
      <c r="Z122" s="33"/>
      <c r="AA122" s="18"/>
      <c r="AB122" s="31"/>
      <c r="AC122" s="32"/>
      <c r="AD122" s="32"/>
      <c r="AE122" s="32"/>
      <c r="AF122" s="33"/>
      <c r="AG122" s="17"/>
      <c r="AH122" s="31"/>
      <c r="AI122" s="32"/>
      <c r="AJ122" s="32"/>
      <c r="AK122" s="32"/>
      <c r="AL122" s="33"/>
      <c r="AM122" s="34"/>
      <c r="AN122" s="35"/>
      <c r="AO122" s="21"/>
      <c r="AP122" s="21"/>
      <c r="AR122" s="26"/>
      <c r="AS122" s="89"/>
    </row>
    <row r="123" spans="1:45" ht="25.5" hidden="1" customHeight="1" x14ac:dyDescent="0.2">
      <c r="C123" s="24" t="s">
        <v>3</v>
      </c>
      <c r="D123" s="25">
        <v>2306.1760750270846</v>
      </c>
      <c r="E123" s="25">
        <v>124.7</v>
      </c>
      <c r="F123" s="25">
        <v>145.68</v>
      </c>
      <c r="G123" s="25">
        <v>22</v>
      </c>
      <c r="H123" s="15">
        <f>ROUND(G123*0.1,0)</f>
        <v>2</v>
      </c>
      <c r="I123" s="15">
        <f>ROUND(G123*0.2,0)</f>
        <v>4</v>
      </c>
      <c r="J123" s="15">
        <f>ROUND(G123*0.7*0.2,0)</f>
        <v>3</v>
      </c>
      <c r="K123" s="15">
        <f>G123-H123-I123-J123-L123</f>
        <v>10</v>
      </c>
      <c r="L123" s="15">
        <f>J123</f>
        <v>3</v>
      </c>
      <c r="M123" s="15">
        <v>0</v>
      </c>
      <c r="N123" s="16">
        <f>G123-H123-I123-J123-K123-L123-M123</f>
        <v>0</v>
      </c>
      <c r="O123" s="17"/>
      <c r="P123" s="90" t="s">
        <v>307</v>
      </c>
      <c r="Q123" s="90" t="s">
        <v>366</v>
      </c>
      <c r="R123" s="90" t="s">
        <v>367</v>
      </c>
      <c r="S123" s="90" t="s">
        <v>369</v>
      </c>
      <c r="T123" s="90" t="s">
        <v>397</v>
      </c>
      <c r="U123" s="90" t="s">
        <v>398</v>
      </c>
      <c r="V123" s="90" t="s">
        <v>0</v>
      </c>
      <c r="W123" s="15"/>
      <c r="X123" s="15"/>
      <c r="Y123" s="15"/>
      <c r="Z123" s="16"/>
      <c r="AA123" s="18"/>
      <c r="AB123" s="3"/>
      <c r="AC123" s="15"/>
      <c r="AD123" s="15"/>
      <c r="AE123" s="15"/>
      <c r="AF123" s="16"/>
      <c r="AG123" s="17"/>
      <c r="AH123" s="3"/>
      <c r="AI123" s="15"/>
      <c r="AJ123" s="15"/>
      <c r="AK123" s="15"/>
      <c r="AL123" s="16"/>
      <c r="AM123" s="19"/>
      <c r="AN123" s="20"/>
      <c r="AO123" s="21"/>
      <c r="AP123" s="21"/>
      <c r="AR123" s="24"/>
    </row>
    <row r="124" spans="1:45" hidden="1" x14ac:dyDescent="0.2">
      <c r="C124" s="24" t="s">
        <v>2</v>
      </c>
      <c r="D124" s="25">
        <v>2566.9444156695899</v>
      </c>
      <c r="E124" s="25">
        <v>75</v>
      </c>
      <c r="F124" s="25">
        <v>184.05882352941177</v>
      </c>
      <c r="G124" s="25">
        <v>24</v>
      </c>
      <c r="H124" s="15">
        <f>ROUND(G124*0.1,0)</f>
        <v>2</v>
      </c>
      <c r="I124" s="15">
        <f>ROUND(G124*0.2,0)</f>
        <v>5</v>
      </c>
      <c r="J124" s="15">
        <f>ROUND(G124*0.7*0.2,0)</f>
        <v>3</v>
      </c>
      <c r="K124" s="15">
        <f>G124-H124-I124-J124-L124</f>
        <v>11</v>
      </c>
      <c r="L124" s="15">
        <f>J124</f>
        <v>3</v>
      </c>
      <c r="M124" s="15">
        <v>0</v>
      </c>
      <c r="N124" s="16">
        <f>G124-H124-I124-J124-K124-L124-M124</f>
        <v>0</v>
      </c>
      <c r="O124" s="17"/>
      <c r="P124" s="90" t="s">
        <v>3</v>
      </c>
      <c r="Q124" s="91">
        <v>2</v>
      </c>
      <c r="R124" s="91">
        <v>4</v>
      </c>
      <c r="S124" s="91">
        <v>10</v>
      </c>
      <c r="T124" s="91">
        <v>3</v>
      </c>
      <c r="U124" s="91">
        <v>3</v>
      </c>
      <c r="V124" s="91">
        <v>22</v>
      </c>
      <c r="W124" s="15"/>
      <c r="X124" s="15"/>
      <c r="Y124" s="15"/>
      <c r="Z124" s="16"/>
      <c r="AA124" s="18"/>
      <c r="AB124" s="3"/>
      <c r="AC124" s="15"/>
      <c r="AD124" s="15"/>
      <c r="AE124" s="15"/>
      <c r="AF124" s="16"/>
      <c r="AG124" s="17"/>
      <c r="AH124" s="3"/>
      <c r="AI124" s="15"/>
      <c r="AJ124" s="15"/>
      <c r="AK124" s="15"/>
      <c r="AL124" s="16"/>
      <c r="AM124" s="19"/>
      <c r="AN124" s="20"/>
      <c r="AO124" s="21"/>
      <c r="AP124" s="21"/>
      <c r="AR124" s="24"/>
    </row>
    <row r="125" spans="1:45" hidden="1" x14ac:dyDescent="0.2">
      <c r="C125" s="24" t="s">
        <v>1</v>
      </c>
      <c r="D125" s="25">
        <v>3321.2520924410182</v>
      </c>
      <c r="E125" s="25">
        <v>193</v>
      </c>
      <c r="F125" s="25">
        <v>285.58870486950684</v>
      </c>
      <c r="G125" s="25">
        <v>35</v>
      </c>
      <c r="H125" s="15">
        <f>ROUND(G125*0.1,0)</f>
        <v>4</v>
      </c>
      <c r="I125" s="15">
        <f>ROUND(G125*0.2,0)</f>
        <v>7</v>
      </c>
      <c r="J125" s="15">
        <f>ROUND(G125*0.7*0.2,0)</f>
        <v>5</v>
      </c>
      <c r="K125" s="15">
        <f>G125-H125-I125-J125-L125</f>
        <v>14</v>
      </c>
      <c r="L125" s="15">
        <f>J125</f>
        <v>5</v>
      </c>
      <c r="M125" s="15">
        <v>0</v>
      </c>
      <c r="N125" s="16">
        <f>G125-H125-I125-J125-K125-L125-M125</f>
        <v>0</v>
      </c>
      <c r="O125" s="17"/>
      <c r="P125" s="90" t="s">
        <v>2</v>
      </c>
      <c r="Q125" s="91">
        <v>2</v>
      </c>
      <c r="R125" s="91">
        <v>5</v>
      </c>
      <c r="S125" s="91">
        <v>11</v>
      </c>
      <c r="T125" s="91">
        <v>3</v>
      </c>
      <c r="U125" s="91">
        <v>3</v>
      </c>
      <c r="V125" s="91">
        <v>24</v>
      </c>
      <c r="W125" s="15"/>
      <c r="X125" s="15"/>
      <c r="Y125" s="15"/>
      <c r="Z125" s="16"/>
      <c r="AA125" s="18"/>
      <c r="AB125" s="3"/>
      <c r="AC125" s="15"/>
      <c r="AD125" s="15"/>
      <c r="AE125" s="15"/>
      <c r="AF125" s="16"/>
      <c r="AG125" s="17"/>
      <c r="AH125" s="3"/>
      <c r="AI125" s="15"/>
      <c r="AJ125" s="15"/>
      <c r="AK125" s="15"/>
      <c r="AL125" s="16"/>
      <c r="AM125" s="19"/>
      <c r="AN125" s="20"/>
      <c r="AO125" s="21"/>
      <c r="AP125" s="21"/>
      <c r="AR125" s="24"/>
    </row>
    <row r="126" spans="1:45" s="2" customFormat="1" hidden="1" x14ac:dyDescent="0.2">
      <c r="C126" s="26" t="s">
        <v>0</v>
      </c>
      <c r="D126" s="53">
        <v>8194.3725831376923</v>
      </c>
      <c r="E126" s="53">
        <v>392.7</v>
      </c>
      <c r="F126" s="53">
        <v>615.32752839891862</v>
      </c>
      <c r="G126" s="53">
        <v>81</v>
      </c>
      <c r="H126" s="52">
        <f t="shared" ref="H126:M126" si="21">SUM(H123:H125)</f>
        <v>8</v>
      </c>
      <c r="I126" s="52">
        <f t="shared" si="21"/>
        <v>16</v>
      </c>
      <c r="J126" s="52">
        <f t="shared" si="21"/>
        <v>11</v>
      </c>
      <c r="K126" s="52">
        <f t="shared" si="21"/>
        <v>35</v>
      </c>
      <c r="L126" s="52">
        <f t="shared" si="21"/>
        <v>11</v>
      </c>
      <c r="M126" s="52">
        <f t="shared" si="21"/>
        <v>0</v>
      </c>
      <c r="N126" s="16">
        <f>G126-H126-I126-J126-K126-L126-M126</f>
        <v>0</v>
      </c>
      <c r="O126" s="17"/>
      <c r="P126" s="90" t="s">
        <v>1</v>
      </c>
      <c r="Q126" s="91">
        <v>4</v>
      </c>
      <c r="R126" s="91">
        <v>7</v>
      </c>
      <c r="S126" s="91">
        <v>13</v>
      </c>
      <c r="T126" s="91">
        <v>5</v>
      </c>
      <c r="U126" s="91">
        <v>6</v>
      </c>
      <c r="V126" s="91">
        <v>35</v>
      </c>
      <c r="W126" s="32"/>
      <c r="X126" s="32"/>
      <c r="Y126" s="32"/>
      <c r="Z126" s="33"/>
      <c r="AA126" s="18"/>
      <c r="AB126" s="31"/>
      <c r="AC126" s="32"/>
      <c r="AD126" s="32"/>
      <c r="AE126" s="32"/>
      <c r="AF126" s="33"/>
      <c r="AG126" s="17"/>
      <c r="AH126" s="31"/>
      <c r="AI126" s="32"/>
      <c r="AJ126" s="32"/>
      <c r="AK126" s="32"/>
      <c r="AL126" s="33"/>
      <c r="AM126" s="34"/>
      <c r="AN126" s="35"/>
      <c r="AO126" s="21"/>
      <c r="AP126" s="21"/>
      <c r="AR126" s="26"/>
      <c r="AS126" s="89"/>
    </row>
    <row r="127" spans="1:45" hidden="1" x14ac:dyDescent="0.2">
      <c r="C127" s="24"/>
      <c r="D127" s="25"/>
      <c r="E127" s="25"/>
      <c r="F127" s="25"/>
      <c r="G127" s="25"/>
      <c r="H127" s="3"/>
      <c r="I127" s="15"/>
      <c r="J127" s="15"/>
      <c r="K127" s="15"/>
      <c r="L127" s="15"/>
      <c r="M127" s="15"/>
      <c r="N127" s="16"/>
      <c r="O127" s="17"/>
      <c r="P127" s="90" t="s">
        <v>0</v>
      </c>
      <c r="Q127" s="91">
        <v>8</v>
      </c>
      <c r="R127" s="91">
        <v>16</v>
      </c>
      <c r="S127" s="91">
        <v>34</v>
      </c>
      <c r="T127" s="91">
        <v>11</v>
      </c>
      <c r="U127" s="91">
        <v>12</v>
      </c>
      <c r="V127" s="91">
        <v>81</v>
      </c>
      <c r="W127" s="15"/>
      <c r="X127" s="15"/>
      <c r="Y127" s="15"/>
      <c r="Z127" s="16"/>
      <c r="AA127" s="18"/>
      <c r="AB127" s="3"/>
      <c r="AC127" s="15"/>
      <c r="AD127" s="15"/>
      <c r="AE127" s="15"/>
      <c r="AF127" s="16"/>
      <c r="AG127" s="17"/>
      <c r="AH127" s="3"/>
      <c r="AI127" s="15"/>
      <c r="AJ127" s="15"/>
      <c r="AK127" s="15"/>
      <c r="AL127" s="16"/>
      <c r="AM127" s="19"/>
      <c r="AN127" s="20"/>
      <c r="AO127" s="21"/>
      <c r="AP127" s="21"/>
      <c r="AR127" s="24"/>
    </row>
    <row r="128" spans="1:45" hidden="1" x14ac:dyDescent="0.2">
      <c r="C128" s="24"/>
      <c r="D128" s="25"/>
      <c r="E128" s="25"/>
      <c r="F128" s="25"/>
      <c r="G128" s="25"/>
      <c r="H128" s="3"/>
      <c r="I128" s="15"/>
      <c r="J128" s="15"/>
      <c r="K128" s="15"/>
      <c r="L128" s="16"/>
      <c r="N128" s="90"/>
      <c r="O128" s="90"/>
      <c r="P128" s="90"/>
      <c r="Q128" s="15"/>
      <c r="R128" s="16"/>
      <c r="T128" s="3"/>
      <c r="U128" s="15"/>
      <c r="V128" s="15"/>
      <c r="W128" s="15"/>
      <c r="X128" s="16"/>
      <c r="Z128" s="3"/>
      <c r="AA128" s="15"/>
      <c r="AB128" s="15"/>
      <c r="AC128" s="15"/>
      <c r="AD128" s="16"/>
      <c r="AE128" s="17"/>
      <c r="AF128" s="3"/>
      <c r="AG128" s="15"/>
      <c r="AH128" s="15"/>
      <c r="AI128" s="15"/>
      <c r="AJ128" s="16"/>
      <c r="AK128" s="19"/>
      <c r="AM128" s="21"/>
      <c r="AN128" s="21"/>
      <c r="AP128" s="24"/>
    </row>
    <row r="129" spans="1:45" s="2" customFormat="1" ht="20.100000000000001" hidden="1" customHeight="1" x14ac:dyDescent="0.2">
      <c r="C129" s="26" t="s">
        <v>328</v>
      </c>
      <c r="D129" s="26"/>
      <c r="E129" s="26"/>
      <c r="G129" s="18"/>
      <c r="H129" s="31"/>
      <c r="I129" s="32"/>
      <c r="J129" s="32"/>
      <c r="K129" s="32"/>
      <c r="L129" s="33"/>
      <c r="M129" s="17"/>
      <c r="N129" s="92"/>
      <c r="O129" s="92"/>
      <c r="P129" s="92"/>
      <c r="Q129" s="32"/>
      <c r="R129" s="33"/>
      <c r="S129" s="18"/>
      <c r="T129" s="31"/>
      <c r="U129" s="32"/>
      <c r="V129" s="32"/>
      <c r="W129" s="32"/>
      <c r="X129" s="33"/>
      <c r="Y129" s="18"/>
      <c r="Z129" s="31"/>
      <c r="AA129" s="32"/>
      <c r="AB129" s="32"/>
      <c r="AC129" s="32"/>
      <c r="AD129" s="33"/>
      <c r="AE129" s="17"/>
      <c r="AF129" s="31"/>
      <c r="AG129" s="32"/>
      <c r="AH129" s="32"/>
      <c r="AI129" s="32"/>
      <c r="AJ129" s="33"/>
      <c r="AK129" s="34"/>
      <c r="AL129" s="35"/>
      <c r="AM129" s="21"/>
      <c r="AN129" s="21"/>
      <c r="AO129" s="69"/>
      <c r="AP129" s="26"/>
      <c r="AS129" s="89"/>
    </row>
    <row r="130" spans="1:45" s="2" customFormat="1" ht="41.1" hidden="1" customHeight="1" x14ac:dyDescent="0.2">
      <c r="C130" s="36" t="s">
        <v>243</v>
      </c>
      <c r="D130" s="36" t="s">
        <v>365</v>
      </c>
      <c r="E130" s="37" t="s">
        <v>321</v>
      </c>
      <c r="F130" s="37" t="s">
        <v>322</v>
      </c>
      <c r="G130" s="38" t="s">
        <v>323</v>
      </c>
      <c r="H130" s="36" t="s">
        <v>324</v>
      </c>
      <c r="I130" s="36" t="s">
        <v>325</v>
      </c>
      <c r="J130" s="39" t="s">
        <v>326</v>
      </c>
      <c r="K130" s="32"/>
      <c r="L130" s="33"/>
      <c r="M130" s="17"/>
      <c r="N130" s="92"/>
      <c r="O130" s="92"/>
      <c r="P130" s="92"/>
      <c r="Q130" s="32"/>
      <c r="R130" s="33"/>
      <c r="S130" s="18"/>
      <c r="T130" s="31"/>
      <c r="U130" s="32"/>
      <c r="V130" s="32"/>
      <c r="W130" s="32"/>
      <c r="X130" s="33"/>
      <c r="Y130" s="18"/>
      <c r="Z130" s="31"/>
      <c r="AA130" s="32"/>
      <c r="AB130" s="32"/>
      <c r="AC130" s="32"/>
      <c r="AD130" s="33"/>
      <c r="AE130" s="17"/>
      <c r="AF130" s="31"/>
      <c r="AG130" s="32"/>
      <c r="AH130" s="32"/>
      <c r="AI130" s="32"/>
      <c r="AJ130" s="33"/>
      <c r="AK130" s="34"/>
      <c r="AL130" s="35"/>
      <c r="AM130" s="21"/>
      <c r="AN130" s="21"/>
      <c r="AO130" s="69"/>
      <c r="AP130" s="26"/>
      <c r="AS130" s="89"/>
    </row>
    <row r="131" spans="1:45" s="2" customFormat="1" ht="20.100000000000001" hidden="1" customHeight="1" x14ac:dyDescent="0.2">
      <c r="C131" s="40" t="str">
        <f>C123</f>
        <v>技术质量部</v>
      </c>
      <c r="D131" s="40">
        <f>G123</f>
        <v>22</v>
      </c>
      <c r="E131" s="41">
        <f>D123</f>
        <v>2306.1760750270846</v>
      </c>
      <c r="F131" s="42">
        <f>E123</f>
        <v>124.7</v>
      </c>
      <c r="G131" s="42">
        <f>F123</f>
        <v>145.68</v>
      </c>
      <c r="H131" s="42">
        <f>E131/D131</f>
        <v>104.82618522850385</v>
      </c>
      <c r="I131" s="42">
        <f>F131/D131</f>
        <v>5.668181818181818</v>
      </c>
      <c r="J131" s="42">
        <f>G131/D131</f>
        <v>6.621818181818182</v>
      </c>
      <c r="K131" s="32"/>
      <c r="L131" s="33"/>
      <c r="M131" s="17"/>
      <c r="N131" s="92"/>
      <c r="O131" s="92"/>
      <c r="P131" s="92"/>
      <c r="Q131" s="32"/>
      <c r="R131" s="33"/>
      <c r="S131" s="18"/>
      <c r="T131" s="31"/>
      <c r="U131" s="32"/>
      <c r="V131" s="32"/>
      <c r="W131" s="32"/>
      <c r="X131" s="33"/>
      <c r="Y131" s="18"/>
      <c r="Z131" s="31"/>
      <c r="AA131" s="32"/>
      <c r="AB131" s="32"/>
      <c r="AC131" s="32"/>
      <c r="AD131" s="33"/>
      <c r="AE131" s="17"/>
      <c r="AF131" s="31"/>
      <c r="AG131" s="32"/>
      <c r="AH131" s="32"/>
      <c r="AI131" s="32"/>
      <c r="AJ131" s="33"/>
      <c r="AK131" s="34"/>
      <c r="AL131" s="35"/>
      <c r="AM131" s="21"/>
      <c r="AN131" s="21"/>
      <c r="AO131" s="69"/>
      <c r="AP131" s="26"/>
      <c r="AS131" s="89"/>
    </row>
    <row r="132" spans="1:45" s="2" customFormat="1" ht="20.100000000000001" hidden="1" customHeight="1" x14ac:dyDescent="0.2">
      <c r="C132" s="40" t="str">
        <f>C124</f>
        <v>软件设计部</v>
      </c>
      <c r="D132" s="40">
        <f>G124</f>
        <v>24</v>
      </c>
      <c r="E132" s="41">
        <f t="shared" ref="E132:G133" si="22">D124</f>
        <v>2566.9444156695899</v>
      </c>
      <c r="F132" s="42">
        <f t="shared" si="22"/>
        <v>75</v>
      </c>
      <c r="G132" s="27">
        <f t="shared" si="22"/>
        <v>184.05882352941177</v>
      </c>
      <c r="H132" s="42">
        <f>E132/D132</f>
        <v>106.95601731956624</v>
      </c>
      <c r="I132" s="49">
        <f>F132/D132</f>
        <v>3.125</v>
      </c>
      <c r="J132" s="27">
        <f>G132/D132</f>
        <v>7.6691176470588234</v>
      </c>
      <c r="K132" s="32"/>
      <c r="L132" s="33"/>
      <c r="M132" s="17"/>
      <c r="N132" s="92"/>
      <c r="O132" s="92"/>
      <c r="P132" s="92"/>
      <c r="Q132" s="32"/>
      <c r="R132" s="33"/>
      <c r="S132" s="18"/>
      <c r="T132" s="31"/>
      <c r="U132" s="32"/>
      <c r="V132" s="32"/>
      <c r="W132" s="32"/>
      <c r="X132" s="33"/>
      <c r="Y132" s="18"/>
      <c r="Z132" s="31"/>
      <c r="AA132" s="32"/>
      <c r="AB132" s="32"/>
      <c r="AC132" s="32"/>
      <c r="AD132" s="33"/>
      <c r="AE132" s="17"/>
      <c r="AF132" s="31"/>
      <c r="AG132" s="32"/>
      <c r="AH132" s="32"/>
      <c r="AI132" s="32"/>
      <c r="AJ132" s="33"/>
      <c r="AK132" s="34"/>
      <c r="AL132" s="35"/>
      <c r="AM132" s="21"/>
      <c r="AN132" s="21"/>
      <c r="AO132" s="69"/>
      <c r="AP132" s="26"/>
      <c r="AS132" s="89"/>
    </row>
    <row r="133" spans="1:45" s="2" customFormat="1" ht="20.100000000000001" hidden="1" customHeight="1" x14ac:dyDescent="0.2">
      <c r="C133" s="40" t="str">
        <f>C125</f>
        <v>硬件设计部</v>
      </c>
      <c r="D133" s="40">
        <f>G125</f>
        <v>35</v>
      </c>
      <c r="E133" s="41">
        <f t="shared" si="22"/>
        <v>3321.2520924410182</v>
      </c>
      <c r="F133" s="27">
        <f t="shared" si="22"/>
        <v>193</v>
      </c>
      <c r="G133" s="42">
        <f t="shared" si="22"/>
        <v>285.58870486950684</v>
      </c>
      <c r="H133" s="42">
        <f>E133/D133</f>
        <v>94.89291692688623</v>
      </c>
      <c r="I133" s="27">
        <f>F133/D133</f>
        <v>5.5142857142857142</v>
      </c>
      <c r="J133" s="42">
        <f>G133/D133</f>
        <v>8.1596772819859105</v>
      </c>
      <c r="K133" s="32"/>
      <c r="L133" s="33"/>
      <c r="M133" s="17"/>
      <c r="N133" s="92"/>
      <c r="O133" s="92"/>
      <c r="P133" s="92"/>
      <c r="Q133" s="32"/>
      <c r="R133" s="33"/>
      <c r="S133" s="18"/>
      <c r="T133" s="31"/>
      <c r="U133" s="32"/>
      <c r="V133" s="32"/>
      <c r="W133" s="32"/>
      <c r="X133" s="33"/>
      <c r="Y133" s="18"/>
      <c r="Z133" s="31"/>
      <c r="AA133" s="32"/>
      <c r="AB133" s="32"/>
      <c r="AC133" s="32"/>
      <c r="AD133" s="33"/>
      <c r="AE133" s="17"/>
      <c r="AF133" s="31"/>
      <c r="AG133" s="32"/>
      <c r="AH133" s="32"/>
      <c r="AI133" s="32"/>
      <c r="AJ133" s="33"/>
      <c r="AK133" s="34"/>
      <c r="AL133" s="35"/>
      <c r="AM133" s="21"/>
      <c r="AN133" s="21"/>
      <c r="AO133" s="69"/>
      <c r="AP133" s="26"/>
      <c r="AS133" s="89"/>
    </row>
    <row r="134" spans="1:45" s="2" customFormat="1" ht="21" hidden="1" customHeight="1" x14ac:dyDescent="0.2">
      <c r="C134" s="40" t="s">
        <v>327</v>
      </c>
      <c r="D134" s="40">
        <f>SUM(D131:D133)</f>
        <v>81</v>
      </c>
      <c r="E134" s="41">
        <f>SUM(E131:E133)</f>
        <v>8194.3725831376923</v>
      </c>
      <c r="F134" s="42">
        <f>SUM(F131:F133)</f>
        <v>392.7</v>
      </c>
      <c r="G134" s="42">
        <f>SUM(G131:G133)</f>
        <v>615.32752839891862</v>
      </c>
      <c r="H134" s="42">
        <f>E134/D134</f>
        <v>101.16509361898386</v>
      </c>
      <c r="I134" s="42">
        <f>F134/D134</f>
        <v>4.8481481481481481</v>
      </c>
      <c r="J134" s="42">
        <f>G134/D134</f>
        <v>7.5966361530730691</v>
      </c>
      <c r="K134" s="32"/>
      <c r="L134" s="33"/>
      <c r="M134" s="17"/>
      <c r="N134" s="92"/>
      <c r="O134" s="92"/>
      <c r="P134" s="92"/>
      <c r="Q134" s="32"/>
      <c r="R134" s="33"/>
      <c r="S134" s="18"/>
      <c r="T134" s="31"/>
      <c r="U134" s="32"/>
      <c r="V134" s="32"/>
      <c r="W134" s="32"/>
      <c r="X134" s="33"/>
      <c r="Y134" s="18"/>
      <c r="Z134" s="31"/>
      <c r="AA134" s="32"/>
      <c r="AB134" s="32"/>
      <c r="AC134" s="32"/>
      <c r="AD134" s="33"/>
      <c r="AE134" s="17"/>
      <c r="AF134" s="31"/>
      <c r="AG134" s="32"/>
      <c r="AH134" s="32"/>
      <c r="AI134" s="32"/>
      <c r="AJ134" s="33"/>
      <c r="AK134" s="34"/>
      <c r="AL134" s="35"/>
      <c r="AM134" s="21"/>
      <c r="AN134" s="21"/>
      <c r="AO134" s="69"/>
      <c r="AP134" s="26"/>
      <c r="AS134" s="89"/>
    </row>
    <row r="135" spans="1:45" hidden="1" x14ac:dyDescent="0.2">
      <c r="C135" s="24"/>
      <c r="D135" s="24"/>
      <c r="E135" s="28"/>
      <c r="F135" s="29"/>
      <c r="G135" s="30"/>
      <c r="H135" s="29"/>
      <c r="I135" s="29"/>
      <c r="J135" s="29"/>
      <c r="K135" s="15"/>
      <c r="L135" s="16"/>
      <c r="N135" s="92"/>
      <c r="O135" s="92"/>
      <c r="P135" s="92"/>
      <c r="Q135" s="15"/>
      <c r="R135" s="16"/>
      <c r="T135" s="3"/>
      <c r="U135" s="15"/>
      <c r="V135" s="15"/>
      <c r="W135" s="15"/>
      <c r="X135" s="16"/>
      <c r="Z135" s="3"/>
      <c r="AA135" s="15"/>
      <c r="AB135" s="15"/>
      <c r="AC135" s="15"/>
      <c r="AD135" s="16"/>
      <c r="AE135" s="17"/>
      <c r="AF135" s="3"/>
      <c r="AG135" s="15"/>
      <c r="AH135" s="15"/>
      <c r="AI135" s="15"/>
      <c r="AJ135" s="16"/>
      <c r="AK135" s="19"/>
      <c r="AM135" s="21"/>
      <c r="AN135" s="21"/>
      <c r="AP135" s="24"/>
    </row>
    <row r="136" spans="1:45" ht="45.6" hidden="1" customHeight="1" x14ac:dyDescent="0.2">
      <c r="C136" s="46" t="s">
        <v>371</v>
      </c>
      <c r="D136" s="54">
        <f>D133-3</f>
        <v>32</v>
      </c>
      <c r="E136" s="55">
        <f>E133</f>
        <v>3321.2520924410182</v>
      </c>
      <c r="F136" s="55">
        <f>F133</f>
        <v>193</v>
      </c>
      <c r="G136" s="55">
        <f>G133</f>
        <v>285.58870486950684</v>
      </c>
      <c r="H136" s="56">
        <f>E136/D136</f>
        <v>103.78912788878182</v>
      </c>
      <c r="I136" s="57">
        <f>F136/D136</f>
        <v>6.03125</v>
      </c>
      <c r="J136" s="56">
        <f>G136/D136</f>
        <v>8.9246470271720888</v>
      </c>
      <c r="K136" s="45"/>
      <c r="L136" s="45"/>
      <c r="M136" s="45"/>
      <c r="N136" s="92"/>
      <c r="O136" s="92"/>
      <c r="P136" s="92"/>
      <c r="Q136" s="15"/>
      <c r="R136" s="16"/>
      <c r="T136" s="3"/>
      <c r="U136" s="15"/>
      <c r="V136" s="15"/>
      <c r="W136" s="15"/>
      <c r="X136" s="16"/>
      <c r="Z136" s="3"/>
      <c r="AA136" s="15"/>
      <c r="AB136" s="15"/>
      <c r="AC136" s="15"/>
      <c r="AD136" s="16"/>
      <c r="AE136" s="17"/>
      <c r="AF136" s="3"/>
      <c r="AG136" s="15"/>
      <c r="AH136" s="15"/>
      <c r="AI136" s="15"/>
      <c r="AJ136" s="16"/>
      <c r="AK136" s="19"/>
      <c r="AM136" s="21"/>
      <c r="AN136" s="21"/>
    </row>
    <row r="137" spans="1:45" ht="21.95" hidden="1" customHeight="1" x14ac:dyDescent="0.2">
      <c r="C137" s="46"/>
      <c r="D137" s="54"/>
      <c r="E137" s="55"/>
      <c r="F137" s="55"/>
      <c r="G137" s="55"/>
      <c r="H137" s="56"/>
      <c r="I137" s="57"/>
      <c r="J137" s="56"/>
      <c r="K137" s="45"/>
      <c r="L137" s="45"/>
      <c r="M137" s="45"/>
      <c r="N137" s="92"/>
      <c r="O137" s="92"/>
      <c r="P137" s="92"/>
      <c r="Q137" s="15"/>
      <c r="R137" s="16"/>
      <c r="T137" s="3"/>
      <c r="U137" s="15"/>
      <c r="V137" s="15"/>
      <c r="W137" s="15"/>
      <c r="X137" s="16"/>
      <c r="Z137" s="3"/>
      <c r="AA137" s="15"/>
      <c r="AB137" s="15"/>
      <c r="AC137" s="15"/>
      <c r="AD137" s="16"/>
      <c r="AE137" s="17"/>
      <c r="AF137" s="3"/>
      <c r="AG137" s="15"/>
      <c r="AH137" s="15"/>
      <c r="AI137" s="15"/>
      <c r="AJ137" s="16"/>
      <c r="AK137" s="19"/>
      <c r="AM137" s="21"/>
      <c r="AN137" s="21"/>
    </row>
    <row r="138" spans="1:45" hidden="1" x14ac:dyDescent="0.2">
      <c r="C138" s="43"/>
      <c r="D138" s="43"/>
      <c r="E138" s="43"/>
      <c r="F138" s="43"/>
      <c r="G138" s="1"/>
      <c r="H138" s="23"/>
      <c r="I138" s="23"/>
      <c r="J138" s="23"/>
      <c r="K138" s="23"/>
      <c r="L138" s="23"/>
      <c r="M138" s="23"/>
      <c r="N138" s="23"/>
      <c r="O138" s="23"/>
      <c r="P138" s="23"/>
      <c r="Q138" s="15"/>
      <c r="R138" s="16"/>
      <c r="T138" s="3"/>
      <c r="U138" s="15"/>
      <c r="V138" s="15"/>
      <c r="W138" s="15"/>
      <c r="X138" s="16"/>
      <c r="Z138" s="3"/>
      <c r="AA138" s="15"/>
      <c r="AB138" s="15"/>
      <c r="AC138" s="15"/>
      <c r="AD138" s="16"/>
      <c r="AE138" s="17"/>
      <c r="AF138" s="3"/>
      <c r="AG138" s="15"/>
      <c r="AH138" s="15"/>
      <c r="AI138" s="15"/>
      <c r="AJ138" s="16"/>
      <c r="AK138" s="19"/>
      <c r="AM138" s="21"/>
      <c r="AN138" s="21"/>
    </row>
    <row r="139" spans="1:45" hidden="1" x14ac:dyDescent="0.2">
      <c r="C139" s="43"/>
      <c r="D139" s="43"/>
      <c r="E139" s="43"/>
      <c r="F139" s="44"/>
      <c r="G139" s="1"/>
      <c r="H139" s="23"/>
      <c r="I139" s="23"/>
      <c r="J139" s="23"/>
      <c r="K139" s="23"/>
      <c r="L139" s="23"/>
      <c r="M139" s="23"/>
      <c r="N139" s="23"/>
      <c r="O139" s="23"/>
      <c r="P139" s="23"/>
      <c r="Q139" s="15"/>
      <c r="R139" s="16"/>
      <c r="T139" s="3"/>
      <c r="U139" s="15"/>
      <c r="V139" s="15"/>
      <c r="W139" s="15"/>
      <c r="X139" s="16"/>
      <c r="Z139" s="3"/>
      <c r="AA139" s="15"/>
      <c r="AB139" s="15"/>
      <c r="AC139" s="15"/>
      <c r="AD139" s="16"/>
      <c r="AE139" s="17"/>
      <c r="AF139" s="3"/>
      <c r="AG139" s="15"/>
      <c r="AH139" s="15"/>
      <c r="AI139" s="15"/>
      <c r="AJ139" s="16"/>
      <c r="AK139" s="19"/>
      <c r="AM139" s="21"/>
      <c r="AN139" s="21"/>
    </row>
    <row r="140" spans="1:45" hidden="1" x14ac:dyDescent="0.2"/>
    <row r="141" spans="1:45" hidden="1" x14ac:dyDescent="0.2"/>
    <row r="142" spans="1:45" s="95" customFormat="1" ht="18.95" hidden="1" customHeight="1" x14ac:dyDescent="0.2">
      <c r="G142" s="119" t="s">
        <v>238</v>
      </c>
      <c r="H142" s="119"/>
      <c r="I142" s="119"/>
      <c r="J142" s="119"/>
      <c r="K142" s="119"/>
      <c r="L142" s="119"/>
      <c r="M142" s="120" t="s">
        <v>237</v>
      </c>
      <c r="N142" s="120"/>
      <c r="O142" s="120"/>
      <c r="P142" s="120"/>
      <c r="Q142" s="120"/>
      <c r="R142" s="120"/>
      <c r="S142" s="121" t="s">
        <v>236</v>
      </c>
      <c r="T142" s="121"/>
      <c r="U142" s="121"/>
      <c r="V142" s="121"/>
      <c r="W142" s="121"/>
      <c r="X142" s="121"/>
      <c r="Y142" s="120" t="s">
        <v>235</v>
      </c>
      <c r="Z142" s="120"/>
      <c r="AA142" s="120"/>
      <c r="AB142" s="120"/>
      <c r="AC142" s="120"/>
      <c r="AD142" s="120"/>
      <c r="AE142" s="119" t="s">
        <v>234</v>
      </c>
      <c r="AF142" s="119"/>
      <c r="AG142" s="119"/>
      <c r="AH142" s="119"/>
      <c r="AI142" s="119"/>
      <c r="AJ142" s="119"/>
      <c r="AO142" s="68"/>
      <c r="AS142" s="85"/>
    </row>
    <row r="143" spans="1:45" s="95" customFormat="1" ht="12.95" hidden="1" customHeight="1" x14ac:dyDescent="0.2">
      <c r="A143" s="95" t="s">
        <v>244</v>
      </c>
      <c r="B143" s="95" t="s">
        <v>7</v>
      </c>
      <c r="C143" s="95" t="s">
        <v>242</v>
      </c>
      <c r="D143" s="95" t="s">
        <v>241</v>
      </c>
      <c r="E143" s="95" t="s">
        <v>240</v>
      </c>
      <c r="F143" s="95" t="s">
        <v>239</v>
      </c>
      <c r="G143" s="4" t="s">
        <v>311</v>
      </c>
      <c r="H143" s="93" t="s">
        <v>329</v>
      </c>
      <c r="I143" s="93" t="s">
        <v>330</v>
      </c>
      <c r="J143" s="93" t="s">
        <v>331</v>
      </c>
      <c r="K143" s="93" t="s">
        <v>233</v>
      </c>
      <c r="L143" s="5" t="s">
        <v>230</v>
      </c>
      <c r="M143" s="6" t="s">
        <v>312</v>
      </c>
      <c r="N143" s="95" t="s">
        <v>232</v>
      </c>
      <c r="O143" s="95" t="s">
        <v>330</v>
      </c>
      <c r="P143" s="95" t="s">
        <v>331</v>
      </c>
      <c r="Q143" s="95" t="s">
        <v>332</v>
      </c>
      <c r="R143" s="7" t="s">
        <v>230</v>
      </c>
      <c r="S143" s="8" t="s">
        <v>313</v>
      </c>
      <c r="T143" s="94" t="s">
        <v>329</v>
      </c>
      <c r="U143" s="94" t="s">
        <v>330</v>
      </c>
      <c r="V143" s="94" t="s">
        <v>331</v>
      </c>
      <c r="W143" s="94" t="s">
        <v>332</v>
      </c>
      <c r="X143" s="9" t="s">
        <v>230</v>
      </c>
      <c r="Y143" s="10" t="s">
        <v>231</v>
      </c>
      <c r="Z143" s="95" t="s">
        <v>329</v>
      </c>
      <c r="AA143" s="95" t="s">
        <v>330</v>
      </c>
      <c r="AB143" s="95" t="s">
        <v>331</v>
      </c>
      <c r="AC143" s="95" t="s">
        <v>332</v>
      </c>
      <c r="AD143" s="7" t="s">
        <v>230</v>
      </c>
      <c r="AE143" s="11" t="s">
        <v>231</v>
      </c>
      <c r="AF143" s="93" t="s">
        <v>329</v>
      </c>
      <c r="AG143" s="93" t="s">
        <v>330</v>
      </c>
      <c r="AH143" s="93" t="s">
        <v>331</v>
      </c>
      <c r="AI143" s="93" t="s">
        <v>332</v>
      </c>
      <c r="AJ143" s="5" t="s">
        <v>230</v>
      </c>
      <c r="AK143" s="95" t="s">
        <v>308</v>
      </c>
      <c r="AL143" s="12" t="s">
        <v>309</v>
      </c>
      <c r="AM143" s="13" t="s">
        <v>310</v>
      </c>
      <c r="AN143" s="13" t="s">
        <v>318</v>
      </c>
      <c r="AO143" s="68" t="s">
        <v>247</v>
      </c>
      <c r="AP143" s="95" t="s">
        <v>317</v>
      </c>
      <c r="AQ143" s="95" t="s">
        <v>320</v>
      </c>
      <c r="AS143" s="85"/>
    </row>
    <row r="144" spans="1:45" s="48" customFormat="1" ht="20.100000000000001" hidden="1" customHeight="1" x14ac:dyDescent="0.2">
      <c r="A144" s="48">
        <v>25</v>
      </c>
      <c r="B144" s="48" t="s">
        <v>1</v>
      </c>
      <c r="C144" s="48" t="s">
        <v>272</v>
      </c>
      <c r="D144" s="48" t="s">
        <v>273</v>
      </c>
      <c r="E144" s="48" t="s">
        <v>8</v>
      </c>
      <c r="F144" s="48" t="s">
        <v>300</v>
      </c>
      <c r="G144" s="50">
        <f>VLOOKUP(D144,[1]产出率!$A$3:$J$114,10,FALSE)*100</f>
        <v>108.43951639598896</v>
      </c>
      <c r="H144" s="58">
        <v>0.4</v>
      </c>
      <c r="I144" s="59">
        <v>70</v>
      </c>
      <c r="J144" s="59">
        <v>95</v>
      </c>
      <c r="K144" s="59">
        <v>120</v>
      </c>
      <c r="L144" s="60">
        <f t="shared" ref="L144:L152" si="23">IF(G144&lt;=I144,0,IF(G144&lt;=J144,(G144-I144)/(J144-I144)*100,IF(G144&gt;=K144,120,20*(G144-J144)/(K144-J144)+100))/100)</f>
        <v>1.1075161311679116</v>
      </c>
      <c r="M144" s="61">
        <v>0</v>
      </c>
      <c r="N144" s="58">
        <v>0.1</v>
      </c>
      <c r="O144" s="59">
        <v>0</v>
      </c>
      <c r="P144" s="59">
        <f t="shared" ref="P144:P152" si="24">20/1.2</f>
        <v>16.666666666666668</v>
      </c>
      <c r="Q144" s="59">
        <v>20</v>
      </c>
      <c r="R144" s="60">
        <f t="shared" ref="R144:R152" si="25">IF(M144&lt;=O144,0,IF(M144&lt;=P144,(M144-O144)/(P144-O144)*100,IF(M144&gt;=Q144,120,20*(M144-P144)/(Q144-P144)+100))/100)</f>
        <v>0</v>
      </c>
      <c r="S144" s="8">
        <v>9.32</v>
      </c>
      <c r="T144" s="58">
        <v>0.1</v>
      </c>
      <c r="U144" s="59">
        <v>0</v>
      </c>
      <c r="V144" s="59">
        <v>10</v>
      </c>
      <c r="W144" s="59">
        <v>10</v>
      </c>
      <c r="X144" s="60">
        <f t="shared" ref="X144:X152" si="26">IF(S144&lt;=U144,0,IF(S144&lt;=V144,(S144-U144)/(V144-U144)*100,IF(S144&gt;=W144,120,20*(S144-V144)/(W144-V144)+100))/100)</f>
        <v>0.93200000000000005</v>
      </c>
      <c r="Y144" s="8">
        <v>18</v>
      </c>
      <c r="Z144" s="58">
        <v>0.2</v>
      </c>
      <c r="AA144" s="59">
        <v>0</v>
      </c>
      <c r="AB144" s="59">
        <v>18</v>
      </c>
      <c r="AC144" s="59">
        <v>20</v>
      </c>
      <c r="AD144" s="60">
        <f t="shared" ref="AD144:AD152" si="27">IF(Y144&lt;=AA144,0,IF(Y144&lt;=AB144,(Y144-AA144)/(AB144-AA144)*100,IF(Y144&gt;=AC144,120,20*(Y144-AB144)/(AC144-AB144)+100))/100)</f>
        <v>1</v>
      </c>
      <c r="AE144" s="61">
        <v>0</v>
      </c>
      <c r="AF144" s="58">
        <v>0.2</v>
      </c>
      <c r="AG144" s="59">
        <v>0</v>
      </c>
      <c r="AH144" s="59">
        <v>18</v>
      </c>
      <c r="AI144" s="59">
        <v>20</v>
      </c>
      <c r="AJ144" s="60">
        <f t="shared" ref="AJ144:AJ152" si="28">IF(AE144&lt;=AG144,0,IF(AE144&lt;=AH144,(AE144-AG144)/(AH144-AG144)*100,IF(AE144&gt;=AI144,120,20*(AE144-AH144)/(AI144-AH144)+100))/100)</f>
        <v>0</v>
      </c>
      <c r="AK144" s="62">
        <v>6</v>
      </c>
      <c r="AL144" s="63">
        <v>5</v>
      </c>
      <c r="AM144" s="64">
        <f t="shared" ref="AM144:AM152" si="29">(L144*H144+R144*N144+X144*T144+AD144*Z144+AJ144*AF144)*100+AL144</f>
        <v>78.62064524671645</v>
      </c>
      <c r="AN144" s="64">
        <f t="shared" ref="AN144:AN152" si="30">(L144*H144+R144*N144+X144*T144+AD144*Z144+AJ144*AF144)*100</f>
        <v>73.62064524671645</v>
      </c>
      <c r="AO144" s="70"/>
      <c r="AP144" s="65">
        <v>1</v>
      </c>
      <c r="AR144" s="62"/>
      <c r="AS144" s="87"/>
    </row>
    <row r="145" spans="1:45" s="48" customFormat="1" ht="20.100000000000001" hidden="1" customHeight="1" x14ac:dyDescent="0.2">
      <c r="A145" s="48">
        <v>55</v>
      </c>
      <c r="B145" s="48" t="s">
        <v>2</v>
      </c>
      <c r="C145" s="48" t="s">
        <v>183</v>
      </c>
      <c r="D145" s="48" t="s">
        <v>182</v>
      </c>
      <c r="E145" s="48" t="s">
        <v>18</v>
      </c>
      <c r="F145" s="48" t="s">
        <v>61</v>
      </c>
      <c r="G145" s="50">
        <f>VLOOKUP(D145,[1]产出率!$A$3:$J$114,10,FALSE)*100</f>
        <v>113.15804349766445</v>
      </c>
      <c r="H145" s="58">
        <v>0.4</v>
      </c>
      <c r="I145" s="59">
        <v>70</v>
      </c>
      <c r="J145" s="59">
        <v>95</v>
      </c>
      <c r="K145" s="59">
        <v>120</v>
      </c>
      <c r="L145" s="60">
        <f t="shared" si="23"/>
        <v>1.1452643479813156</v>
      </c>
      <c r="M145" s="61">
        <v>0</v>
      </c>
      <c r="N145" s="58">
        <v>0.1</v>
      </c>
      <c r="O145" s="59">
        <v>0</v>
      </c>
      <c r="P145" s="59">
        <f t="shared" si="24"/>
        <v>16.666666666666668</v>
      </c>
      <c r="Q145" s="59">
        <v>20</v>
      </c>
      <c r="R145" s="60">
        <f t="shared" si="25"/>
        <v>0</v>
      </c>
      <c r="S145" s="8">
        <v>9</v>
      </c>
      <c r="T145" s="58">
        <v>0.1</v>
      </c>
      <c r="U145" s="59">
        <v>0</v>
      </c>
      <c r="V145" s="59">
        <v>10</v>
      </c>
      <c r="W145" s="59">
        <v>10</v>
      </c>
      <c r="X145" s="60">
        <f t="shared" si="26"/>
        <v>0.9</v>
      </c>
      <c r="Y145" s="8">
        <v>17</v>
      </c>
      <c r="Z145" s="58">
        <v>0.2</v>
      </c>
      <c r="AA145" s="59">
        <v>0</v>
      </c>
      <c r="AB145" s="59">
        <v>18</v>
      </c>
      <c r="AC145" s="59">
        <v>20</v>
      </c>
      <c r="AD145" s="60">
        <f t="shared" si="27"/>
        <v>0.94444444444444442</v>
      </c>
      <c r="AE145" s="61">
        <v>0</v>
      </c>
      <c r="AF145" s="58">
        <v>0.2</v>
      </c>
      <c r="AG145" s="59">
        <v>0</v>
      </c>
      <c r="AH145" s="59">
        <v>18</v>
      </c>
      <c r="AI145" s="59">
        <v>20</v>
      </c>
      <c r="AJ145" s="60">
        <f t="shared" si="28"/>
        <v>0</v>
      </c>
      <c r="AK145" s="62">
        <v>2</v>
      </c>
      <c r="AL145" s="63">
        <f t="shared" ref="AL145:AL152" si="31">AK145</f>
        <v>2</v>
      </c>
      <c r="AM145" s="64">
        <f t="shared" si="29"/>
        <v>75.699462808141519</v>
      </c>
      <c r="AN145" s="64">
        <f t="shared" si="30"/>
        <v>73.699462808141519</v>
      </c>
      <c r="AO145" s="70"/>
      <c r="AP145" s="65">
        <v>1</v>
      </c>
      <c r="AR145" s="62"/>
      <c r="AS145" s="87"/>
    </row>
    <row r="146" spans="1:45" s="48" customFormat="1" ht="20.100000000000001" hidden="1" customHeight="1" x14ac:dyDescent="0.2">
      <c r="A146" s="48">
        <v>51</v>
      </c>
      <c r="B146" s="48" t="s">
        <v>2</v>
      </c>
      <c r="C146" s="48" t="s">
        <v>150</v>
      </c>
      <c r="D146" s="48" t="s">
        <v>149</v>
      </c>
      <c r="E146" s="48" t="s">
        <v>10</v>
      </c>
      <c r="F146" s="48" t="s">
        <v>148</v>
      </c>
      <c r="G146" s="50">
        <f>VLOOKUP(D146,[1]产出率!$A$3:$J$114,10,FALSE)*100</f>
        <v>106.17511540943588</v>
      </c>
      <c r="H146" s="58">
        <v>0.4</v>
      </c>
      <c r="I146" s="59">
        <v>70</v>
      </c>
      <c r="J146" s="59">
        <v>95</v>
      </c>
      <c r="K146" s="59">
        <v>120</v>
      </c>
      <c r="L146" s="60">
        <f t="shared" si="23"/>
        <v>1.0894009232754869</v>
      </c>
      <c r="M146" s="61">
        <v>0</v>
      </c>
      <c r="N146" s="58">
        <v>0.1</v>
      </c>
      <c r="O146" s="59">
        <v>0</v>
      </c>
      <c r="P146" s="59">
        <f t="shared" si="24"/>
        <v>16.666666666666668</v>
      </c>
      <c r="Q146" s="59">
        <v>20</v>
      </c>
      <c r="R146" s="60">
        <f t="shared" si="25"/>
        <v>0</v>
      </c>
      <c r="S146" s="8">
        <v>8</v>
      </c>
      <c r="T146" s="58">
        <v>0.1</v>
      </c>
      <c r="U146" s="59">
        <v>0</v>
      </c>
      <c r="V146" s="59">
        <v>10</v>
      </c>
      <c r="W146" s="59">
        <v>10</v>
      </c>
      <c r="X146" s="60">
        <f t="shared" si="26"/>
        <v>0.8</v>
      </c>
      <c r="Y146" s="8">
        <v>18</v>
      </c>
      <c r="Z146" s="58">
        <v>0.2</v>
      </c>
      <c r="AA146" s="59">
        <v>0</v>
      </c>
      <c r="AB146" s="59">
        <v>18</v>
      </c>
      <c r="AC146" s="59">
        <v>20</v>
      </c>
      <c r="AD146" s="60">
        <f t="shared" si="27"/>
        <v>1</v>
      </c>
      <c r="AE146" s="61">
        <v>0</v>
      </c>
      <c r="AF146" s="58">
        <v>0.2</v>
      </c>
      <c r="AG146" s="59">
        <v>0</v>
      </c>
      <c r="AH146" s="59">
        <v>18</v>
      </c>
      <c r="AI146" s="59">
        <v>20</v>
      </c>
      <c r="AJ146" s="60">
        <f t="shared" si="28"/>
        <v>0</v>
      </c>
      <c r="AK146" s="62">
        <v>2</v>
      </c>
      <c r="AL146" s="63">
        <f t="shared" si="31"/>
        <v>2</v>
      </c>
      <c r="AM146" s="64">
        <f t="shared" si="29"/>
        <v>73.576036931019487</v>
      </c>
      <c r="AN146" s="64">
        <f t="shared" si="30"/>
        <v>71.576036931019487</v>
      </c>
      <c r="AO146" s="70"/>
      <c r="AP146" s="65">
        <v>1</v>
      </c>
      <c r="AR146" s="62"/>
      <c r="AS146" s="87"/>
    </row>
    <row r="147" spans="1:45" s="48" customFormat="1" ht="20.100000000000001" hidden="1" customHeight="1" x14ac:dyDescent="0.2">
      <c r="A147" s="48">
        <v>47</v>
      </c>
      <c r="B147" s="48" t="s">
        <v>2</v>
      </c>
      <c r="C147" s="48" t="s">
        <v>218</v>
      </c>
      <c r="D147" s="48" t="s">
        <v>217</v>
      </c>
      <c r="E147" s="48" t="s">
        <v>10</v>
      </c>
      <c r="F147" s="48" t="s">
        <v>216</v>
      </c>
      <c r="G147" s="50">
        <f>VLOOKUP(D147,[1]产出率!$A$3:$J$114,10,FALSE)*100</f>
        <v>110.29017443983653</v>
      </c>
      <c r="H147" s="58">
        <v>0.4</v>
      </c>
      <c r="I147" s="59">
        <v>70</v>
      </c>
      <c r="J147" s="59">
        <v>95</v>
      </c>
      <c r="K147" s="59">
        <v>120</v>
      </c>
      <c r="L147" s="60">
        <f t="shared" si="23"/>
        <v>1.1223213955186921</v>
      </c>
      <c r="M147" s="61">
        <v>1</v>
      </c>
      <c r="N147" s="58">
        <v>0.1</v>
      </c>
      <c r="O147" s="59">
        <v>0</v>
      </c>
      <c r="P147" s="59">
        <f t="shared" si="24"/>
        <v>16.666666666666668</v>
      </c>
      <c r="Q147" s="59">
        <v>20</v>
      </c>
      <c r="R147" s="60">
        <f t="shared" si="25"/>
        <v>0.06</v>
      </c>
      <c r="S147" s="8">
        <v>6</v>
      </c>
      <c r="T147" s="58">
        <v>0.1</v>
      </c>
      <c r="U147" s="59">
        <v>0</v>
      </c>
      <c r="V147" s="59">
        <v>10</v>
      </c>
      <c r="W147" s="59">
        <v>10</v>
      </c>
      <c r="X147" s="60">
        <f t="shared" si="26"/>
        <v>0.6</v>
      </c>
      <c r="Y147" s="8">
        <v>18</v>
      </c>
      <c r="Z147" s="58">
        <v>0.2</v>
      </c>
      <c r="AA147" s="59">
        <v>0</v>
      </c>
      <c r="AB147" s="59">
        <v>18</v>
      </c>
      <c r="AC147" s="59">
        <v>20</v>
      </c>
      <c r="AD147" s="60">
        <f t="shared" si="27"/>
        <v>1</v>
      </c>
      <c r="AE147" s="61">
        <v>0</v>
      </c>
      <c r="AF147" s="58">
        <v>0.2</v>
      </c>
      <c r="AG147" s="59">
        <v>0</v>
      </c>
      <c r="AH147" s="59">
        <v>18</v>
      </c>
      <c r="AI147" s="59">
        <v>20</v>
      </c>
      <c r="AJ147" s="60">
        <f t="shared" si="28"/>
        <v>0</v>
      </c>
      <c r="AK147" s="62">
        <v>2</v>
      </c>
      <c r="AL147" s="63">
        <f t="shared" si="31"/>
        <v>2</v>
      </c>
      <c r="AM147" s="64">
        <f t="shared" si="29"/>
        <v>73.492855820747693</v>
      </c>
      <c r="AN147" s="64">
        <f t="shared" si="30"/>
        <v>71.492855820747693</v>
      </c>
      <c r="AO147" s="70"/>
      <c r="AP147" s="65">
        <v>1</v>
      </c>
      <c r="AR147" s="62"/>
      <c r="AS147" s="87"/>
    </row>
    <row r="148" spans="1:45" s="48" customFormat="1" ht="20.100000000000001" hidden="1" customHeight="1" x14ac:dyDescent="0.2">
      <c r="A148" s="48">
        <v>83</v>
      </c>
      <c r="B148" s="48" t="s">
        <v>3</v>
      </c>
      <c r="C148" s="48" t="s">
        <v>211</v>
      </c>
      <c r="D148" s="48" t="s">
        <v>210</v>
      </c>
      <c r="E148" s="48" t="s">
        <v>21</v>
      </c>
      <c r="F148" s="48" t="s">
        <v>105</v>
      </c>
      <c r="G148" s="50">
        <f>VLOOKUP(D148,[1]产出率!$A$3:$J$114,10,FALSE)*100</f>
        <v>108.94674150044415</v>
      </c>
      <c r="H148" s="58">
        <v>0.4</v>
      </c>
      <c r="I148" s="59">
        <v>70</v>
      </c>
      <c r="J148" s="59">
        <v>95</v>
      </c>
      <c r="K148" s="59">
        <v>120</v>
      </c>
      <c r="L148" s="60">
        <f t="shared" si="23"/>
        <v>1.1115739320035531</v>
      </c>
      <c r="M148" s="61">
        <v>0</v>
      </c>
      <c r="N148" s="58">
        <v>0.1</v>
      </c>
      <c r="O148" s="59">
        <v>0</v>
      </c>
      <c r="P148" s="59">
        <f t="shared" si="24"/>
        <v>16.666666666666668</v>
      </c>
      <c r="Q148" s="59">
        <v>20</v>
      </c>
      <c r="R148" s="60">
        <f t="shared" si="25"/>
        <v>0</v>
      </c>
      <c r="S148" s="8">
        <v>8</v>
      </c>
      <c r="T148" s="58">
        <v>0.1</v>
      </c>
      <c r="U148" s="59">
        <v>0</v>
      </c>
      <c r="V148" s="59">
        <v>10</v>
      </c>
      <c r="W148" s="59">
        <v>10</v>
      </c>
      <c r="X148" s="60">
        <f t="shared" si="26"/>
        <v>0.8</v>
      </c>
      <c r="Y148" s="8">
        <v>16</v>
      </c>
      <c r="Z148" s="58">
        <v>0.2</v>
      </c>
      <c r="AA148" s="59">
        <v>0</v>
      </c>
      <c r="AB148" s="59">
        <v>18</v>
      </c>
      <c r="AC148" s="59">
        <v>20</v>
      </c>
      <c r="AD148" s="60">
        <f t="shared" si="27"/>
        <v>0.88888888888888884</v>
      </c>
      <c r="AE148" s="61">
        <v>0</v>
      </c>
      <c r="AF148" s="58">
        <v>0.2</v>
      </c>
      <c r="AG148" s="59">
        <v>0</v>
      </c>
      <c r="AH148" s="59">
        <v>18</v>
      </c>
      <c r="AI148" s="59">
        <v>20</v>
      </c>
      <c r="AJ148" s="60">
        <f t="shared" si="28"/>
        <v>0</v>
      </c>
      <c r="AK148" s="62">
        <v>0</v>
      </c>
      <c r="AL148" s="63">
        <f t="shared" si="31"/>
        <v>0</v>
      </c>
      <c r="AM148" s="64">
        <f t="shared" si="29"/>
        <v>70.240735057919906</v>
      </c>
      <c r="AN148" s="64">
        <f t="shared" si="30"/>
        <v>70.240735057919906</v>
      </c>
      <c r="AO148" s="70"/>
      <c r="AP148" s="65">
        <v>1</v>
      </c>
      <c r="AR148" s="62"/>
      <c r="AS148" s="87"/>
    </row>
    <row r="149" spans="1:45" s="48" customFormat="1" ht="20.100000000000001" hidden="1" customHeight="1" x14ac:dyDescent="0.2">
      <c r="A149" s="48">
        <v>82</v>
      </c>
      <c r="B149" s="48" t="s">
        <v>3</v>
      </c>
      <c r="C149" s="48" t="s">
        <v>220</v>
      </c>
      <c r="D149" s="48" t="s">
        <v>219</v>
      </c>
      <c r="E149" s="48" t="s">
        <v>122</v>
      </c>
      <c r="F149" s="48" t="s">
        <v>84</v>
      </c>
      <c r="G149" s="50">
        <f>VLOOKUP(D149,[1]产出率!$A$3:$J$114,10,FALSE)*100</f>
        <v>108.3513426053179</v>
      </c>
      <c r="H149" s="58">
        <v>0.4</v>
      </c>
      <c r="I149" s="59">
        <v>70</v>
      </c>
      <c r="J149" s="59">
        <v>95</v>
      </c>
      <c r="K149" s="59">
        <v>120</v>
      </c>
      <c r="L149" s="60">
        <f t="shared" si="23"/>
        <v>1.1068107408425432</v>
      </c>
      <c r="M149" s="61">
        <v>0</v>
      </c>
      <c r="N149" s="58">
        <v>0.1</v>
      </c>
      <c r="O149" s="59">
        <v>0</v>
      </c>
      <c r="P149" s="59">
        <f t="shared" si="24"/>
        <v>16.666666666666668</v>
      </c>
      <c r="Q149" s="59">
        <v>20</v>
      </c>
      <c r="R149" s="60">
        <f t="shared" si="25"/>
        <v>0</v>
      </c>
      <c r="S149" s="8">
        <v>7</v>
      </c>
      <c r="T149" s="58">
        <v>0.1</v>
      </c>
      <c r="U149" s="59">
        <v>0</v>
      </c>
      <c r="V149" s="59">
        <v>10</v>
      </c>
      <c r="W149" s="59">
        <v>10</v>
      </c>
      <c r="X149" s="60">
        <f t="shared" si="26"/>
        <v>0.7</v>
      </c>
      <c r="Y149" s="8">
        <v>17</v>
      </c>
      <c r="Z149" s="58">
        <v>0.2</v>
      </c>
      <c r="AA149" s="59">
        <v>0</v>
      </c>
      <c r="AB149" s="59">
        <v>18</v>
      </c>
      <c r="AC149" s="59">
        <v>20</v>
      </c>
      <c r="AD149" s="60">
        <f t="shared" si="27"/>
        <v>0.94444444444444442</v>
      </c>
      <c r="AE149" s="61">
        <v>0</v>
      </c>
      <c r="AF149" s="58">
        <v>0.2</v>
      </c>
      <c r="AG149" s="59">
        <v>0</v>
      </c>
      <c r="AH149" s="59">
        <v>18</v>
      </c>
      <c r="AI149" s="59">
        <v>20</v>
      </c>
      <c r="AJ149" s="60">
        <f t="shared" si="28"/>
        <v>0</v>
      </c>
      <c r="AK149" s="62">
        <v>0</v>
      </c>
      <c r="AL149" s="63">
        <f t="shared" si="31"/>
        <v>0</v>
      </c>
      <c r="AM149" s="64">
        <f t="shared" si="29"/>
        <v>70.161318522590605</v>
      </c>
      <c r="AN149" s="64">
        <f t="shared" si="30"/>
        <v>70.161318522590605</v>
      </c>
      <c r="AO149" s="70"/>
      <c r="AP149" s="65">
        <v>1</v>
      </c>
      <c r="AR149" s="62"/>
      <c r="AS149" s="87"/>
    </row>
    <row r="150" spans="1:45" s="48" customFormat="1" ht="20.100000000000001" hidden="1" customHeight="1" x14ac:dyDescent="0.2">
      <c r="A150" s="48">
        <v>32</v>
      </c>
      <c r="B150" s="48" t="s">
        <v>1</v>
      </c>
      <c r="C150" s="48" t="s">
        <v>172</v>
      </c>
      <c r="D150" s="48" t="s">
        <v>396</v>
      </c>
      <c r="E150" s="48" t="s">
        <v>170</v>
      </c>
      <c r="F150" s="48" t="s">
        <v>169</v>
      </c>
      <c r="G150" s="50">
        <f>VLOOKUP(D150,[1]产出率!$A$3:$J$114,10,FALSE)*100</f>
        <v>97.65840790120734</v>
      </c>
      <c r="H150" s="58">
        <v>0.4</v>
      </c>
      <c r="I150" s="59">
        <v>70</v>
      </c>
      <c r="J150" s="59">
        <v>95</v>
      </c>
      <c r="K150" s="59">
        <v>120</v>
      </c>
      <c r="L150" s="60">
        <f t="shared" si="23"/>
        <v>1.0212672632096587</v>
      </c>
      <c r="M150" s="61">
        <v>0</v>
      </c>
      <c r="N150" s="58">
        <v>0.1</v>
      </c>
      <c r="O150" s="59">
        <v>0</v>
      </c>
      <c r="P150" s="59">
        <f t="shared" si="24"/>
        <v>16.666666666666668</v>
      </c>
      <c r="Q150" s="59">
        <v>20</v>
      </c>
      <c r="R150" s="60">
        <f t="shared" si="25"/>
        <v>0</v>
      </c>
      <c r="S150" s="8">
        <v>10</v>
      </c>
      <c r="T150" s="58">
        <v>0.1</v>
      </c>
      <c r="U150" s="59">
        <v>0</v>
      </c>
      <c r="V150" s="59">
        <v>10</v>
      </c>
      <c r="W150" s="59">
        <v>10</v>
      </c>
      <c r="X150" s="60">
        <f t="shared" si="26"/>
        <v>1</v>
      </c>
      <c r="Y150" s="8">
        <v>15</v>
      </c>
      <c r="Z150" s="58">
        <v>0.2</v>
      </c>
      <c r="AA150" s="59">
        <v>0</v>
      </c>
      <c r="AB150" s="59">
        <v>18</v>
      </c>
      <c r="AC150" s="59">
        <v>20</v>
      </c>
      <c r="AD150" s="60">
        <f t="shared" si="27"/>
        <v>0.83333333333333348</v>
      </c>
      <c r="AE150" s="61">
        <v>0</v>
      </c>
      <c r="AF150" s="58">
        <v>0.2</v>
      </c>
      <c r="AG150" s="59">
        <v>0</v>
      </c>
      <c r="AH150" s="59">
        <v>18</v>
      </c>
      <c r="AI150" s="59">
        <v>20</v>
      </c>
      <c r="AJ150" s="60">
        <f t="shared" si="28"/>
        <v>0</v>
      </c>
      <c r="AK150" s="62">
        <v>0</v>
      </c>
      <c r="AL150" s="63">
        <f t="shared" si="31"/>
        <v>0</v>
      </c>
      <c r="AM150" s="64">
        <f t="shared" si="29"/>
        <v>67.517357195053023</v>
      </c>
      <c r="AN150" s="64">
        <f t="shared" si="30"/>
        <v>67.517357195053023</v>
      </c>
      <c r="AO150" s="70"/>
      <c r="AP150" s="65">
        <v>1</v>
      </c>
      <c r="AR150" s="62"/>
      <c r="AS150" s="87"/>
    </row>
    <row r="151" spans="1:45" s="48" customFormat="1" ht="20.100000000000001" hidden="1" customHeight="1" x14ac:dyDescent="0.2">
      <c r="A151" s="48">
        <v>65</v>
      </c>
      <c r="B151" s="48" t="s">
        <v>2</v>
      </c>
      <c r="C151" s="48" t="s">
        <v>175</v>
      </c>
      <c r="D151" s="48" t="s">
        <v>174</v>
      </c>
      <c r="E151" s="48" t="s">
        <v>10</v>
      </c>
      <c r="F151" s="48" t="s">
        <v>173</v>
      </c>
      <c r="G151" s="50">
        <f>VLOOKUP(D151,[1]产出率!$A$3:$J$114,10,FALSE)*100</f>
        <v>104.42690485600083</v>
      </c>
      <c r="H151" s="58">
        <v>0.4</v>
      </c>
      <c r="I151" s="59">
        <v>70</v>
      </c>
      <c r="J151" s="59">
        <v>95</v>
      </c>
      <c r="K151" s="59">
        <v>120</v>
      </c>
      <c r="L151" s="60">
        <f t="shared" si="23"/>
        <v>1.0754152388480067</v>
      </c>
      <c r="M151" s="61">
        <v>0</v>
      </c>
      <c r="N151" s="58">
        <v>0.1</v>
      </c>
      <c r="O151" s="59">
        <v>0</v>
      </c>
      <c r="P151" s="59">
        <f t="shared" si="24"/>
        <v>16.666666666666668</v>
      </c>
      <c r="Q151" s="59">
        <v>20</v>
      </c>
      <c r="R151" s="60">
        <f t="shared" si="25"/>
        <v>0</v>
      </c>
      <c r="S151" s="8">
        <v>5</v>
      </c>
      <c r="T151" s="58">
        <v>0.1</v>
      </c>
      <c r="U151" s="59">
        <v>0</v>
      </c>
      <c r="V151" s="59">
        <v>10</v>
      </c>
      <c r="W151" s="59">
        <v>10</v>
      </c>
      <c r="X151" s="60">
        <f t="shared" si="26"/>
        <v>0.5</v>
      </c>
      <c r="Y151" s="8">
        <v>16</v>
      </c>
      <c r="Z151" s="58">
        <v>0.2</v>
      </c>
      <c r="AA151" s="59">
        <v>0</v>
      </c>
      <c r="AB151" s="59">
        <v>18</v>
      </c>
      <c r="AC151" s="59">
        <v>20</v>
      </c>
      <c r="AD151" s="60">
        <f t="shared" si="27"/>
        <v>0.88888888888888884</v>
      </c>
      <c r="AE151" s="61">
        <v>0</v>
      </c>
      <c r="AF151" s="58">
        <v>0.2</v>
      </c>
      <c r="AG151" s="59">
        <v>0</v>
      </c>
      <c r="AH151" s="59">
        <v>18</v>
      </c>
      <c r="AI151" s="59">
        <v>20</v>
      </c>
      <c r="AJ151" s="60">
        <f t="shared" si="28"/>
        <v>0</v>
      </c>
      <c r="AK151" s="62">
        <v>0</v>
      </c>
      <c r="AL151" s="63">
        <f t="shared" si="31"/>
        <v>0</v>
      </c>
      <c r="AM151" s="64">
        <f t="shared" si="29"/>
        <v>65.794387331698047</v>
      </c>
      <c r="AN151" s="64">
        <f t="shared" si="30"/>
        <v>65.794387331698047</v>
      </c>
      <c r="AO151" s="70"/>
      <c r="AP151" s="65">
        <v>1</v>
      </c>
      <c r="AR151" s="62"/>
      <c r="AS151" s="87"/>
    </row>
    <row r="152" spans="1:45" s="48" customFormat="1" ht="20.100000000000001" hidden="1" customHeight="1" x14ac:dyDescent="0.2">
      <c r="A152" s="48">
        <v>31</v>
      </c>
      <c r="B152" s="48" t="s">
        <v>1</v>
      </c>
      <c r="C152" s="48" t="s">
        <v>226</v>
      </c>
      <c r="D152" s="48" t="s">
        <v>225</v>
      </c>
      <c r="E152" s="48" t="s">
        <v>10</v>
      </c>
      <c r="F152" s="48" t="s">
        <v>224</v>
      </c>
      <c r="G152" s="50">
        <f>VLOOKUP(D152,[1]产出率!$A$3:$J$114,10,FALSE)*100</f>
        <v>106.87539780418108</v>
      </c>
      <c r="H152" s="58">
        <v>0.4</v>
      </c>
      <c r="I152" s="59">
        <v>70</v>
      </c>
      <c r="J152" s="59">
        <v>95</v>
      </c>
      <c r="K152" s="59">
        <v>120</v>
      </c>
      <c r="L152" s="60">
        <f t="shared" si="23"/>
        <v>1.0950031824334487</v>
      </c>
      <c r="M152" s="61">
        <v>0</v>
      </c>
      <c r="N152" s="58">
        <v>0.1</v>
      </c>
      <c r="O152" s="59">
        <v>0</v>
      </c>
      <c r="P152" s="59">
        <f t="shared" si="24"/>
        <v>16.666666666666668</v>
      </c>
      <c r="Q152" s="59">
        <v>20</v>
      </c>
      <c r="R152" s="60">
        <f t="shared" si="25"/>
        <v>0</v>
      </c>
      <c r="S152" s="8">
        <v>8.0264993026499294</v>
      </c>
      <c r="T152" s="58">
        <v>0.1</v>
      </c>
      <c r="U152" s="59">
        <v>0</v>
      </c>
      <c r="V152" s="59">
        <v>10</v>
      </c>
      <c r="W152" s="59">
        <v>10</v>
      </c>
      <c r="X152" s="60">
        <f t="shared" si="26"/>
        <v>0.80264993026499298</v>
      </c>
      <c r="Y152" s="8">
        <v>14</v>
      </c>
      <c r="Z152" s="58">
        <v>0.2</v>
      </c>
      <c r="AA152" s="59">
        <v>0</v>
      </c>
      <c r="AB152" s="59">
        <v>18</v>
      </c>
      <c r="AC152" s="59">
        <v>20</v>
      </c>
      <c r="AD152" s="60">
        <f t="shared" si="27"/>
        <v>0.7777777777777779</v>
      </c>
      <c r="AE152" s="61">
        <v>0</v>
      </c>
      <c r="AF152" s="58">
        <v>0.2</v>
      </c>
      <c r="AG152" s="59">
        <v>0</v>
      </c>
      <c r="AH152" s="59">
        <v>18</v>
      </c>
      <c r="AI152" s="59">
        <v>20</v>
      </c>
      <c r="AJ152" s="60">
        <f t="shared" si="28"/>
        <v>0</v>
      </c>
      <c r="AK152" s="62">
        <v>-3</v>
      </c>
      <c r="AL152" s="63">
        <f t="shared" si="31"/>
        <v>-3</v>
      </c>
      <c r="AM152" s="64">
        <f t="shared" si="29"/>
        <v>64.382182155543447</v>
      </c>
      <c r="AN152" s="64">
        <f t="shared" si="30"/>
        <v>67.382182155543447</v>
      </c>
      <c r="AO152" s="70"/>
      <c r="AP152" s="65">
        <v>1</v>
      </c>
      <c r="AR152" s="62"/>
      <c r="AS152" s="87"/>
    </row>
    <row r="153" spans="1:45" hidden="1" x14ac:dyDescent="0.2"/>
    <row r="154" spans="1:45" hidden="1" x14ac:dyDescent="0.2"/>
    <row r="155" spans="1:45" hidden="1" x14ac:dyDescent="0.2"/>
    <row r="156" spans="1:45" hidden="1" x14ac:dyDescent="0.2"/>
    <row r="157" spans="1:45" hidden="1" x14ac:dyDescent="0.2"/>
    <row r="158" spans="1:45" hidden="1" x14ac:dyDescent="0.2"/>
    <row r="159" spans="1:45" ht="20.100000000000001" hidden="1" customHeight="1" x14ac:dyDescent="0.2">
      <c r="A159" s="1">
        <v>78</v>
      </c>
      <c r="B159" s="1" t="s">
        <v>2</v>
      </c>
      <c r="C159" s="1" t="s">
        <v>280</v>
      </c>
      <c r="D159" s="1" t="s">
        <v>281</v>
      </c>
      <c r="E159" s="1" t="s">
        <v>18</v>
      </c>
      <c r="F159" s="1" t="s">
        <v>304</v>
      </c>
      <c r="G159" s="47">
        <f>VLOOKUP(D159,[1]产出率!$A$3:$J$114,10,FALSE)*100</f>
        <v>102.03179033649698</v>
      </c>
      <c r="H159" s="3">
        <v>0.4</v>
      </c>
      <c r="I159" s="15">
        <v>70</v>
      </c>
      <c r="J159" s="15">
        <v>95</v>
      </c>
      <c r="K159" s="15">
        <v>120</v>
      </c>
      <c r="L159" s="16">
        <f t="shared" ref="L159:L173" si="32">IF(G159&lt;=I159,0,IF(G159&lt;=J159,(G159-I159)/(J159-I159)*100,IF(G159&gt;=K159,120,20*(G159-J159)/(K159-J159)+100))/100)</f>
        <v>1.0562543226919758</v>
      </c>
      <c r="M159" s="17">
        <v>0</v>
      </c>
      <c r="N159" s="3">
        <v>0.1</v>
      </c>
      <c r="O159" s="15">
        <v>0</v>
      </c>
      <c r="P159" s="15">
        <f t="shared" ref="P159:P173" si="33">20/1.2</f>
        <v>16.666666666666668</v>
      </c>
      <c r="Q159" s="15">
        <v>20</v>
      </c>
      <c r="R159" s="16">
        <f t="shared" ref="R159:R173" si="34">IF(M159&lt;=O159,0,IF(M159&lt;=P159,(M159-O159)/(P159-O159)*100,IF(M159&gt;=Q159,120,20*(M159-P159)/(Q159-P159)+100))/100)</f>
        <v>0</v>
      </c>
      <c r="S159" s="18">
        <v>8</v>
      </c>
      <c r="T159" s="3">
        <v>0.1</v>
      </c>
      <c r="U159" s="15">
        <v>0</v>
      </c>
      <c r="V159" s="15">
        <v>10</v>
      </c>
      <c r="W159" s="15">
        <v>10</v>
      </c>
      <c r="X159" s="16">
        <f t="shared" ref="X159:X173" si="35">IF(S159&lt;=U159,0,IF(S159&lt;=V159,(S159-U159)/(V159-U159)*100,IF(S159&gt;=W159,120,20*(S159-V159)/(W159-V159)+100))/100)</f>
        <v>0.8</v>
      </c>
      <c r="Y159" s="18">
        <v>15</v>
      </c>
      <c r="Z159" s="3">
        <v>0.2</v>
      </c>
      <c r="AA159" s="15">
        <v>0</v>
      </c>
      <c r="AB159" s="15">
        <v>18</v>
      </c>
      <c r="AC159" s="15">
        <v>20</v>
      </c>
      <c r="AD159" s="16">
        <f t="shared" ref="AD159:AD173" si="36">IF(Y159&lt;=AA159,0,IF(Y159&lt;=AB159,(Y159-AA159)/(AB159-AA159)*100,IF(Y159&gt;=AC159,120,20*(Y159-AB159)/(AC159-AB159)+100))/100)</f>
        <v>0.83333333333333348</v>
      </c>
      <c r="AE159" s="17">
        <v>12</v>
      </c>
      <c r="AF159" s="3">
        <v>0.2</v>
      </c>
      <c r="AG159" s="15">
        <v>0</v>
      </c>
      <c r="AH159" s="15">
        <v>18</v>
      </c>
      <c r="AI159" s="15">
        <v>20</v>
      </c>
      <c r="AJ159" s="16">
        <f t="shared" ref="AJ159:AJ173" si="37">IF(AE159&lt;=AG159,0,IF(AE159&lt;=AH159,(AE159-AG159)/(AH159-AG159)*100,IF(AE159&gt;=AI159,120,20*(AE159-AH159)/(AI159-AH159)+100))/100)</f>
        <v>0.66666666666666652</v>
      </c>
      <c r="AK159" s="19">
        <v>0</v>
      </c>
      <c r="AL159" s="20">
        <f t="shared" ref="AL159:AL173" si="38">AK159</f>
        <v>0</v>
      </c>
      <c r="AM159" s="21">
        <f t="shared" ref="AM159:AM173" si="39">(L159*H159+R159*N159+X159*T159+AD159*Z159+AJ159*AF159)*100+AL159</f>
        <v>80.250172907679044</v>
      </c>
      <c r="AN159" s="21">
        <f t="shared" ref="AN159:AN173" si="40">(L159*H159+R159*N159+X159*T159+AD159*Z159+AJ159*AF159)*100</f>
        <v>80.250172907679044</v>
      </c>
      <c r="AP159" s="23">
        <v>1</v>
      </c>
      <c r="AR159" s="19"/>
    </row>
    <row r="160" spans="1:45" ht="20.100000000000001" hidden="1" customHeight="1" x14ac:dyDescent="0.2">
      <c r="A160" s="1">
        <v>45</v>
      </c>
      <c r="B160" s="1" t="s">
        <v>1</v>
      </c>
      <c r="C160" s="1" t="s">
        <v>284</v>
      </c>
      <c r="D160" s="1" t="s">
        <v>285</v>
      </c>
      <c r="E160" s="1" t="s">
        <v>8</v>
      </c>
      <c r="F160" s="1" t="s">
        <v>305</v>
      </c>
      <c r="G160" s="47">
        <f>VLOOKUP(D160,[1]产出率!$A$3:$J$114,10,FALSE)*100</f>
        <v>108.08964702407324</v>
      </c>
      <c r="H160" s="3">
        <v>0.4</v>
      </c>
      <c r="I160" s="15">
        <v>70</v>
      </c>
      <c r="J160" s="15">
        <v>95</v>
      </c>
      <c r="K160" s="15">
        <v>120</v>
      </c>
      <c r="L160" s="16">
        <f t="shared" si="32"/>
        <v>1.104717176192586</v>
      </c>
      <c r="M160" s="17">
        <v>0</v>
      </c>
      <c r="N160" s="3">
        <v>0.1</v>
      </c>
      <c r="O160" s="15">
        <v>0</v>
      </c>
      <c r="P160" s="15">
        <f t="shared" si="33"/>
        <v>16.666666666666668</v>
      </c>
      <c r="Q160" s="15">
        <v>20</v>
      </c>
      <c r="R160" s="16">
        <f t="shared" si="34"/>
        <v>0</v>
      </c>
      <c r="S160" s="18">
        <v>8.32</v>
      </c>
      <c r="T160" s="3">
        <v>0.1</v>
      </c>
      <c r="U160" s="15">
        <v>0</v>
      </c>
      <c r="V160" s="15">
        <v>10</v>
      </c>
      <c r="W160" s="15">
        <v>10</v>
      </c>
      <c r="X160" s="16">
        <f t="shared" si="35"/>
        <v>0.83200000000000007</v>
      </c>
      <c r="Y160" s="18">
        <v>15</v>
      </c>
      <c r="Z160" s="3">
        <v>0.2</v>
      </c>
      <c r="AA160" s="15">
        <v>0</v>
      </c>
      <c r="AB160" s="15">
        <v>18</v>
      </c>
      <c r="AC160" s="15">
        <v>20</v>
      </c>
      <c r="AD160" s="16">
        <f t="shared" si="36"/>
        <v>0.83333333333333348</v>
      </c>
      <c r="AE160" s="17">
        <v>18</v>
      </c>
      <c r="AF160" s="3">
        <v>0.2</v>
      </c>
      <c r="AG160" s="15">
        <v>0</v>
      </c>
      <c r="AH160" s="15">
        <v>18</v>
      </c>
      <c r="AI160" s="15">
        <v>20</v>
      </c>
      <c r="AJ160" s="16">
        <f t="shared" si="37"/>
        <v>1</v>
      </c>
      <c r="AK160" s="19">
        <v>2</v>
      </c>
      <c r="AL160" s="20">
        <f t="shared" si="38"/>
        <v>2</v>
      </c>
      <c r="AM160" s="21">
        <f t="shared" si="39"/>
        <v>91.175353714370132</v>
      </c>
      <c r="AN160" s="21">
        <f t="shared" si="40"/>
        <v>89.175353714370132</v>
      </c>
      <c r="AP160" s="23">
        <v>1</v>
      </c>
      <c r="AR160" s="19"/>
    </row>
    <row r="161" spans="1:44" ht="20.100000000000001" hidden="1" customHeight="1" x14ac:dyDescent="0.2">
      <c r="A161" s="1">
        <v>103</v>
      </c>
      <c r="B161" s="1" t="s">
        <v>3</v>
      </c>
      <c r="C161" s="1" t="s">
        <v>282</v>
      </c>
      <c r="D161" s="1" t="s">
        <v>283</v>
      </c>
      <c r="E161" s="1" t="s">
        <v>35</v>
      </c>
      <c r="F161" s="1" t="s">
        <v>305</v>
      </c>
      <c r="G161" s="47">
        <f>VLOOKUP(D161,[1]产出率!$A$3:$J$114,10,FALSE)*100</f>
        <v>101.46281314314101</v>
      </c>
      <c r="H161" s="3">
        <v>0.4</v>
      </c>
      <c r="I161" s="15">
        <v>70</v>
      </c>
      <c r="J161" s="15">
        <v>95</v>
      </c>
      <c r="K161" s="15">
        <v>120</v>
      </c>
      <c r="L161" s="16">
        <f t="shared" si="32"/>
        <v>1.0517025051451281</v>
      </c>
      <c r="M161" s="17">
        <v>5</v>
      </c>
      <c r="N161" s="3">
        <v>0.1</v>
      </c>
      <c r="O161" s="15">
        <v>0</v>
      </c>
      <c r="P161" s="15">
        <f t="shared" si="33"/>
        <v>16.666666666666668</v>
      </c>
      <c r="Q161" s="15">
        <v>20</v>
      </c>
      <c r="R161" s="16">
        <f t="shared" si="34"/>
        <v>0.3</v>
      </c>
      <c r="S161" s="18">
        <v>1.5</v>
      </c>
      <c r="T161" s="3">
        <v>0.1</v>
      </c>
      <c r="U161" s="15">
        <v>0</v>
      </c>
      <c r="V161" s="15">
        <v>10</v>
      </c>
      <c r="W161" s="15">
        <v>10</v>
      </c>
      <c r="X161" s="16">
        <f t="shared" si="35"/>
        <v>0.15</v>
      </c>
      <c r="Y161" s="18">
        <v>16</v>
      </c>
      <c r="Z161" s="3">
        <v>0.2</v>
      </c>
      <c r="AA161" s="15">
        <v>0</v>
      </c>
      <c r="AB161" s="15">
        <v>18</v>
      </c>
      <c r="AC161" s="15">
        <v>20</v>
      </c>
      <c r="AD161" s="16">
        <f t="shared" si="36"/>
        <v>0.88888888888888884</v>
      </c>
      <c r="AE161" s="17">
        <v>14</v>
      </c>
      <c r="AF161" s="3">
        <v>0.2</v>
      </c>
      <c r="AG161" s="15">
        <v>0</v>
      </c>
      <c r="AH161" s="15">
        <v>18</v>
      </c>
      <c r="AI161" s="15">
        <v>20</v>
      </c>
      <c r="AJ161" s="16">
        <f t="shared" si="37"/>
        <v>0.7777777777777779</v>
      </c>
      <c r="AK161" s="19">
        <v>0</v>
      </c>
      <c r="AL161" s="20">
        <f t="shared" si="38"/>
        <v>0</v>
      </c>
      <c r="AM161" s="21">
        <f t="shared" si="39"/>
        <v>79.901433539138466</v>
      </c>
      <c r="AN161" s="21">
        <f t="shared" si="40"/>
        <v>79.901433539138466</v>
      </c>
      <c r="AP161" s="23">
        <v>1</v>
      </c>
      <c r="AR161" s="19"/>
    </row>
    <row r="162" spans="1:44" ht="20.100000000000001" hidden="1" customHeight="1" x14ac:dyDescent="0.2">
      <c r="A162" s="1">
        <v>76</v>
      </c>
      <c r="B162" s="1" t="s">
        <v>2</v>
      </c>
      <c r="C162" s="1" t="s">
        <v>286</v>
      </c>
      <c r="D162" s="1" t="s">
        <v>287</v>
      </c>
      <c r="E162" s="1" t="s">
        <v>10</v>
      </c>
      <c r="F162" s="1" t="s">
        <v>306</v>
      </c>
      <c r="G162" s="47">
        <f>VLOOKUP(D162,[1]产出率!$A$3:$J$114,10,FALSE)*100</f>
        <v>130.22364013181073</v>
      </c>
      <c r="H162" s="3">
        <v>0.4</v>
      </c>
      <c r="I162" s="15">
        <v>70</v>
      </c>
      <c r="J162" s="15">
        <v>95</v>
      </c>
      <c r="K162" s="15">
        <v>120</v>
      </c>
      <c r="L162" s="16">
        <f t="shared" si="32"/>
        <v>1.2</v>
      </c>
      <c r="M162" s="17">
        <v>0</v>
      </c>
      <c r="N162" s="3">
        <v>0.1</v>
      </c>
      <c r="O162" s="15">
        <v>0</v>
      </c>
      <c r="P162" s="15">
        <f t="shared" si="33"/>
        <v>16.666666666666668</v>
      </c>
      <c r="Q162" s="15">
        <v>20</v>
      </c>
      <c r="R162" s="16">
        <f t="shared" si="34"/>
        <v>0</v>
      </c>
      <c r="S162" s="18">
        <v>8</v>
      </c>
      <c r="T162" s="3">
        <v>0.1</v>
      </c>
      <c r="U162" s="15">
        <v>0</v>
      </c>
      <c r="V162" s="15">
        <v>10</v>
      </c>
      <c r="W162" s="15">
        <v>10</v>
      </c>
      <c r="X162" s="16">
        <f t="shared" si="35"/>
        <v>0.8</v>
      </c>
      <c r="Y162" s="18">
        <v>19</v>
      </c>
      <c r="Z162" s="3">
        <v>0.2</v>
      </c>
      <c r="AA162" s="15">
        <v>0</v>
      </c>
      <c r="AB162" s="15">
        <v>18</v>
      </c>
      <c r="AC162" s="15">
        <v>20</v>
      </c>
      <c r="AD162" s="16">
        <f t="shared" si="36"/>
        <v>1.1000000000000001</v>
      </c>
      <c r="AE162" s="17">
        <v>16</v>
      </c>
      <c r="AF162" s="3">
        <v>0.2</v>
      </c>
      <c r="AG162" s="15">
        <v>0</v>
      </c>
      <c r="AH162" s="15">
        <v>18</v>
      </c>
      <c r="AI162" s="15">
        <v>20</v>
      </c>
      <c r="AJ162" s="16">
        <f t="shared" si="37"/>
        <v>0.88888888888888884</v>
      </c>
      <c r="AK162" s="19">
        <v>0</v>
      </c>
      <c r="AL162" s="20">
        <f t="shared" si="38"/>
        <v>0</v>
      </c>
      <c r="AM162" s="21">
        <f t="shared" si="39"/>
        <v>95.777777777777786</v>
      </c>
      <c r="AN162" s="21">
        <f t="shared" si="40"/>
        <v>95.777777777777786</v>
      </c>
      <c r="AP162" s="23">
        <v>1</v>
      </c>
      <c r="AR162" s="19"/>
    </row>
    <row r="163" spans="1:44" ht="20.100000000000001" hidden="1" customHeight="1" x14ac:dyDescent="0.2">
      <c r="A163" s="1">
        <v>106</v>
      </c>
      <c r="B163" s="1" t="s">
        <v>2</v>
      </c>
      <c r="C163" s="1" t="s">
        <v>334</v>
      </c>
      <c r="D163" s="1" t="s">
        <v>335</v>
      </c>
      <c r="E163" s="1" t="s">
        <v>18</v>
      </c>
      <c r="F163" s="1" t="s">
        <v>356</v>
      </c>
      <c r="G163" s="47">
        <f>VLOOKUP(D163,[1]产出率!$A$3:$J$114,10,FALSE)*100</f>
        <v>111.02493074792244</v>
      </c>
      <c r="H163" s="3">
        <v>0.4</v>
      </c>
      <c r="I163" s="15">
        <v>70</v>
      </c>
      <c r="J163" s="15">
        <v>95</v>
      </c>
      <c r="K163" s="15">
        <v>120</v>
      </c>
      <c r="L163" s="16">
        <f t="shared" si="32"/>
        <v>1.1281994459833795</v>
      </c>
      <c r="M163" s="17">
        <v>0</v>
      </c>
      <c r="N163" s="3">
        <v>0.1</v>
      </c>
      <c r="O163" s="15">
        <v>0</v>
      </c>
      <c r="P163" s="15">
        <f t="shared" si="33"/>
        <v>16.666666666666668</v>
      </c>
      <c r="Q163" s="15">
        <v>20</v>
      </c>
      <c r="R163" s="16">
        <f t="shared" si="34"/>
        <v>0</v>
      </c>
      <c r="S163" s="18">
        <v>8</v>
      </c>
      <c r="T163" s="3">
        <v>0.1</v>
      </c>
      <c r="U163" s="15">
        <v>0</v>
      </c>
      <c r="V163" s="15">
        <v>10</v>
      </c>
      <c r="W163" s="15">
        <v>10</v>
      </c>
      <c r="X163" s="16">
        <f t="shared" si="35"/>
        <v>0.8</v>
      </c>
      <c r="Y163" s="18">
        <v>0</v>
      </c>
      <c r="Z163" s="3">
        <v>0.2</v>
      </c>
      <c r="AA163" s="15">
        <v>0</v>
      </c>
      <c r="AB163" s="15">
        <v>18</v>
      </c>
      <c r="AC163" s="15">
        <v>20</v>
      </c>
      <c r="AD163" s="16">
        <f t="shared" si="36"/>
        <v>0</v>
      </c>
      <c r="AE163" s="17">
        <v>0</v>
      </c>
      <c r="AF163" s="3">
        <v>0.2</v>
      </c>
      <c r="AG163" s="15">
        <v>0</v>
      </c>
      <c r="AH163" s="15">
        <v>18</v>
      </c>
      <c r="AI163" s="15">
        <v>20</v>
      </c>
      <c r="AJ163" s="16">
        <f t="shared" si="37"/>
        <v>0</v>
      </c>
      <c r="AK163" s="19">
        <v>0</v>
      </c>
      <c r="AL163" s="20">
        <f t="shared" si="38"/>
        <v>0</v>
      </c>
      <c r="AM163" s="21">
        <f t="shared" si="39"/>
        <v>53.12797783933518</v>
      </c>
      <c r="AN163" s="21">
        <f t="shared" si="40"/>
        <v>53.12797783933518</v>
      </c>
      <c r="AP163" s="23">
        <v>1</v>
      </c>
      <c r="AR163" s="19"/>
    </row>
    <row r="164" spans="1:44" ht="20.100000000000001" hidden="1" customHeight="1" x14ac:dyDescent="0.2">
      <c r="A164" s="1">
        <v>106</v>
      </c>
      <c r="B164" s="1" t="s">
        <v>2</v>
      </c>
      <c r="C164" s="1" t="s">
        <v>336</v>
      </c>
      <c r="D164" s="1" t="s">
        <v>337</v>
      </c>
      <c r="E164" s="1" t="s">
        <v>18</v>
      </c>
      <c r="F164" s="1" t="s">
        <v>356</v>
      </c>
      <c r="G164" s="47">
        <f>VLOOKUP(D164,[1]产出率!$A$3:$J$114,10,FALSE)*100</f>
        <v>109.14127423822715</v>
      </c>
      <c r="H164" s="3">
        <v>0.4</v>
      </c>
      <c r="I164" s="15">
        <v>70</v>
      </c>
      <c r="J164" s="15">
        <v>95</v>
      </c>
      <c r="K164" s="15">
        <v>120</v>
      </c>
      <c r="L164" s="16">
        <f t="shared" si="32"/>
        <v>1.1131301939058174</v>
      </c>
      <c r="M164" s="17">
        <v>0</v>
      </c>
      <c r="N164" s="3">
        <v>0.1</v>
      </c>
      <c r="O164" s="15">
        <v>0</v>
      </c>
      <c r="P164" s="15">
        <f t="shared" si="33"/>
        <v>16.666666666666668</v>
      </c>
      <c r="Q164" s="15">
        <v>20</v>
      </c>
      <c r="R164" s="16">
        <f t="shared" si="34"/>
        <v>0</v>
      </c>
      <c r="S164" s="18">
        <v>8</v>
      </c>
      <c r="T164" s="3">
        <v>0.1</v>
      </c>
      <c r="U164" s="15">
        <v>0</v>
      </c>
      <c r="V164" s="15">
        <v>10</v>
      </c>
      <c r="W164" s="15">
        <v>10</v>
      </c>
      <c r="X164" s="16">
        <f t="shared" si="35"/>
        <v>0.8</v>
      </c>
      <c r="Y164" s="18">
        <v>0</v>
      </c>
      <c r="Z164" s="3">
        <v>0.2</v>
      </c>
      <c r="AA164" s="15">
        <v>0</v>
      </c>
      <c r="AB164" s="15">
        <v>18</v>
      </c>
      <c r="AC164" s="15">
        <v>20</v>
      </c>
      <c r="AD164" s="16">
        <f t="shared" si="36"/>
        <v>0</v>
      </c>
      <c r="AE164" s="17">
        <v>0</v>
      </c>
      <c r="AF164" s="3">
        <v>0.2</v>
      </c>
      <c r="AG164" s="15">
        <v>0</v>
      </c>
      <c r="AH164" s="15">
        <v>18</v>
      </c>
      <c r="AI164" s="15">
        <v>20</v>
      </c>
      <c r="AJ164" s="16">
        <f t="shared" si="37"/>
        <v>0</v>
      </c>
      <c r="AK164" s="19">
        <v>0</v>
      </c>
      <c r="AL164" s="20">
        <f t="shared" si="38"/>
        <v>0</v>
      </c>
      <c r="AM164" s="21">
        <f t="shared" si="39"/>
        <v>52.525207756232703</v>
      </c>
      <c r="AN164" s="21">
        <f t="shared" si="40"/>
        <v>52.525207756232703</v>
      </c>
      <c r="AP164" s="23">
        <v>1</v>
      </c>
      <c r="AR164" s="19"/>
    </row>
    <row r="165" spans="1:44" ht="20.100000000000001" hidden="1" customHeight="1" x14ac:dyDescent="0.2">
      <c r="A165" s="1">
        <v>106</v>
      </c>
      <c r="B165" s="1" t="s">
        <v>2</v>
      </c>
      <c r="C165" s="1" t="s">
        <v>338</v>
      </c>
      <c r="D165" s="1" t="s">
        <v>339</v>
      </c>
      <c r="E165" s="1" t="s">
        <v>18</v>
      </c>
      <c r="F165" s="1" t="s">
        <v>357</v>
      </c>
      <c r="G165" s="47">
        <f>VLOOKUP(D165,[1]产出率!$A$3:$J$114,10,FALSE)*100</f>
        <v>113.17738791423002</v>
      </c>
      <c r="H165" s="3">
        <v>0.4</v>
      </c>
      <c r="I165" s="15">
        <v>70</v>
      </c>
      <c r="J165" s="15">
        <v>95</v>
      </c>
      <c r="K165" s="15">
        <v>120</v>
      </c>
      <c r="L165" s="16">
        <f t="shared" si="32"/>
        <v>1.1454191033138401</v>
      </c>
      <c r="M165" s="17">
        <v>0</v>
      </c>
      <c r="N165" s="3">
        <v>0.1</v>
      </c>
      <c r="O165" s="15">
        <v>0</v>
      </c>
      <c r="P165" s="15">
        <f t="shared" si="33"/>
        <v>16.666666666666668</v>
      </c>
      <c r="Q165" s="15">
        <v>20</v>
      </c>
      <c r="R165" s="16">
        <f t="shared" si="34"/>
        <v>0</v>
      </c>
      <c r="S165" s="18">
        <v>9</v>
      </c>
      <c r="T165" s="3">
        <v>0.1</v>
      </c>
      <c r="U165" s="15">
        <v>0</v>
      </c>
      <c r="V165" s="15">
        <v>10</v>
      </c>
      <c r="W165" s="15">
        <v>10</v>
      </c>
      <c r="X165" s="16">
        <f t="shared" si="35"/>
        <v>0.9</v>
      </c>
      <c r="Y165" s="18">
        <v>0</v>
      </c>
      <c r="Z165" s="3">
        <v>0.2</v>
      </c>
      <c r="AA165" s="15">
        <v>0</v>
      </c>
      <c r="AB165" s="15">
        <v>18</v>
      </c>
      <c r="AC165" s="15">
        <v>20</v>
      </c>
      <c r="AD165" s="16">
        <f t="shared" si="36"/>
        <v>0</v>
      </c>
      <c r="AE165" s="17">
        <v>0</v>
      </c>
      <c r="AF165" s="3">
        <v>0.2</v>
      </c>
      <c r="AG165" s="15">
        <v>0</v>
      </c>
      <c r="AH165" s="15">
        <v>18</v>
      </c>
      <c r="AI165" s="15">
        <v>20</v>
      </c>
      <c r="AJ165" s="16">
        <f t="shared" si="37"/>
        <v>0</v>
      </c>
      <c r="AK165" s="19">
        <v>0</v>
      </c>
      <c r="AL165" s="20">
        <f t="shared" si="38"/>
        <v>0</v>
      </c>
      <c r="AM165" s="21">
        <f t="shared" si="39"/>
        <v>54.816764132553608</v>
      </c>
      <c r="AN165" s="21">
        <f t="shared" si="40"/>
        <v>54.816764132553608</v>
      </c>
      <c r="AP165" s="23">
        <v>1</v>
      </c>
      <c r="AR165" s="19"/>
    </row>
    <row r="166" spans="1:44" ht="20.100000000000001" hidden="1" customHeight="1" x14ac:dyDescent="0.2">
      <c r="A166" s="1">
        <v>106</v>
      </c>
      <c r="B166" s="1" t="s">
        <v>2</v>
      </c>
      <c r="C166" s="1" t="s">
        <v>340</v>
      </c>
      <c r="D166" s="1" t="s">
        <v>341</v>
      </c>
      <c r="E166" s="1" t="s">
        <v>18</v>
      </c>
      <c r="F166" s="1" t="s">
        <v>357</v>
      </c>
      <c r="G166" s="47">
        <f>VLOOKUP(D166,[1]产出率!$A$3:$J$114,10,FALSE)*100</f>
        <v>85.258600389863531</v>
      </c>
      <c r="H166" s="3">
        <v>0.4</v>
      </c>
      <c r="I166" s="15">
        <v>70</v>
      </c>
      <c r="J166" s="15">
        <v>95</v>
      </c>
      <c r="K166" s="15">
        <v>120</v>
      </c>
      <c r="L166" s="16">
        <f t="shared" si="32"/>
        <v>0.61034401559454121</v>
      </c>
      <c r="M166" s="17">
        <v>0</v>
      </c>
      <c r="N166" s="3">
        <v>0.1</v>
      </c>
      <c r="O166" s="15">
        <v>0</v>
      </c>
      <c r="P166" s="15">
        <f t="shared" si="33"/>
        <v>16.666666666666668</v>
      </c>
      <c r="Q166" s="15">
        <v>20</v>
      </c>
      <c r="R166" s="16">
        <f t="shared" si="34"/>
        <v>0</v>
      </c>
      <c r="S166" s="18">
        <v>1</v>
      </c>
      <c r="T166" s="3">
        <v>0.1</v>
      </c>
      <c r="U166" s="15">
        <v>0</v>
      </c>
      <c r="V166" s="15">
        <v>10</v>
      </c>
      <c r="W166" s="15">
        <v>10</v>
      </c>
      <c r="X166" s="16">
        <f t="shared" si="35"/>
        <v>0.1</v>
      </c>
      <c r="Y166" s="18">
        <v>0</v>
      </c>
      <c r="Z166" s="3">
        <v>0.2</v>
      </c>
      <c r="AA166" s="15">
        <v>0</v>
      </c>
      <c r="AB166" s="15">
        <v>18</v>
      </c>
      <c r="AC166" s="15">
        <v>20</v>
      </c>
      <c r="AD166" s="16">
        <f t="shared" si="36"/>
        <v>0</v>
      </c>
      <c r="AE166" s="17">
        <v>0</v>
      </c>
      <c r="AF166" s="3">
        <v>0.2</v>
      </c>
      <c r="AG166" s="15">
        <v>0</v>
      </c>
      <c r="AH166" s="15">
        <v>18</v>
      </c>
      <c r="AI166" s="15">
        <v>20</v>
      </c>
      <c r="AJ166" s="16">
        <f t="shared" si="37"/>
        <v>0</v>
      </c>
      <c r="AK166" s="19">
        <v>0</v>
      </c>
      <c r="AL166" s="20">
        <f t="shared" si="38"/>
        <v>0</v>
      </c>
      <c r="AM166" s="21">
        <f t="shared" si="39"/>
        <v>25.413760623781652</v>
      </c>
      <c r="AN166" s="21">
        <f t="shared" si="40"/>
        <v>25.413760623781652</v>
      </c>
      <c r="AP166" s="23">
        <v>1</v>
      </c>
      <c r="AR166" s="19"/>
    </row>
    <row r="167" spans="1:44" ht="20.100000000000001" hidden="1" customHeight="1" x14ac:dyDescent="0.2">
      <c r="A167" s="1">
        <v>106</v>
      </c>
      <c r="B167" s="1" t="s">
        <v>2</v>
      </c>
      <c r="C167" s="1" t="s">
        <v>344</v>
      </c>
      <c r="D167" s="1" t="s">
        <v>345</v>
      </c>
      <c r="E167" s="1" t="s">
        <v>18</v>
      </c>
      <c r="F167" s="1" t="s">
        <v>357</v>
      </c>
      <c r="G167" s="47">
        <f>VLOOKUP(D167,[1]产出率!$A$3:$J$114,10,FALSE)*100</f>
        <v>66.705653021442501</v>
      </c>
      <c r="H167" s="3">
        <v>0.4</v>
      </c>
      <c r="I167" s="15">
        <v>70</v>
      </c>
      <c r="J167" s="15">
        <v>95</v>
      </c>
      <c r="K167" s="15">
        <v>120</v>
      </c>
      <c r="L167" s="16">
        <f t="shared" si="32"/>
        <v>0</v>
      </c>
      <c r="M167" s="17">
        <v>2</v>
      </c>
      <c r="N167" s="3">
        <v>0.1</v>
      </c>
      <c r="O167" s="15">
        <v>0</v>
      </c>
      <c r="P167" s="15">
        <f t="shared" si="33"/>
        <v>16.666666666666668</v>
      </c>
      <c r="Q167" s="15">
        <v>20</v>
      </c>
      <c r="R167" s="16">
        <f t="shared" si="34"/>
        <v>0.12</v>
      </c>
      <c r="S167" s="18">
        <v>0</v>
      </c>
      <c r="T167" s="3">
        <v>0.1</v>
      </c>
      <c r="U167" s="15">
        <v>0</v>
      </c>
      <c r="V167" s="15">
        <v>10</v>
      </c>
      <c r="W167" s="15">
        <v>10</v>
      </c>
      <c r="X167" s="16">
        <f t="shared" si="35"/>
        <v>0</v>
      </c>
      <c r="Y167" s="18">
        <v>0</v>
      </c>
      <c r="Z167" s="3">
        <v>0.2</v>
      </c>
      <c r="AA167" s="15">
        <v>0</v>
      </c>
      <c r="AB167" s="15">
        <v>18</v>
      </c>
      <c r="AC167" s="15">
        <v>20</v>
      </c>
      <c r="AD167" s="16">
        <f t="shared" si="36"/>
        <v>0</v>
      </c>
      <c r="AE167" s="17">
        <v>0</v>
      </c>
      <c r="AF167" s="3">
        <v>0.2</v>
      </c>
      <c r="AG167" s="15">
        <v>0</v>
      </c>
      <c r="AH167" s="15">
        <v>18</v>
      </c>
      <c r="AI167" s="15">
        <v>20</v>
      </c>
      <c r="AJ167" s="16">
        <f t="shared" si="37"/>
        <v>0</v>
      </c>
      <c r="AK167" s="19">
        <v>0</v>
      </c>
      <c r="AL167" s="20">
        <f t="shared" si="38"/>
        <v>0</v>
      </c>
      <c r="AM167" s="21">
        <f t="shared" si="39"/>
        <v>1.2</v>
      </c>
      <c r="AN167" s="21">
        <f t="shared" si="40"/>
        <v>1.2</v>
      </c>
      <c r="AP167" s="23">
        <v>1</v>
      </c>
      <c r="AR167" s="19"/>
    </row>
    <row r="168" spans="1:44" ht="20.100000000000001" hidden="1" customHeight="1" x14ac:dyDescent="0.2">
      <c r="A168" s="1">
        <v>106</v>
      </c>
      <c r="B168" s="1" t="s">
        <v>2</v>
      </c>
      <c r="C168" s="1" t="s">
        <v>342</v>
      </c>
      <c r="D168" s="1" t="s">
        <v>343</v>
      </c>
      <c r="E168" s="1" t="s">
        <v>18</v>
      </c>
      <c r="F168" s="1" t="s">
        <v>358</v>
      </c>
      <c r="G168" s="47">
        <f>VLOOKUP(D168,[1]产出率!$A$3:$J$114,10,FALSE)*100</f>
        <v>105.68950279955205</v>
      </c>
      <c r="H168" s="3">
        <v>0.4</v>
      </c>
      <c r="I168" s="15">
        <v>70</v>
      </c>
      <c r="J168" s="15">
        <v>95</v>
      </c>
      <c r="K168" s="15">
        <v>120</v>
      </c>
      <c r="L168" s="16">
        <f t="shared" si="32"/>
        <v>1.0855160223964164</v>
      </c>
      <c r="M168" s="17">
        <v>1</v>
      </c>
      <c r="N168" s="3">
        <v>0.1</v>
      </c>
      <c r="O168" s="15">
        <v>0</v>
      </c>
      <c r="P168" s="15">
        <f t="shared" si="33"/>
        <v>16.666666666666668</v>
      </c>
      <c r="Q168" s="15">
        <v>20</v>
      </c>
      <c r="R168" s="16">
        <f t="shared" si="34"/>
        <v>0.06</v>
      </c>
      <c r="S168" s="18">
        <v>0</v>
      </c>
      <c r="T168" s="3">
        <v>0.1</v>
      </c>
      <c r="U168" s="15">
        <v>0</v>
      </c>
      <c r="V168" s="15">
        <v>10</v>
      </c>
      <c r="W168" s="15">
        <v>10</v>
      </c>
      <c r="X168" s="16">
        <f t="shared" si="35"/>
        <v>0</v>
      </c>
      <c r="Y168" s="18">
        <v>0</v>
      </c>
      <c r="Z168" s="3">
        <v>0.2</v>
      </c>
      <c r="AA168" s="15">
        <v>0</v>
      </c>
      <c r="AB168" s="15">
        <v>18</v>
      </c>
      <c r="AC168" s="15">
        <v>20</v>
      </c>
      <c r="AD168" s="16">
        <f t="shared" si="36"/>
        <v>0</v>
      </c>
      <c r="AE168" s="17">
        <v>0</v>
      </c>
      <c r="AF168" s="3">
        <v>0.2</v>
      </c>
      <c r="AG168" s="15">
        <v>0</v>
      </c>
      <c r="AH168" s="15">
        <v>18</v>
      </c>
      <c r="AI168" s="15">
        <v>20</v>
      </c>
      <c r="AJ168" s="16">
        <f t="shared" si="37"/>
        <v>0</v>
      </c>
      <c r="AK168" s="19">
        <v>2</v>
      </c>
      <c r="AL168" s="20">
        <f t="shared" si="38"/>
        <v>2</v>
      </c>
      <c r="AM168" s="21">
        <f t="shared" si="39"/>
        <v>46.020640895856658</v>
      </c>
      <c r="AN168" s="21">
        <f t="shared" si="40"/>
        <v>44.020640895856658</v>
      </c>
      <c r="AP168" s="23">
        <v>1</v>
      </c>
      <c r="AR168" s="19"/>
    </row>
    <row r="169" spans="1:44" ht="20.100000000000001" hidden="1" customHeight="1" x14ac:dyDescent="0.2">
      <c r="A169" s="1">
        <v>106</v>
      </c>
      <c r="B169" s="1" t="s">
        <v>1</v>
      </c>
      <c r="C169" s="1" t="s">
        <v>346</v>
      </c>
      <c r="D169" s="1" t="s">
        <v>347</v>
      </c>
      <c r="E169" s="1" t="s">
        <v>10</v>
      </c>
      <c r="F169" s="1" t="s">
        <v>359</v>
      </c>
      <c r="G169" s="47">
        <f>VLOOKUP(D169,[1]产出率!$A$3:$J$114,10,FALSE)*100</f>
        <v>100.65866854857678</v>
      </c>
      <c r="H169" s="3">
        <v>0.4</v>
      </c>
      <c r="I169" s="15">
        <v>70</v>
      </c>
      <c r="J169" s="15">
        <v>95</v>
      </c>
      <c r="K169" s="15">
        <v>120</v>
      </c>
      <c r="L169" s="16">
        <f t="shared" si="32"/>
        <v>1.0452693483886142</v>
      </c>
      <c r="M169" s="17">
        <v>1</v>
      </c>
      <c r="N169" s="3">
        <v>0.1</v>
      </c>
      <c r="O169" s="15">
        <v>0</v>
      </c>
      <c r="P169" s="15">
        <f t="shared" si="33"/>
        <v>16.666666666666668</v>
      </c>
      <c r="Q169" s="15">
        <v>20</v>
      </c>
      <c r="R169" s="16">
        <f t="shared" si="34"/>
        <v>0.06</v>
      </c>
      <c r="S169" s="18">
        <v>0</v>
      </c>
      <c r="T169" s="3">
        <v>0.1</v>
      </c>
      <c r="U169" s="15">
        <v>0</v>
      </c>
      <c r="V169" s="15">
        <v>10</v>
      </c>
      <c r="W169" s="15">
        <v>10</v>
      </c>
      <c r="X169" s="16">
        <f t="shared" si="35"/>
        <v>0</v>
      </c>
      <c r="Y169" s="18">
        <v>0</v>
      </c>
      <c r="Z169" s="3">
        <v>0.2</v>
      </c>
      <c r="AA169" s="15">
        <v>0</v>
      </c>
      <c r="AB169" s="15">
        <v>18</v>
      </c>
      <c r="AC169" s="15">
        <v>20</v>
      </c>
      <c r="AD169" s="16">
        <f t="shared" si="36"/>
        <v>0</v>
      </c>
      <c r="AE169" s="17">
        <v>0</v>
      </c>
      <c r="AF169" s="3">
        <v>0.2</v>
      </c>
      <c r="AG169" s="15">
        <v>0</v>
      </c>
      <c r="AH169" s="15">
        <v>18</v>
      </c>
      <c r="AI169" s="15">
        <v>20</v>
      </c>
      <c r="AJ169" s="16">
        <f t="shared" si="37"/>
        <v>0</v>
      </c>
      <c r="AK169" s="19">
        <v>0</v>
      </c>
      <c r="AL169" s="20">
        <f t="shared" si="38"/>
        <v>0</v>
      </c>
      <c r="AM169" s="21">
        <f t="shared" si="39"/>
        <v>42.410773935544569</v>
      </c>
      <c r="AN169" s="21">
        <f t="shared" si="40"/>
        <v>42.410773935544569</v>
      </c>
      <c r="AP169" s="23">
        <v>1</v>
      </c>
      <c r="AR169" s="19"/>
    </row>
    <row r="170" spans="1:44" ht="20.100000000000001" hidden="1" customHeight="1" x14ac:dyDescent="0.2">
      <c r="A170" s="1">
        <v>106</v>
      </c>
      <c r="B170" s="1" t="s">
        <v>2</v>
      </c>
      <c r="C170" s="1" t="s">
        <v>348</v>
      </c>
      <c r="D170" s="1" t="s">
        <v>349</v>
      </c>
      <c r="E170" s="1" t="s">
        <v>10</v>
      </c>
      <c r="F170" s="1" t="s">
        <v>360</v>
      </c>
      <c r="G170" s="47">
        <f>VLOOKUP(D170,[1]产出率!$A$3:$J$114,10,FALSE)*100</f>
        <v>113.06784660766962</v>
      </c>
      <c r="H170" s="3">
        <v>0.4</v>
      </c>
      <c r="I170" s="15">
        <v>70</v>
      </c>
      <c r="J170" s="15">
        <v>95</v>
      </c>
      <c r="K170" s="15">
        <v>120</v>
      </c>
      <c r="L170" s="16">
        <f t="shared" si="32"/>
        <v>1.1445427728613569</v>
      </c>
      <c r="M170" s="17">
        <v>2</v>
      </c>
      <c r="N170" s="3">
        <v>0.1</v>
      </c>
      <c r="O170" s="15">
        <v>0</v>
      </c>
      <c r="P170" s="15">
        <f t="shared" si="33"/>
        <v>16.666666666666668</v>
      </c>
      <c r="Q170" s="15">
        <v>20</v>
      </c>
      <c r="R170" s="16">
        <f t="shared" si="34"/>
        <v>0.12</v>
      </c>
      <c r="S170" s="18">
        <v>0</v>
      </c>
      <c r="T170" s="3">
        <v>0.1</v>
      </c>
      <c r="U170" s="15">
        <v>0</v>
      </c>
      <c r="V170" s="15">
        <v>10</v>
      </c>
      <c r="W170" s="15">
        <v>10</v>
      </c>
      <c r="X170" s="16">
        <f t="shared" si="35"/>
        <v>0</v>
      </c>
      <c r="Y170" s="18">
        <v>0</v>
      </c>
      <c r="Z170" s="3">
        <v>0.2</v>
      </c>
      <c r="AA170" s="15">
        <v>0</v>
      </c>
      <c r="AB170" s="15">
        <v>18</v>
      </c>
      <c r="AC170" s="15">
        <v>20</v>
      </c>
      <c r="AD170" s="16">
        <f t="shared" si="36"/>
        <v>0</v>
      </c>
      <c r="AE170" s="17">
        <v>0</v>
      </c>
      <c r="AF170" s="3">
        <v>0.2</v>
      </c>
      <c r="AG170" s="15">
        <v>0</v>
      </c>
      <c r="AH170" s="15">
        <v>18</v>
      </c>
      <c r="AI170" s="15">
        <v>20</v>
      </c>
      <c r="AJ170" s="16">
        <f t="shared" si="37"/>
        <v>0</v>
      </c>
      <c r="AK170" s="19">
        <v>0</v>
      </c>
      <c r="AL170" s="20">
        <f t="shared" si="38"/>
        <v>0</v>
      </c>
      <c r="AM170" s="21">
        <f t="shared" si="39"/>
        <v>46.981710914454275</v>
      </c>
      <c r="AN170" s="21">
        <f t="shared" si="40"/>
        <v>46.981710914454275</v>
      </c>
      <c r="AP170" s="23">
        <v>1</v>
      </c>
      <c r="AR170" s="19"/>
    </row>
    <row r="171" spans="1:44" ht="20.100000000000001" hidden="1" customHeight="1" x14ac:dyDescent="0.2">
      <c r="A171" s="1">
        <v>106</v>
      </c>
      <c r="B171" s="1" t="s">
        <v>2</v>
      </c>
      <c r="C171" s="1" t="s">
        <v>350</v>
      </c>
      <c r="D171" s="1" t="s">
        <v>351</v>
      </c>
      <c r="E171" s="1" t="s">
        <v>132</v>
      </c>
      <c r="F171" s="1" t="s">
        <v>361</v>
      </c>
      <c r="G171" s="47">
        <f>VLOOKUP(D171,[1]产出率!$A$3:$J$114,10,FALSE)*100</f>
        <v>87.252747252747255</v>
      </c>
      <c r="H171" s="3">
        <v>0.4</v>
      </c>
      <c r="I171" s="15">
        <v>70</v>
      </c>
      <c r="J171" s="15">
        <v>95</v>
      </c>
      <c r="K171" s="15">
        <v>120</v>
      </c>
      <c r="L171" s="16">
        <f t="shared" si="32"/>
        <v>0.69010989010989021</v>
      </c>
      <c r="M171" s="17">
        <v>0</v>
      </c>
      <c r="N171" s="3">
        <v>0.1</v>
      </c>
      <c r="O171" s="15">
        <v>0</v>
      </c>
      <c r="P171" s="15">
        <f t="shared" si="33"/>
        <v>16.666666666666668</v>
      </c>
      <c r="Q171" s="15">
        <v>20</v>
      </c>
      <c r="R171" s="16">
        <f t="shared" si="34"/>
        <v>0</v>
      </c>
      <c r="S171" s="18">
        <v>0</v>
      </c>
      <c r="T171" s="3">
        <v>0.1</v>
      </c>
      <c r="U171" s="15">
        <v>0</v>
      </c>
      <c r="V171" s="15">
        <v>10</v>
      </c>
      <c r="W171" s="15">
        <v>10</v>
      </c>
      <c r="X171" s="16">
        <f t="shared" si="35"/>
        <v>0</v>
      </c>
      <c r="Y171" s="18">
        <v>0</v>
      </c>
      <c r="Z171" s="3">
        <v>0.2</v>
      </c>
      <c r="AA171" s="15">
        <v>0</v>
      </c>
      <c r="AB171" s="15">
        <v>18</v>
      </c>
      <c r="AC171" s="15">
        <v>20</v>
      </c>
      <c r="AD171" s="16">
        <f t="shared" si="36"/>
        <v>0</v>
      </c>
      <c r="AE171" s="17">
        <v>0</v>
      </c>
      <c r="AF171" s="3">
        <v>0.2</v>
      </c>
      <c r="AG171" s="15">
        <v>0</v>
      </c>
      <c r="AH171" s="15">
        <v>18</v>
      </c>
      <c r="AI171" s="15">
        <v>20</v>
      </c>
      <c r="AJ171" s="16">
        <f t="shared" si="37"/>
        <v>0</v>
      </c>
      <c r="AK171" s="19">
        <v>0</v>
      </c>
      <c r="AL171" s="20">
        <f t="shared" si="38"/>
        <v>0</v>
      </c>
      <c r="AM171" s="21">
        <f t="shared" si="39"/>
        <v>27.604395604395609</v>
      </c>
      <c r="AN171" s="21">
        <f t="shared" si="40"/>
        <v>27.604395604395609</v>
      </c>
      <c r="AP171" s="23">
        <v>1</v>
      </c>
      <c r="AR171" s="19"/>
    </row>
    <row r="172" spans="1:44" ht="20.100000000000001" hidden="1" customHeight="1" x14ac:dyDescent="0.2">
      <c r="A172" s="1">
        <v>106</v>
      </c>
      <c r="B172" s="1" t="s">
        <v>2</v>
      </c>
      <c r="C172" s="1" t="s">
        <v>352</v>
      </c>
      <c r="D172" s="1" t="s">
        <v>353</v>
      </c>
      <c r="E172" s="1" t="s">
        <v>18</v>
      </c>
      <c r="F172" s="1" t="s">
        <v>362</v>
      </c>
      <c r="G172" s="47">
        <f>VLOOKUP(D172,[1]产出率!$A$3:$J$114,10,FALSE)*100</f>
        <v>109.12280701754386</v>
      </c>
      <c r="H172" s="3">
        <v>0.4</v>
      </c>
      <c r="I172" s="15">
        <v>70</v>
      </c>
      <c r="J172" s="15">
        <v>95</v>
      </c>
      <c r="K172" s="15">
        <v>120</v>
      </c>
      <c r="L172" s="16">
        <f t="shared" si="32"/>
        <v>1.112982456140351</v>
      </c>
      <c r="M172" s="17">
        <v>0</v>
      </c>
      <c r="N172" s="3">
        <v>0.1</v>
      </c>
      <c r="O172" s="15">
        <v>0</v>
      </c>
      <c r="P172" s="15">
        <f t="shared" si="33"/>
        <v>16.666666666666668</v>
      </c>
      <c r="Q172" s="15">
        <v>20</v>
      </c>
      <c r="R172" s="16">
        <f t="shared" si="34"/>
        <v>0</v>
      </c>
      <c r="S172" s="18">
        <v>0</v>
      </c>
      <c r="T172" s="3">
        <v>0.1</v>
      </c>
      <c r="U172" s="15">
        <v>0</v>
      </c>
      <c r="V172" s="15">
        <v>10</v>
      </c>
      <c r="W172" s="15">
        <v>10</v>
      </c>
      <c r="X172" s="16">
        <f t="shared" si="35"/>
        <v>0</v>
      </c>
      <c r="Y172" s="18">
        <v>0</v>
      </c>
      <c r="Z172" s="3">
        <v>0.2</v>
      </c>
      <c r="AA172" s="15">
        <v>0</v>
      </c>
      <c r="AB172" s="15">
        <v>18</v>
      </c>
      <c r="AC172" s="15">
        <v>20</v>
      </c>
      <c r="AD172" s="16">
        <f t="shared" si="36"/>
        <v>0</v>
      </c>
      <c r="AE172" s="17">
        <v>0</v>
      </c>
      <c r="AF172" s="3">
        <v>0.2</v>
      </c>
      <c r="AG172" s="15">
        <v>0</v>
      </c>
      <c r="AH172" s="15">
        <v>18</v>
      </c>
      <c r="AI172" s="15">
        <v>20</v>
      </c>
      <c r="AJ172" s="16">
        <f t="shared" si="37"/>
        <v>0</v>
      </c>
      <c r="AK172" s="19">
        <v>0</v>
      </c>
      <c r="AL172" s="20">
        <f t="shared" si="38"/>
        <v>0</v>
      </c>
      <c r="AM172" s="21">
        <f t="shared" si="39"/>
        <v>44.519298245614038</v>
      </c>
      <c r="AN172" s="21">
        <f t="shared" si="40"/>
        <v>44.519298245614038</v>
      </c>
      <c r="AP172" s="23">
        <v>1</v>
      </c>
      <c r="AR172" s="19"/>
    </row>
    <row r="173" spans="1:44" ht="20.100000000000001" hidden="1" customHeight="1" x14ac:dyDescent="0.2">
      <c r="A173" s="1">
        <v>106</v>
      </c>
      <c r="B173" s="1" t="s">
        <v>2</v>
      </c>
      <c r="C173" s="1" t="s">
        <v>354</v>
      </c>
      <c r="D173" s="1" t="s">
        <v>355</v>
      </c>
      <c r="E173" s="1" t="s">
        <v>364</v>
      </c>
      <c r="F173" s="1" t="s">
        <v>363</v>
      </c>
      <c r="G173" s="47">
        <f>VLOOKUP(D173,[1]产出率!$A$3:$J$114,10,FALSE)*100</f>
        <v>120.68965517241379</v>
      </c>
      <c r="H173" s="3">
        <v>0.4</v>
      </c>
      <c r="I173" s="15">
        <v>70</v>
      </c>
      <c r="J173" s="15">
        <v>95</v>
      </c>
      <c r="K173" s="15">
        <v>120</v>
      </c>
      <c r="L173" s="16">
        <f t="shared" si="32"/>
        <v>1.2</v>
      </c>
      <c r="M173" s="17">
        <v>0</v>
      </c>
      <c r="N173" s="3">
        <v>0.1</v>
      </c>
      <c r="O173" s="15">
        <v>0</v>
      </c>
      <c r="P173" s="15">
        <f t="shared" si="33"/>
        <v>16.666666666666668</v>
      </c>
      <c r="Q173" s="15">
        <v>20</v>
      </c>
      <c r="R173" s="16">
        <f t="shared" si="34"/>
        <v>0</v>
      </c>
      <c r="S173" s="18">
        <v>0</v>
      </c>
      <c r="T173" s="3">
        <v>0.1</v>
      </c>
      <c r="U173" s="15">
        <v>0</v>
      </c>
      <c r="V173" s="15">
        <v>10</v>
      </c>
      <c r="W173" s="15">
        <v>10</v>
      </c>
      <c r="X173" s="16">
        <f t="shared" si="35"/>
        <v>0</v>
      </c>
      <c r="Y173" s="18">
        <v>0</v>
      </c>
      <c r="Z173" s="3">
        <v>0.2</v>
      </c>
      <c r="AA173" s="15">
        <v>0</v>
      </c>
      <c r="AB173" s="15">
        <v>18</v>
      </c>
      <c r="AC173" s="15">
        <v>20</v>
      </c>
      <c r="AD173" s="16">
        <f t="shared" si="36"/>
        <v>0</v>
      </c>
      <c r="AE173" s="17">
        <v>0</v>
      </c>
      <c r="AF173" s="3">
        <v>0.2</v>
      </c>
      <c r="AG173" s="15">
        <v>0</v>
      </c>
      <c r="AH173" s="15">
        <v>18</v>
      </c>
      <c r="AI173" s="15">
        <v>20</v>
      </c>
      <c r="AJ173" s="16">
        <f t="shared" si="37"/>
        <v>0</v>
      </c>
      <c r="AK173" s="19">
        <v>0</v>
      </c>
      <c r="AL173" s="20">
        <f t="shared" si="38"/>
        <v>0</v>
      </c>
      <c r="AM173" s="21">
        <f t="shared" si="39"/>
        <v>48</v>
      </c>
      <c r="AN173" s="21">
        <f t="shared" si="40"/>
        <v>48</v>
      </c>
      <c r="AP173" s="23">
        <v>1</v>
      </c>
      <c r="AR173" s="19"/>
    </row>
    <row r="174" spans="1:44" hidden="1" x14ac:dyDescent="0.2"/>
    <row r="175" spans="1:44" hidden="1" x14ac:dyDescent="0.2"/>
    <row r="176" spans="1:44"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sheetData>
  <autoFilter ref="A3:AV3"/>
  <mergeCells count="10">
    <mergeCell ref="G2:L2"/>
    <mergeCell ref="M2:R2"/>
    <mergeCell ref="S2:X2"/>
    <mergeCell ref="Y2:AD2"/>
    <mergeCell ref="AE2:AJ2"/>
    <mergeCell ref="G142:L142"/>
    <mergeCell ref="M142:R142"/>
    <mergeCell ref="S142:X142"/>
    <mergeCell ref="Y142:AD142"/>
    <mergeCell ref="AE142:AJ142"/>
  </mergeCells>
  <phoneticPr fontId="1" type="noConversion"/>
  <pageMargins left="0.7" right="0.7" top="0.75" bottom="0.75" header="0.3" footer="0.3"/>
  <pageSetup paperSize="9" scale="97" orientation="landscape"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全年</vt:lpstr>
      <vt:lpstr>全年 (2)</vt:lpstr>
      <vt:lpstr>上半年1</vt:lpstr>
      <vt:lpstr>上半年1!Print_Area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李莉063129</dc:creator>
  <cp:lastModifiedBy>王斌</cp:lastModifiedBy>
  <cp:lastPrinted>2021-01-07T02:51:31Z</cp:lastPrinted>
  <dcterms:created xsi:type="dcterms:W3CDTF">2020-01-07T07:50:34Z</dcterms:created>
  <dcterms:modified xsi:type="dcterms:W3CDTF">2021-02-07T01:17:53Z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