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c/Desktop/jhu_data_science/excel-challenge/"/>
    </mc:Choice>
  </mc:AlternateContent>
  <xr:revisionPtr revIDLastSave="0" documentId="13_ncr:1_{DB4BE0E9-4498-0B4C-A2B5-A0A38255154C}" xr6:coauthVersionLast="45" xr6:coauthVersionMax="45" xr10:uidLastSave="{00000000-0000-0000-0000-000000000000}"/>
  <bookViews>
    <workbookView xWindow="0" yWindow="460" windowWidth="33600" windowHeight="20540" xr2:uid="{00000000-000D-0000-FFFF-FFFF00000000}"/>
  </bookViews>
  <sheets>
    <sheet name="Category" sheetId="2" r:id="rId1"/>
    <sheet name="Sub-Category" sheetId="3" r:id="rId2"/>
    <sheet name="State by Date Created" sheetId="4" r:id="rId3"/>
    <sheet name="Data" sheetId="1" r:id="rId4"/>
    <sheet name="Bonus" sheetId="5" r:id="rId5"/>
    <sheet name="Bonus Statitical Analysis" sheetId="6" state="hidden" r:id="rId6"/>
  </sheets>
  <calcPr calcId="191029"/>
  <pivotCaches>
    <pivotCache cacheId="23" r:id="rId7"/>
    <pivotCache cacheId="2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6" l="1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B13" i="5"/>
  <c r="B12" i="5"/>
  <c r="B11" i="5"/>
  <c r="B10" i="5"/>
  <c r="B9" i="5"/>
  <c r="B8" i="5"/>
  <c r="B7" i="5"/>
  <c r="B6" i="5"/>
  <c r="B5" i="5"/>
  <c r="B4" i="5"/>
  <c r="B3" i="5"/>
  <c r="B2" i="5"/>
  <c r="D2" i="5"/>
  <c r="C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9" i="5" l="1"/>
  <c r="E8" i="5"/>
  <c r="E7" i="5"/>
  <c r="F7" i="5" s="1"/>
  <c r="E6" i="5"/>
  <c r="F6" i="5" s="1"/>
  <c r="E4" i="5"/>
  <c r="F4" i="5" s="1"/>
  <c r="E12" i="5"/>
  <c r="F12" i="5" s="1"/>
  <c r="E10" i="5"/>
  <c r="H10" i="5" s="1"/>
  <c r="E13" i="5"/>
  <c r="G13" i="5" s="1"/>
  <c r="E11" i="5"/>
  <c r="F11" i="5" s="1"/>
  <c r="F9" i="5"/>
  <c r="G9" i="5"/>
  <c r="H9" i="5"/>
  <c r="F8" i="5"/>
  <c r="G8" i="5"/>
  <c r="H8" i="5"/>
  <c r="F13" i="5"/>
  <c r="E5" i="5"/>
  <c r="H5" i="5" s="1"/>
  <c r="E3" i="5"/>
  <c r="F3" i="5" s="1"/>
  <c r="H3" i="5"/>
  <c r="E2" i="5"/>
  <c r="G6" i="5" l="1"/>
  <c r="H4" i="5"/>
  <c r="G4" i="5"/>
  <c r="H11" i="5"/>
  <c r="H7" i="5"/>
  <c r="G7" i="5"/>
  <c r="H6" i="5"/>
  <c r="G12" i="5"/>
  <c r="H12" i="5"/>
  <c r="G10" i="5"/>
  <c r="F10" i="5"/>
  <c r="G3" i="5"/>
  <c r="G11" i="5"/>
  <c r="H13" i="5"/>
  <c r="F5" i="5"/>
  <c r="G5" i="5"/>
  <c r="G2" i="5"/>
  <c r="H2" i="5"/>
  <c r="F2" i="5"/>
</calcChain>
</file>

<file path=xl/sharedStrings.xml><?xml version="1.0" encoding="utf-8"?>
<sst xmlns="http://schemas.openxmlformats.org/spreadsheetml/2006/main" count="24830" uniqueCount="8410">
  <si>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</si>
  <si>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</si>
  <si>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</si>
  <si>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</si>
  <si>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</si>
  <si>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</si>
  <si>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</si>
  <si>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</si>
  <si>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</si>
  <si>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</si>
  <si>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</si>
  <si>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</si>
  <si>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</si>
  <si>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</si>
  <si>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</si>
  <si>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</si>
  <si>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</si>
  <si>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</si>
  <si>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</si>
  <si>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</si>
  <si>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</si>
  <si>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</si>
  <si>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</si>
  <si>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</si>
  <si>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</si>
  <si>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</si>
  <si>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</si>
  <si>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</si>
  <si>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</si>
  <si>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</si>
  <si>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</si>
  <si>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</si>
  <si>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</si>
  <si>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</si>
  <si>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</si>
  <si>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</si>
  <si>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</si>
  <si>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</si>
  <si>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</si>
  <si>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</si>
  <si>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</si>
  <si>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</si>
  <si>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</si>
  <si>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</si>
  <si>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</si>
  <si>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</si>
  <si>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</si>
  <si>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</si>
  <si>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</si>
  <si>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</si>
  <si>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</si>
  <si>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</si>
  <si>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</si>
  <si>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</si>
  <si>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</si>
  <si>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</si>
  <si>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</si>
  <si>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</si>
  <si>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</si>
  <si>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</si>
  <si>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</si>
  <si>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</si>
  <si>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</si>
  <si>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</si>
  <si>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</si>
  <si>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</si>
  <si>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</si>
  <si>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</si>
  <si>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</si>
  <si>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</si>
  <si>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</si>
  <si>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</si>
  <si>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</si>
  <si>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</si>
  <si>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</si>
  <si>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</si>
  <si>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</si>
  <si>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</si>
  <si>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</si>
  <si>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</si>
  <si>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</si>
  <si>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</si>
  <si>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</si>
  <si>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</si>
  <si>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</si>
  <si>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</si>
  <si>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</si>
  <si>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</si>
  <si>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</si>
  <si>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</si>
  <si>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</si>
  <si>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</si>
  <si>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</si>
  <si>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</si>
  <si>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</si>
  <si>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</si>
  <si>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</si>
  <si>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</si>
  <si>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</si>
  <si>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</si>
  <si>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</si>
  <si>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</si>
  <si>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</si>
  <si>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</si>
  <si>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</si>
  <si>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</si>
  <si>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</si>
  <si>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</si>
  <si>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</si>
  <si>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</si>
  <si>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</si>
  <si>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</si>
  <si>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</si>
  <si>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</si>
  <si>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</si>
  <si>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</si>
  <si>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</si>
  <si>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</si>
  <si>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</si>
  <si>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</si>
  <si>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</si>
  <si>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</si>
  <si>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</si>
  <si>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</si>
  <si>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</si>
  <si>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</si>
  <si>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</si>
  <si>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</si>
  <si>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</si>
  <si>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</si>
  <si>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</si>
  <si>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</si>
  <si>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</si>
  <si>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</si>
  <si>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</si>
  <si>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</si>
  <si>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</si>
  <si>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</si>
  <si>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</si>
  <si>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</si>
  <si>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</si>
  <si>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</si>
  <si>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</si>
  <si>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</si>
  <si>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</si>
  <si>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</si>
  <si>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</si>
  <si>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</si>
  <si>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</si>
  <si>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</si>
  <si>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</si>
  <si>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</si>
  <si>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</si>
  <si>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</si>
  <si>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</si>
  <si>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</si>
  <si>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</si>
  <si>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</si>
  <si>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</si>
  <si>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</si>
  <si>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</si>
  <si>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</si>
  <si>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</si>
  <si>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</si>
  <si>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</si>
  <si>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</si>
  <si>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</si>
  <si>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</si>
  <si>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</si>
  <si>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</si>
  <si>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</si>
  <si>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</si>
  <si>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</si>
  <si>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</si>
  <si>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</si>
  <si>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</si>
  <si>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</si>
  <si>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</si>
  <si>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</si>
  <si>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</si>
  <si>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</si>
  <si>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</si>
  <si>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</si>
  <si>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</si>
  <si>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</si>
  <si>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</si>
  <si>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</si>
  <si>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</si>
  <si>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</si>
  <si>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</si>
  <si>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</si>
  <si>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</si>
  <si>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</si>
  <si>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</si>
  <si>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</si>
  <si>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</si>
  <si>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</si>
  <si>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</si>
  <si>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</si>
  <si>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</si>
  <si>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</si>
  <si>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</si>
  <si>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</si>
  <si>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</si>
  <si>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</si>
  <si>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</si>
  <si>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</si>
  <si>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</si>
  <si>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</si>
  <si>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</si>
  <si>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</si>
  <si>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</si>
  <si>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</si>
  <si>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</si>
  <si>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</si>
  <si>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</si>
  <si>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</si>
  <si>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</si>
  <si>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</si>
  <si>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</si>
  <si>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</si>
  <si>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</si>
  <si>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</si>
  <si>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</si>
  <si>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</si>
  <si>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</si>
  <si>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</si>
  <si>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</si>
  <si>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</si>
  <si>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</si>
  <si>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</si>
  <si>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</si>
  <si>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</si>
  <si>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</si>
  <si>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</si>
  <si>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</si>
  <si>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</si>
  <si>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</si>
  <si>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</si>
  <si>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</si>
  <si>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</si>
  <si>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</si>
  <si>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</si>
  <si>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</si>
  <si>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</si>
  <si>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</si>
  <si>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</si>
  <si>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</si>
  <si>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</si>
  <si>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</si>
  <si>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</si>
  <si>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</si>
  <si>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</si>
  <si>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</si>
  <si>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</si>
  <si>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</si>
  <si>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</si>
  <si>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</si>
  <si>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</si>
  <si>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</si>
  <si>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</si>
  <si>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</si>
  <si>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</si>
  <si>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</si>
  <si>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</si>
  <si>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</si>
  <si>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</si>
  <si>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</si>
  <si>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</si>
  <si>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</si>
  <si>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</si>
  <si>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</si>
  <si>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</si>
  <si>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</si>
  <si>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</si>
  <si>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</si>
  <si>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</si>
  <si>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</si>
  <si>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</si>
  <si>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</si>
  <si>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</si>
  <si>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</si>
  <si>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</si>
  <si>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</si>
  <si>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</si>
  <si>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</si>
  <si>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</si>
  <si>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</si>
  <si>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</si>
  <si>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</si>
  <si>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</si>
  <si>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</si>
  <si>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</si>
  <si>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</si>
  <si>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</si>
  <si>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</si>
  <si>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</si>
  <si>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</si>
  <si>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</si>
  <si>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</si>
  <si>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</si>
  <si>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</si>
  <si>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</si>
  <si>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</si>
  <si>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</si>
  <si>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</si>
  <si>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</si>
  <si>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</si>
  <si>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</si>
  <si>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</si>
  <si>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</si>
  <si>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</si>
  <si>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</si>
  <si>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</si>
  <si>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</si>
  <si>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</si>
  <si>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</si>
  <si>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</si>
  <si>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</si>
  <si>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</si>
  <si>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</si>
  <si>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</si>
  <si>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</si>
  <si>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</si>
  <si>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</si>
  <si>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</si>
  <si>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</si>
  <si>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</si>
  <si>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</si>
  <si>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</si>
  <si>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</si>
  <si>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</si>
  <si>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</si>
  <si>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</si>
  <si>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</si>
  <si>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</si>
  <si>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</si>
  <si>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</si>
  <si>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</si>
  <si>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</si>
  <si>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</si>
  <si>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</si>
  <si>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</si>
  <si>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</si>
  <si>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</si>
  <si>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</si>
  <si>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</si>
  <si>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</si>
  <si>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</si>
  <si>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</si>
  <si>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</si>
  <si>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</si>
  <si>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</si>
  <si>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</si>
  <si>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</si>
  <si>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</si>
  <si>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</si>
  <si>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</si>
  <si>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</si>
  <si>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</si>
  <si>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</si>
  <si>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</si>
  <si>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</si>
  <si>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</si>
  <si>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</si>
  <si>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</si>
  <si>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</si>
  <si>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</si>
  <si>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</si>
  <si>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</si>
  <si>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</si>
  <si>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</si>
  <si>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</si>
  <si>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</si>
  <si>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</si>
  <si>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</si>
  <si>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</si>
  <si>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</si>
  <si>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</si>
  <si>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</si>
  <si>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</si>
  <si>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</si>
  <si>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</si>
  <si>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</si>
  <si>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</si>
  <si>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</si>
  <si>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</si>
  <si>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</si>
  <si>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</si>
  <si>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</si>
  <si>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</si>
  <si>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</si>
  <si>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</si>
  <si>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</si>
  <si>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</si>
  <si>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</si>
  <si>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</si>
  <si>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</si>
  <si>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</si>
  <si>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</si>
  <si>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</si>
  <si>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</si>
  <si>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</si>
  <si>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</si>
  <si>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</si>
  <si>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</si>
  <si>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</si>
  <si>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</si>
  <si>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</si>
  <si>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</si>
  <si>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</si>
  <si>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</si>
  <si>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</si>
  <si>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</si>
  <si>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</si>
  <si>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</si>
  <si>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</si>
  <si>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</si>
  <si>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</si>
  <si>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</si>
  <si>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</si>
  <si>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</si>
  <si>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</si>
  <si>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</si>
  <si>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</si>
  <si>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</si>
  <si>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</si>
  <si>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</si>
  <si>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</si>
  <si>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</si>
  <si>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</si>
  <si>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</si>
  <si>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</si>
  <si>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</si>
  <si>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</si>
  <si>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</si>
  <si>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</si>
  <si>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</si>
  <si>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</si>
  <si>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</si>
  <si>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</si>
  <si>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</si>
  <si>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</si>
  <si>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</si>
  <si>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</si>
  <si>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</si>
  <si>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</si>
  <si>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</si>
  <si>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</si>
  <si>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</si>
  <si>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</si>
  <si>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</si>
  <si>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</si>
  <si>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</si>
  <si>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</si>
  <si>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</si>
  <si>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</si>
  <si>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</si>
  <si>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</si>
  <si>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</si>
  <si>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</si>
  <si>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</si>
  <si>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</si>
  <si>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</si>
  <si>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</si>
  <si>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</si>
  <si>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</si>
  <si>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</si>
  <si>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</si>
  <si>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</si>
  <si>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</si>
  <si>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</si>
  <si>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</si>
  <si>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</si>
  <si>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</si>
  <si>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</si>
  <si>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</si>
  <si>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</si>
  <si>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</si>
  <si>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</si>
  <si>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</si>
  <si>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</si>
  <si>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</si>
  <si>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</si>
  <si>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</si>
  <si>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</si>
  <si>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</si>
  <si>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</si>
  <si>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</si>
  <si>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</si>
  <si>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</si>
  <si>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</si>
  <si>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</si>
  <si>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</si>
  <si>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</si>
  <si>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</si>
  <si>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</si>
  <si>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</si>
  <si>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</si>
  <si>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</si>
  <si>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</si>
  <si>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</si>
  <si>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</si>
  <si>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</si>
  <si>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</si>
  <si>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</si>
  <si>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</si>
  <si>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</si>
  <si>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</si>
  <si>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</si>
  <si>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</si>
  <si>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</si>
  <si>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</si>
  <si>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</si>
  <si>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</si>
  <si>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</si>
  <si>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</si>
  <si>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</si>
  <si>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</si>
  <si>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</si>
  <si>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</si>
  <si>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</si>
  <si>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</si>
  <si>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</si>
  <si>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</si>
  <si>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</si>
  <si>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</si>
  <si>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</si>
  <si>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</si>
  <si>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</si>
  <si>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</si>
  <si>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</si>
  <si>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</si>
  <si>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</si>
  <si>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</si>
  <si>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</si>
  <si>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</si>
  <si>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</si>
  <si>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</si>
  <si>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</si>
  <si>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</si>
  <si>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</si>
  <si>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</si>
  <si>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</si>
  <si>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</si>
  <si>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</si>
  <si>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</si>
  <si>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</si>
  <si>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</si>
  <si>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</si>
  <si>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</si>
  <si>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</si>
  <si>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</si>
  <si>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</si>
  <si>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</si>
  <si>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</si>
  <si>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</si>
  <si>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</si>
  <si>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</si>
  <si>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</si>
  <si>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</si>
  <si>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</si>
  <si>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</si>
  <si>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</si>
  <si>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</si>
  <si>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</si>
  <si>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</si>
  <si>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</si>
  <si>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</si>
  <si>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</si>
  <si>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</si>
  <si>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</si>
  <si>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</si>
  <si>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</si>
  <si>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</si>
  <si>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</si>
  <si>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</si>
  <si>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</si>
  <si>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</si>
  <si>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</si>
  <si>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</si>
  <si>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</si>
  <si>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</si>
  <si>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</si>
  <si>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</si>
  <si>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</si>
  <si>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</si>
  <si>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</si>
  <si>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</si>
  <si>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</si>
  <si>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</si>
  <si>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</si>
  <si>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</si>
  <si>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</si>
  <si>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</si>
  <si>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</si>
  <si>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</si>
  <si>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</si>
  <si>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</si>
  <si>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</si>
  <si>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</si>
  <si>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</si>
  <si>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</si>
  <si>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</si>
  <si>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</si>
  <si>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</si>
  <si>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</si>
  <si>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</si>
  <si>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</si>
  <si>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</si>
  <si>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</si>
  <si>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</si>
  <si>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</si>
  <si>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</si>
  <si>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</si>
  <si>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</si>
  <si>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</si>
  <si>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</si>
  <si>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</si>
  <si>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</si>
  <si>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</si>
  <si>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</si>
  <si>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</si>
  <si>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</si>
  <si>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</si>
  <si>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</si>
  <si>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</si>
  <si>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</si>
  <si>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</si>
  <si>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</si>
  <si>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</si>
  <si>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</si>
  <si>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</si>
  <si>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</si>
  <si>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</si>
  <si>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</si>
  <si>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</si>
  <si>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</si>
  <si>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</si>
  <si>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</si>
  <si>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</si>
  <si>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</si>
  <si>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</si>
  <si>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</si>
  <si>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</si>
  <si>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</si>
  <si>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</si>
  <si>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</si>
  <si>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</si>
  <si>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</si>
  <si>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</si>
  <si>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</si>
  <si>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</si>
  <si>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</si>
  <si>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</si>
  <si>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</si>
  <si>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</si>
  <si>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</si>
  <si>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</si>
  <si>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</si>
  <si>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</si>
  <si>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</si>
  <si>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</si>
  <si>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</si>
  <si>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</si>
  <si>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</si>
  <si>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</si>
  <si>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</si>
  <si>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</si>
  <si>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</si>
  <si>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</si>
  <si>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</si>
  <si>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</si>
  <si>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</si>
  <si>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</si>
  <si>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</si>
  <si>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</si>
  <si>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</si>
  <si>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</si>
  <si>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</si>
  <si>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</si>
  <si>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</si>
  <si>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</si>
  <si>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</si>
  <si>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</si>
  <si>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</si>
  <si>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</si>
  <si>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</si>
  <si>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</si>
  <si>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</si>
  <si>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</si>
  <si>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</si>
  <si>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</si>
  <si>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</si>
  <si>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</si>
  <si>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</si>
  <si>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</si>
  <si>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</si>
  <si>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</si>
  <si>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</si>
  <si>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</si>
  <si>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</si>
  <si>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</si>
  <si>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</si>
  <si>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</si>
  <si>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</si>
  <si>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</si>
  <si>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</si>
  <si>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</si>
  <si>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</si>
  <si>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</si>
  <si>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</si>
  <si>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</si>
  <si>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</si>
  <si>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</si>
  <si>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</si>
  <si>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</si>
  <si>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</si>
  <si>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</si>
  <si>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</si>
  <si>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</si>
  <si>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</si>
  <si>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</si>
  <si>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</si>
  <si>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</si>
  <si>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</si>
  <si>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</si>
  <si>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</si>
  <si>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</si>
  <si>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</si>
  <si>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</si>
  <si>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</si>
  <si>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</si>
  <si>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</si>
  <si>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</si>
  <si>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</si>
  <si>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</si>
  <si>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</si>
  <si>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</si>
  <si>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</si>
  <si>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</si>
  <si>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</si>
  <si>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</si>
  <si>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</si>
  <si>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</si>
  <si>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</si>
  <si>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</si>
  <si>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</si>
  <si>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</si>
  <si>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</si>
  <si>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</si>
  <si>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</si>
  <si>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</si>
  <si>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</si>
  <si>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</si>
  <si>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</si>
  <si>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</si>
  <si>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</si>
  <si>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</si>
  <si>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</si>
  <si>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</si>
  <si>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</si>
  <si>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</si>
  <si>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</si>
  <si>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</si>
  <si>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</si>
  <si>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</si>
  <si>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</si>
  <si>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</si>
  <si>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</si>
  <si>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</si>
  <si>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</si>
  <si>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</si>
  <si>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</si>
  <si>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</si>
  <si>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</si>
  <si>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</si>
  <si>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</si>
  <si>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</si>
  <si>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</si>
  <si>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</si>
  <si>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</si>
  <si>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</si>
  <si>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</si>
  <si>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</si>
  <si>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</si>
  <si>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</si>
  <si>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</si>
  <si>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</si>
  <si>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</si>
  <si>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</si>
  <si>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</si>
  <si>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</si>
  <si>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</si>
  <si>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</si>
  <si>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</si>
  <si>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</si>
  <si>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</si>
  <si>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</si>
  <si>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</si>
  <si>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</si>
  <si>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</si>
  <si>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</si>
  <si>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</si>
  <si>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</si>
  <si>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</si>
  <si>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</si>
  <si>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</si>
  <si>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</si>
  <si>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</si>
  <si>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</si>
  <si>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</si>
  <si>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</si>
  <si>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</si>
  <si>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</si>
  <si>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</si>
  <si>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</si>
  <si>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</si>
  <si>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</si>
  <si>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</si>
  <si>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</si>
  <si>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</si>
  <si>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</si>
  <si>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</si>
  <si>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</si>
  <si>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</si>
  <si>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</si>
  <si>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</si>
  <si>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</si>
  <si>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</si>
  <si>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</si>
  <si>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</si>
  <si>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</si>
  <si>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</si>
  <si>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</si>
  <si>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</si>
  <si>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</si>
  <si>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</si>
  <si>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</si>
  <si>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</si>
  <si>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</si>
  <si>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</si>
  <si>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</si>
  <si>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</si>
  <si>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</si>
  <si>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</si>
  <si>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</si>
  <si>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</si>
  <si>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</si>
  <si>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</si>
  <si>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</si>
  <si>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</si>
  <si>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</si>
  <si>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</si>
  <si>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</si>
  <si>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</si>
  <si>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</si>
  <si>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</si>
  <si>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</si>
  <si>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</si>
  <si>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</si>
  <si>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</si>
  <si>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</si>
  <si>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</si>
  <si>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</si>
  <si>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</si>
  <si>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</si>
  <si>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</si>
  <si>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</si>
  <si>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</si>
  <si>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</si>
  <si>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</si>
  <si>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</si>
  <si>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</si>
  <si>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</si>
  <si>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</si>
  <si>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</si>
  <si>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</si>
  <si>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</si>
  <si>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</si>
  <si>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</si>
  <si>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</si>
  <si>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</si>
  <si>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</si>
  <si>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</si>
  <si>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</si>
  <si>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</si>
  <si>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</si>
  <si>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</si>
  <si>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</si>
  <si>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</si>
  <si>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</si>
  <si>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</si>
  <si>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</si>
  <si>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</si>
  <si>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</si>
  <si>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</si>
  <si>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</si>
  <si>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</si>
  <si>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</si>
  <si>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</si>
  <si>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</si>
  <si>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</si>
  <si>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</si>
  <si>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</si>
  <si>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</si>
  <si>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</si>
  <si>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</si>
  <si>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</si>
  <si>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</si>
  <si>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</si>
  <si>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</si>
  <si>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</si>
  <si>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</si>
  <si>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</si>
  <si>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</si>
  <si>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</si>
  <si>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</si>
  <si>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</si>
  <si>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</si>
  <si>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</si>
  <si>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</si>
  <si>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</si>
  <si>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</si>
  <si>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</si>
  <si>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</si>
  <si>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</si>
  <si>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</si>
  <si>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</si>
  <si>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</si>
  <si>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</si>
  <si>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</si>
  <si>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</si>
  <si>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</si>
  <si>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</si>
  <si>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</si>
  <si>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</si>
  <si>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</si>
  <si>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</si>
  <si>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</si>
  <si>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</si>
  <si>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</si>
  <si>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</si>
  <si>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</si>
  <si>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</si>
  <si>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</si>
  <si>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</si>
  <si>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</si>
  <si>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</si>
  <si>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</si>
  <si>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</si>
  <si>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</si>
  <si>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</si>
  <si>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</si>
  <si>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</si>
  <si>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</si>
  <si>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</si>
  <si>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</si>
  <si>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</si>
  <si>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</si>
  <si>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</si>
  <si>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</si>
  <si>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</si>
  <si>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</si>
  <si>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</si>
  <si>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</si>
  <si>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</si>
  <si>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</si>
  <si>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</si>
  <si>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</si>
  <si>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</si>
  <si>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</si>
  <si>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</si>
  <si>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</si>
  <si>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</si>
  <si>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</si>
  <si>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</si>
  <si>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</si>
  <si>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</si>
  <si>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</si>
  <si>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</si>
  <si>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</si>
  <si>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</si>
  <si>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</si>
  <si>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</si>
  <si>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</si>
  <si>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</si>
  <si>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</si>
  <si>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</si>
  <si>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</si>
  <si>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</si>
  <si>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</si>
  <si>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</si>
  <si>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</si>
  <si>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</si>
  <si>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</si>
  <si>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</si>
  <si>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</si>
  <si>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</si>
  <si>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</si>
  <si>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</si>
  <si>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</si>
  <si>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</si>
  <si>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</si>
  <si>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</si>
  <si>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</si>
  <si>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</si>
  <si>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</si>
  <si>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</si>
  <si>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</si>
  <si>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</si>
  <si>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</si>
  <si>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</si>
  <si>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</si>
  <si>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</si>
  <si>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</si>
  <si>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</si>
  <si>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</si>
  <si>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</si>
  <si>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</si>
  <si>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</si>
  <si>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</si>
  <si>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</si>
  <si>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</si>
  <si>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</si>
  <si>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</si>
  <si>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</si>
  <si>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</si>
  <si>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</si>
  <si>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</si>
  <si>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</si>
  <si>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</si>
  <si>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</si>
  <si>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</si>
  <si>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</si>
  <si>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</si>
  <si>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</si>
  <si>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</si>
  <si>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</si>
  <si>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</si>
  <si>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</si>
  <si>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</si>
  <si>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</si>
  <si>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</si>
  <si>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</si>
  <si>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</si>
  <si>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</si>
  <si>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</si>
  <si>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</si>
  <si>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</si>
  <si>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</si>
  <si>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</si>
  <si>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</si>
  <si>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</si>
  <si>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</si>
  <si>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</si>
  <si>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</si>
  <si>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</si>
  <si>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</si>
  <si>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</si>
  <si>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</si>
  <si>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</si>
  <si>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</si>
  <si>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</si>
  <si>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</si>
  <si>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</si>
  <si>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</si>
  <si>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</si>
  <si>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</si>
  <si>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</si>
  <si>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</si>
  <si>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</si>
  <si>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</si>
  <si>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</si>
  <si>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</si>
  <si>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</si>
  <si>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</si>
  <si>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</si>
  <si>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</si>
  <si>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</si>
  <si>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</si>
  <si>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</si>
  <si>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</si>
  <si>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</si>
  <si>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</si>
  <si>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</si>
  <si>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</si>
  <si>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</si>
  <si>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</si>
  <si>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</si>
  <si>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</si>
  <si>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</si>
  <si>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</si>
  <si>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</si>
  <si>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</si>
  <si>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</si>
  <si>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</si>
  <si>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</si>
  <si>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</si>
  <si>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</si>
  <si>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</si>
  <si>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</si>
  <si>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</si>
  <si>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</si>
  <si>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</si>
  <si>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</si>
  <si>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</si>
  <si>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</si>
  <si>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</si>
  <si>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</si>
  <si>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</si>
  <si>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</si>
  <si>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</si>
  <si>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</si>
  <si>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</si>
  <si>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</si>
  <si>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</si>
  <si>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</si>
  <si>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</si>
  <si>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</si>
  <si>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</si>
  <si>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</si>
  <si>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</si>
  <si>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</si>
  <si>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</si>
  <si>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</si>
  <si>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</si>
  <si>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</si>
  <si>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</si>
  <si>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</si>
  <si>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</si>
  <si>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</si>
  <si>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</si>
  <si>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</si>
  <si>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</si>
  <si>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</si>
  <si>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</si>
  <si>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</si>
  <si>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</si>
  <si>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</si>
  <si>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</si>
  <si>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</si>
  <si>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</si>
  <si>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</si>
  <si>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</si>
  <si>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</si>
  <si>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</si>
  <si>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</si>
  <si>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</si>
  <si>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</si>
  <si>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</si>
  <si>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</si>
  <si>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</si>
  <si>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</si>
  <si>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</si>
  <si>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</si>
  <si>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</si>
  <si>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</si>
  <si>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</si>
  <si>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</si>
  <si>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</si>
  <si>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</si>
  <si>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</si>
  <si>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</si>
  <si>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</si>
  <si>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</si>
  <si>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</si>
  <si>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</si>
  <si>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</si>
  <si>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</si>
  <si>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</si>
  <si>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</si>
  <si>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</si>
  <si>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</si>
  <si>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</si>
  <si>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</si>
  <si>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</si>
  <si>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</si>
  <si>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</si>
  <si>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</si>
  <si>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</si>
  <si>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</si>
  <si>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</si>
  <si>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</si>
  <si>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</si>
  <si>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</si>
  <si>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</si>
  <si>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</si>
  <si>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</si>
  <si>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</si>
  <si>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</si>
  <si>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</si>
  <si>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</si>
  <si>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</si>
  <si>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</si>
  <si>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</si>
  <si>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</si>
  <si>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</si>
  <si>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</si>
  <si>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</si>
  <si>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</si>
  <si>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</si>
  <si>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</si>
  <si>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</si>
  <si>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</si>
  <si>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</si>
  <si>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</si>
  <si>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</si>
  <si>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</si>
  <si>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</si>
  <si>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</si>
  <si>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</si>
  <si>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</si>
  <si>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</si>
  <si>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</si>
  <si>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</si>
  <si>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</si>
  <si>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</si>
  <si>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</si>
  <si>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</si>
  <si>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</si>
  <si>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</si>
  <si>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</si>
  <si>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</si>
  <si>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</si>
  <si>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</si>
  <si>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</si>
  <si>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</si>
  <si>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</si>
  <si>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</si>
  <si>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</si>
  <si>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</si>
  <si>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</si>
  <si>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</si>
  <si>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</si>
  <si>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</si>
  <si>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</si>
  <si>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</si>
  <si>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</si>
  <si>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</si>
  <si>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</si>
  <si>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</si>
  <si>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</si>
  <si>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</si>
  <si>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</si>
  <si>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</si>
  <si>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</si>
  <si>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</si>
  <si>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</si>
  <si>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</si>
  <si>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</si>
  <si>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</si>
  <si>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</si>
  <si>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</si>
  <si>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</si>
  <si>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</si>
  <si>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</si>
  <si>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</si>
  <si>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</si>
  <si>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</si>
  <si>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</si>
  <si>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</si>
  <si>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</si>
  <si>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</si>
  <si>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</si>
  <si>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</si>
  <si>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</si>
  <si>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</si>
  <si>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</si>
  <si>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</si>
  <si>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</si>
  <si>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</si>
  <si>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</si>
  <si>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</si>
  <si>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</si>
  <si>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</si>
  <si>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</si>
  <si>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</si>
  <si>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</si>
  <si>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</si>
  <si>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</si>
  <si>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</si>
  <si>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</si>
  <si>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</si>
  <si>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</si>
  <si>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</si>
  <si>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</si>
  <si>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</si>
  <si>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</si>
  <si>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</si>
  <si>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</si>
  <si>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</si>
  <si>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</si>
  <si>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</si>
  <si>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</si>
  <si>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</si>
  <si>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</si>
  <si>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</si>
  <si>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</si>
  <si>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</si>
  <si>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</si>
  <si>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</si>
  <si>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</si>
  <si>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</si>
  <si>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</si>
  <si>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</si>
  <si>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</si>
  <si>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</si>
  <si>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</si>
  <si>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</si>
  <si>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</si>
  <si>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</si>
  <si>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</si>
  <si>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</si>
  <si>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</si>
  <si>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</si>
  <si>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</si>
  <si>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</si>
  <si>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</si>
  <si>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</si>
  <si>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</si>
  <si>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</si>
  <si>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</si>
  <si>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</si>
  <si>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</si>
  <si>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</si>
  <si>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</si>
  <si>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</si>
  <si>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</si>
  <si>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</si>
  <si>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</si>
  <si>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</si>
  <si>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</si>
  <si>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</si>
  <si>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</si>
  <si>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</si>
  <si>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</si>
  <si>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</si>
  <si>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</si>
  <si>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</si>
  <si>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</si>
  <si>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</si>
  <si>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</si>
  <si>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</si>
  <si>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</si>
  <si>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</si>
  <si>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</si>
  <si>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</si>
  <si>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</si>
  <si>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</si>
  <si>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</si>
  <si>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</si>
  <si>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</si>
  <si>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</si>
  <si>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</si>
  <si>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</si>
  <si>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</si>
  <si>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</si>
  <si>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</si>
  <si>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</si>
  <si>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</si>
  <si>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</si>
  <si>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</si>
  <si>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</si>
  <si>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</si>
  <si>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</si>
  <si>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</si>
  <si>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</si>
  <si>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</si>
  <si>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</si>
  <si>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</si>
  <si>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</si>
  <si>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</si>
  <si>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</si>
  <si>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</si>
  <si>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</si>
  <si>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</si>
  <si>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</si>
  <si>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</si>
  <si>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</si>
  <si>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</si>
  <si>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</si>
  <si>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</si>
  <si>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</si>
  <si>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</si>
  <si>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</si>
  <si>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</si>
  <si>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</si>
  <si>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</si>
  <si>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</si>
  <si>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</si>
  <si>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</si>
  <si>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</si>
  <si>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</si>
  <si>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</si>
  <si>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</si>
  <si>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</si>
  <si>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</si>
  <si>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</si>
  <si>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</si>
  <si>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</si>
  <si>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</si>
  <si>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</si>
  <si>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</si>
  <si>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</si>
  <si>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</si>
  <si>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</si>
  <si>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</si>
  <si>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</si>
  <si>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</si>
  <si>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</si>
  <si>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</si>
  <si>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</si>
  <si>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</si>
  <si>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</si>
  <si>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</si>
  <si>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</si>
  <si>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</si>
  <si>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</si>
  <si>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</si>
  <si>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</si>
  <si>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</si>
  <si>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</si>
  <si>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</si>
  <si>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</si>
  <si>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</si>
  <si>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</si>
  <si>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</si>
  <si>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</si>
  <si>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</si>
  <si>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</si>
  <si>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</si>
  <si>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</si>
  <si>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</si>
  <si>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</si>
  <si>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</si>
  <si>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</si>
  <si>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</si>
  <si>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</si>
  <si>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</si>
  <si>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</si>
  <si>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</si>
  <si>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</si>
  <si>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</si>
  <si>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</si>
  <si>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</si>
  <si>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</si>
  <si>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</si>
  <si>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</si>
  <si>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</si>
  <si>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</si>
  <si>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</si>
  <si>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</si>
  <si>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</si>
  <si>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</si>
  <si>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</si>
  <si>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</si>
  <si>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</si>
  <si>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</si>
  <si>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</si>
  <si>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</si>
  <si>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</si>
  <si>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</si>
  <si>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</si>
  <si>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</si>
  <si>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</si>
  <si>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</si>
  <si>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</si>
  <si>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</si>
  <si>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</si>
  <si>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</si>
  <si>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</si>
  <si>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</si>
  <si>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</si>
  <si>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</si>
  <si>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</si>
  <si>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</si>
  <si>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</si>
  <si>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</si>
  <si>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</si>
  <si>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</si>
  <si>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</si>
  <si>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</si>
  <si>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</si>
  <si>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</si>
  <si>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</si>
  <si>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</si>
  <si>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</si>
  <si>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</si>
  <si>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</si>
  <si>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</si>
  <si>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</si>
  <si>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</si>
  <si>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</si>
  <si>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</si>
  <si>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</si>
  <si>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</si>
  <si>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</si>
  <si>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</si>
  <si>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</si>
  <si>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</si>
  <si>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</si>
  <si>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</si>
  <si>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</si>
  <si>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</si>
  <si>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</si>
  <si>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</si>
  <si>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</si>
  <si>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</si>
  <si>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</si>
  <si>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</si>
  <si>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</si>
  <si>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</si>
  <si>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</si>
  <si>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</si>
  <si>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</si>
  <si>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</si>
  <si>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</si>
  <si>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</si>
  <si>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</si>
  <si>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</si>
  <si>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</si>
  <si>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</si>
  <si>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</si>
  <si>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</si>
  <si>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</si>
  <si>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</si>
  <si>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</si>
  <si>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</si>
  <si>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</si>
  <si>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</si>
  <si>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</si>
  <si>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</si>
  <si>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</si>
  <si>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</si>
  <si>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</si>
  <si>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</si>
  <si>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</si>
  <si>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</si>
  <si>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</si>
  <si>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</si>
  <si>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</si>
  <si>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</si>
  <si>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</si>
  <si>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</si>
  <si>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</si>
  <si>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</si>
  <si>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</si>
  <si>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</si>
  <si>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</si>
  <si>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</si>
  <si>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</si>
  <si>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</si>
  <si>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</si>
  <si>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</si>
  <si>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</si>
  <si>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</si>
  <si>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</si>
  <si>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</si>
  <si>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</si>
  <si>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</si>
  <si>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</si>
  <si>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</si>
  <si>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</si>
  <si>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</si>
  <si>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</si>
  <si>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</si>
  <si>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</si>
  <si>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</si>
  <si>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</si>
  <si>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</si>
  <si>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</si>
  <si>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</si>
  <si>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</si>
  <si>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</si>
  <si>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</si>
  <si>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</si>
  <si>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</si>
  <si>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</si>
  <si>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</si>
  <si>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</si>
  <si>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</si>
  <si>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</si>
  <si>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</si>
  <si>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</si>
  <si>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</si>
  <si>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</si>
  <si>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</si>
  <si>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</si>
  <si>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</si>
  <si>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</si>
  <si>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</si>
  <si>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</si>
  <si>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</si>
  <si>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</si>
  <si>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</si>
  <si>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</si>
  <si>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</si>
  <si>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</si>
  <si>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</si>
  <si>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</si>
  <si>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</si>
  <si>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</si>
  <si>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</si>
  <si>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</si>
  <si>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</si>
  <si>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</si>
  <si>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</si>
  <si>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</si>
  <si>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</si>
  <si>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</si>
  <si>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</si>
  <si>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</si>
  <si>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</si>
  <si>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</si>
  <si>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</si>
  <si>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</si>
  <si>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</si>
  <si>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</si>
  <si>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</si>
  <si>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</si>
  <si>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</si>
  <si>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</si>
  <si>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</si>
  <si>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</si>
  <si>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</si>
  <si>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</si>
  <si>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</si>
  <si>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</si>
  <si>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</si>
  <si>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</si>
  <si>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</si>
  <si>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</si>
  <si>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</si>
  <si>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</si>
  <si>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</si>
  <si>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</si>
  <si>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</si>
  <si>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</si>
  <si>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</si>
  <si>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</si>
  <si>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</si>
  <si>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</si>
  <si>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</si>
  <si>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</si>
  <si>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</si>
  <si>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</si>
  <si>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</si>
  <si>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</si>
  <si>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</si>
  <si>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</si>
  <si>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</si>
  <si>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</si>
  <si>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</si>
  <si>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</si>
  <si>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</si>
  <si>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</si>
  <si>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</si>
  <si>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</si>
  <si>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</si>
  <si>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</si>
  <si>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</si>
  <si>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</si>
  <si>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</si>
  <si>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</si>
  <si>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</si>
  <si>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</si>
  <si>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</si>
  <si>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</si>
  <si>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</si>
  <si>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</si>
  <si>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</si>
  <si>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</si>
  <si>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</si>
  <si>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</si>
  <si>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</si>
  <si>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</si>
  <si>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</si>
  <si>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</si>
  <si>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</si>
  <si>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</si>
  <si>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</si>
  <si>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</si>
  <si>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</si>
  <si>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</si>
  <si>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</si>
  <si>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</si>
  <si>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</si>
  <si>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</si>
  <si>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</si>
  <si>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</si>
  <si>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</si>
  <si>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</si>
  <si>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</si>
  <si>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</si>
  <si>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</si>
  <si>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</si>
  <si>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</si>
  <si>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</si>
  <si>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</si>
  <si>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</si>
  <si>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</si>
  <si>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</si>
  <si>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</si>
  <si>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</si>
  <si>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</si>
  <si>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</si>
  <si>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</si>
  <si>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</si>
  <si>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</si>
  <si>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</si>
  <si>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</si>
  <si>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</si>
  <si>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</si>
  <si>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</si>
  <si>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</si>
  <si>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</si>
  <si>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</si>
  <si>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</si>
  <si>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</si>
  <si>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</si>
  <si>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</si>
  <si>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</si>
  <si>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</si>
  <si>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</si>
  <si>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</si>
  <si>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</si>
  <si>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</si>
  <si>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</si>
  <si>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</si>
  <si>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</si>
  <si>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</si>
  <si>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</si>
  <si>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</si>
  <si>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</si>
  <si>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</si>
  <si>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</si>
  <si>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</si>
  <si>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</si>
  <si>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</si>
  <si>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</si>
  <si>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</si>
  <si>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</si>
  <si>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</si>
  <si>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</si>
  <si>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</si>
  <si>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</si>
  <si>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</si>
  <si>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</si>
  <si>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</si>
  <si>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</si>
  <si>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</si>
  <si>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</si>
  <si>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</si>
  <si>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</si>
  <si>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</si>
  <si>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</si>
  <si>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</si>
  <si>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</si>
  <si>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</si>
  <si>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</si>
  <si>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</si>
  <si>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</si>
  <si>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</si>
  <si>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</si>
  <si>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</si>
  <si>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</si>
  <si>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</si>
  <si>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</si>
  <si>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</si>
  <si>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</si>
  <si>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</si>
  <si>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</si>
  <si>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</si>
  <si>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</si>
  <si>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</si>
  <si>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</si>
  <si>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</si>
  <si>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</si>
  <si>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</si>
  <si>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</si>
  <si>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</si>
  <si>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</si>
  <si>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</si>
  <si>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</si>
  <si>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</si>
  <si>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</si>
  <si>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</si>
  <si>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</si>
  <si>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</si>
  <si>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</si>
  <si>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</si>
  <si>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</si>
  <si>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</si>
  <si>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</si>
  <si>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</si>
  <si>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</si>
  <si>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</si>
  <si>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</si>
  <si>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</si>
  <si>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</si>
  <si>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</si>
  <si>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</si>
  <si>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</si>
  <si>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</si>
  <si>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</si>
  <si>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</si>
  <si>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</si>
  <si>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</si>
  <si>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</si>
  <si>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</si>
  <si>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</si>
  <si>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</si>
  <si>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</si>
  <si>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</si>
  <si>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</si>
  <si>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</si>
  <si>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</si>
  <si>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</si>
  <si>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</si>
  <si>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</si>
  <si>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</si>
  <si>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</si>
  <si>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</si>
  <si>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</si>
  <si>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</si>
  <si>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</si>
  <si>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</si>
  <si>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</si>
  <si>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</si>
  <si>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</si>
  <si>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</si>
  <si>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</si>
  <si>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</si>
  <si>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</si>
  <si>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</si>
  <si>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</si>
  <si>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</si>
  <si>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</si>
  <si>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</si>
  <si>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</si>
  <si>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</si>
  <si>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</si>
  <si>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</si>
  <si>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</si>
  <si>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</si>
  <si>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</si>
  <si>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</si>
  <si>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</si>
  <si>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</si>
  <si>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</si>
  <si>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</si>
  <si>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</si>
  <si>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</si>
  <si>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</si>
  <si>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</si>
  <si>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</si>
  <si>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</si>
  <si>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</si>
  <si>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</si>
  <si>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</si>
  <si>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</si>
  <si>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</si>
  <si>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</si>
  <si>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</si>
  <si>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</si>
  <si>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</si>
  <si>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</si>
  <si>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</si>
  <si>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</si>
  <si>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</si>
  <si>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</si>
  <si>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</si>
  <si>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</si>
  <si>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</si>
  <si>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</si>
  <si>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</si>
  <si>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</si>
  <si>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</si>
  <si>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</si>
  <si>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</si>
  <si>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</si>
  <si>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</si>
  <si>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</si>
  <si>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</si>
  <si>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</si>
  <si>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</si>
  <si>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</si>
  <si>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</si>
  <si>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</si>
  <si>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</si>
  <si>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</si>
  <si>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</si>
  <si>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</si>
  <si>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</si>
  <si>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</si>
  <si>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</si>
  <si>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</si>
  <si>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</si>
  <si>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</si>
  <si>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</si>
  <si>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</si>
  <si>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</si>
  <si>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</si>
  <si>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</si>
  <si>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</si>
  <si>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</si>
  <si>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</si>
  <si>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</si>
  <si>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</si>
  <si>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</si>
  <si>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</si>
  <si>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</si>
  <si>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</si>
  <si>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</si>
  <si>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</si>
  <si>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</si>
  <si>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</si>
  <si>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</si>
  <si>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</si>
  <si>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</si>
  <si>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</si>
  <si>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</si>
  <si>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</si>
  <si>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</si>
  <si>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</si>
  <si>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</si>
  <si>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</si>
  <si>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</si>
  <si>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</si>
  <si>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</si>
  <si>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</si>
  <si>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</si>
  <si>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</si>
  <si>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</si>
  <si>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</si>
  <si>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</si>
  <si>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</si>
  <si>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</si>
  <si>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</si>
  <si>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</si>
  <si>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</si>
  <si>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</si>
  <si>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</si>
  <si>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</si>
  <si>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</si>
  <si>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</si>
  <si>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</si>
  <si>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</si>
  <si>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</si>
  <si>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</si>
  <si>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</si>
  <si>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</si>
  <si>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</si>
  <si>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</si>
  <si>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</si>
  <si>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</si>
  <si>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</si>
  <si>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</si>
  <si>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</si>
  <si>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</si>
  <si>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</si>
  <si>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</si>
  <si>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</si>
  <si>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</si>
  <si>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</si>
  <si>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</si>
  <si>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</si>
  <si>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</si>
  <si>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</si>
  <si>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</si>
  <si>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</si>
  <si>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</si>
  <si>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</si>
  <si>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</si>
  <si>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</si>
  <si>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</si>
  <si>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</si>
  <si>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</si>
  <si>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</si>
  <si>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</si>
  <si>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</si>
  <si>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</si>
  <si>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</si>
  <si>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</si>
  <si>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</si>
  <si>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</si>
  <si>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</si>
  <si>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</si>
  <si>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</si>
  <si>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</si>
  <si>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</si>
  <si>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</si>
  <si>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</si>
  <si>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</si>
  <si>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</si>
  <si>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</si>
  <si>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</si>
  <si>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</si>
  <si>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</si>
  <si>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</si>
  <si>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</si>
  <si>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</si>
  <si>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</si>
  <si>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</si>
  <si>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</si>
  <si>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</si>
  <si>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</si>
  <si>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</si>
  <si>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</si>
  <si>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</si>
  <si>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</si>
  <si>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</si>
  <si>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</si>
  <si>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</si>
  <si>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</si>
  <si>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</si>
  <si>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</si>
  <si>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</si>
  <si>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</si>
  <si>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</si>
  <si>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</si>
  <si>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</si>
  <si>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</si>
  <si>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</si>
  <si>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</si>
  <si>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</si>
  <si>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</si>
  <si>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</si>
  <si>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</si>
  <si>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</si>
  <si>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</si>
  <si>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</si>
  <si>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</si>
  <si>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</si>
  <si>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</si>
  <si>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</si>
  <si>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</si>
  <si>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</si>
  <si>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</si>
  <si>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</si>
  <si>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</si>
  <si>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</si>
  <si>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</si>
  <si>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</si>
  <si>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</si>
  <si>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</si>
  <si>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</si>
  <si>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</si>
  <si>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</si>
  <si>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</si>
  <si>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</si>
  <si>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</si>
  <si>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</si>
  <si>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</si>
  <si>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</si>
  <si>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</si>
  <si>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</si>
  <si>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</si>
  <si>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</si>
  <si>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</si>
  <si>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</si>
  <si>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</si>
  <si>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</si>
  <si>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</si>
  <si>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</si>
  <si>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</si>
  <si>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</si>
  <si>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</si>
  <si>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</si>
  <si>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</si>
  <si>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</si>
  <si>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</si>
  <si>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</si>
  <si>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</si>
  <si>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</si>
  <si>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</si>
  <si>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</si>
  <si>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</si>
  <si>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</si>
  <si>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</si>
  <si>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</si>
  <si>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</si>
  <si>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</si>
  <si>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</si>
  <si>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</si>
  <si>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</si>
  <si>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</si>
  <si>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</si>
  <si>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</si>
  <si>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</si>
  <si>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</si>
  <si>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</si>
  <si>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</si>
  <si>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</si>
  <si>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</si>
  <si>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</si>
  <si>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</si>
  <si>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</si>
  <si>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</si>
  <si>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</si>
  <si>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</si>
  <si>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</si>
  <si>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</si>
  <si>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</si>
  <si>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</si>
  <si>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</si>
  <si>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</si>
  <si>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</si>
  <si>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</si>
  <si>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</si>
  <si>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</si>
  <si>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</si>
  <si>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</si>
  <si>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</si>
  <si>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</si>
  <si>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</si>
  <si>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</si>
  <si>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</si>
  <si>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</si>
  <si>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</si>
  <si>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</si>
  <si>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</si>
  <si>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</si>
  <si>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</si>
  <si>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</si>
  <si>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</si>
  <si>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</si>
  <si>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</si>
  <si>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</si>
  <si>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</si>
  <si>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</si>
  <si>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</si>
  <si>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</si>
  <si>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</si>
  <si>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</si>
  <si>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</si>
  <si>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</si>
  <si>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</si>
  <si>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</si>
  <si>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</si>
  <si>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</si>
  <si>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</si>
  <si>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</si>
  <si>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</si>
  <si>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</si>
  <si>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</si>
  <si>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</si>
  <si>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</si>
  <si>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</si>
  <si>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</si>
  <si>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</si>
  <si>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</si>
  <si>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</si>
  <si>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</si>
  <si>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</si>
  <si>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</si>
  <si>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</si>
  <si>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</si>
  <si>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</si>
  <si>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</si>
  <si>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</si>
  <si>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</si>
  <si>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</si>
  <si>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</si>
  <si>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</si>
  <si>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</si>
  <si>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</si>
  <si>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</si>
  <si>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</si>
  <si>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</si>
  <si>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</si>
  <si>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</si>
  <si>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</si>
  <si>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</si>
  <si>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</si>
  <si>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</si>
  <si>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</si>
  <si>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</si>
  <si>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</si>
  <si>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</si>
  <si>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</si>
  <si>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</si>
  <si>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</si>
  <si>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</si>
  <si>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</si>
  <si>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</si>
  <si>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</si>
  <si>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</si>
  <si>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</si>
  <si>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</si>
  <si>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</si>
  <si>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</si>
  <si>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</si>
  <si>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</si>
  <si>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</si>
  <si>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</si>
  <si>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</si>
  <si>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</si>
  <si>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</si>
  <si>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</si>
  <si>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</si>
  <si>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</si>
  <si>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</si>
  <si>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</si>
  <si>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</si>
  <si>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</si>
  <si>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</si>
  <si>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</si>
  <si>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</si>
  <si>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</si>
  <si>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</si>
  <si>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</si>
  <si>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</si>
  <si>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</si>
  <si>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</si>
  <si>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</si>
  <si>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</si>
  <si>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</si>
  <si>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</si>
  <si>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</si>
  <si>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</si>
  <si>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</si>
  <si>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</si>
  <si>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</si>
  <si>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</si>
  <si>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</si>
  <si>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</si>
  <si>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</si>
  <si>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</si>
  <si>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</si>
  <si>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</si>
  <si>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</si>
  <si>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</si>
  <si>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</si>
  <si>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</si>
  <si>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</si>
  <si>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</si>
  <si>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</si>
  <si>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</si>
  <si>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</si>
  <si>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</si>
  <si>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</si>
  <si>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</si>
  <si>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</si>
  <si>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</si>
  <si>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</si>
  <si>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</si>
  <si>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</si>
  <si>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</si>
  <si>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</si>
  <si>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</si>
  <si>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</si>
  <si>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</si>
  <si>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</si>
  <si>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</si>
  <si>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</si>
  <si>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</si>
  <si>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</si>
  <si>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</si>
  <si>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</si>
  <si>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</si>
  <si>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</si>
  <si>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</si>
  <si>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</si>
  <si>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</si>
  <si>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</si>
  <si>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</si>
  <si>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</si>
  <si>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</si>
  <si>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</si>
  <si>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</si>
  <si>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</si>
  <si>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</si>
  <si>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</si>
  <si>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</si>
  <si>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</si>
  <si>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</si>
  <si>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</si>
  <si>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</si>
  <si>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</si>
  <si>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</si>
  <si>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</si>
  <si>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</si>
  <si>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</si>
  <si>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</si>
  <si>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</si>
  <si>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</si>
  <si>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</si>
  <si>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</si>
  <si>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</si>
  <si>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</si>
  <si>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</si>
  <si>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</si>
  <si>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</si>
  <si>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</si>
  <si>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</si>
  <si>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</si>
  <si>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</si>
  <si>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</si>
  <si>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</si>
  <si>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</si>
  <si>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</si>
  <si>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</si>
  <si>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</si>
  <si>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</si>
  <si>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</si>
  <si>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</si>
  <si>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</si>
  <si>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</si>
  <si>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</si>
  <si>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</si>
  <si>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</si>
  <si>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</si>
  <si>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</si>
  <si>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</si>
  <si>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</si>
  <si>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</si>
  <si>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</si>
  <si>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</si>
  <si>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</si>
  <si>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</si>
  <si>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</si>
  <si>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</si>
  <si>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</si>
  <si>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</si>
  <si>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</si>
  <si>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</si>
  <si>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</si>
  <si>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</si>
  <si>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</si>
  <si>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</si>
  <si>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</si>
  <si>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</si>
  <si>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</si>
  <si>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</si>
  <si>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</si>
  <si>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</si>
  <si>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</si>
  <si>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</si>
  <si>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</si>
  <si>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</si>
  <si>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</si>
  <si>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</si>
  <si>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</si>
  <si>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</si>
  <si>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</si>
  <si>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</si>
  <si>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</si>
  <si>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</si>
  <si>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</si>
  <si>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</si>
  <si>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</si>
  <si>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</si>
  <si>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</si>
  <si>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</si>
  <si>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</si>
  <si>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</si>
  <si>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</si>
  <si>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</si>
  <si>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</si>
  <si>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</si>
  <si>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</si>
  <si>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</si>
  <si>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</si>
  <si>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</si>
  <si>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</si>
  <si>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</si>
  <si>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</si>
  <si>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</si>
  <si>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</si>
  <si>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</si>
  <si>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</si>
  <si>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</si>
  <si>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</si>
  <si>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</si>
  <si>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</si>
  <si>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</si>
  <si>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</si>
  <si>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</si>
  <si>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</si>
  <si>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</si>
  <si>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</si>
  <si>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</si>
  <si>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</si>
  <si>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</si>
  <si>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</si>
  <si>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</si>
  <si>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</si>
  <si>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</si>
  <si>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</si>
  <si>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</si>
  <si>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</si>
  <si>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</si>
  <si>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</si>
  <si>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</si>
  <si>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</si>
  <si>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</si>
  <si>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</si>
  <si>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</si>
  <si>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</si>
  <si>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</si>
  <si>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</si>
  <si>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</si>
  <si>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</si>
  <si>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</si>
  <si>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</si>
  <si>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</si>
  <si>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</si>
  <si>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</si>
  <si>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</si>
  <si>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</si>
  <si>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</si>
  <si>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</si>
  <si>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</si>
  <si>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</si>
  <si>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</si>
  <si>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</si>
  <si>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</si>
  <si>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</si>
  <si>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</si>
  <si>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</si>
  <si>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</si>
  <si>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</si>
  <si>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</si>
  <si>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</si>
  <si>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</si>
  <si>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</si>
  <si>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</si>
  <si>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</si>
  <si>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</si>
  <si>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</si>
  <si>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</si>
  <si>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</si>
  <si>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</si>
  <si>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</si>
  <si>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</si>
  <si>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</si>
  <si>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</si>
  <si>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</si>
  <si>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</si>
  <si>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</si>
  <si>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</si>
  <si>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</si>
  <si>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</si>
  <si>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</si>
  <si>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</si>
  <si>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</si>
  <si>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</si>
  <si>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</si>
  <si>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</si>
  <si>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</si>
  <si>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</si>
  <si>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</si>
  <si>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</si>
  <si>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</si>
  <si>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</si>
  <si>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</si>
  <si>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</si>
  <si>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</si>
  <si>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</si>
  <si>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</si>
  <si>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</si>
  <si>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</si>
  <si>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</si>
  <si>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</si>
  <si>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</si>
  <si>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</si>
  <si>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</si>
  <si>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</si>
  <si>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</si>
  <si>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</si>
  <si>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</si>
  <si>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</si>
  <si>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</si>
  <si>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</si>
  <si>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</si>
  <si>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</si>
  <si>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</si>
  <si>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</si>
  <si>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</si>
  <si>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</si>
  <si>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</si>
  <si>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</si>
  <si>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</si>
  <si>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</si>
  <si>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</si>
  <si>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</si>
  <si>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</si>
  <si>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</si>
  <si>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</si>
  <si>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</si>
  <si>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</si>
  <si>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</si>
  <si>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</si>
  <si>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</si>
  <si>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</si>
  <si>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</si>
  <si>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</si>
  <si>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</si>
  <si>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</si>
  <si>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</si>
  <si>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</si>
  <si>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</si>
  <si>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</si>
  <si>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</si>
  <si>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</si>
  <si>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</si>
  <si>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</si>
  <si>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</si>
  <si>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</si>
  <si>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</si>
  <si>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</si>
  <si>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</si>
  <si>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</si>
  <si>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</si>
  <si>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</si>
  <si>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</si>
  <si>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</si>
  <si>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</si>
  <si>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</si>
  <si>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</si>
  <si>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</si>
  <si>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</si>
  <si>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</si>
  <si>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</si>
  <si>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</si>
  <si>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</si>
  <si>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</si>
  <si>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</si>
  <si>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</si>
  <si>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</si>
  <si>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</si>
  <si>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</si>
  <si>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</si>
  <si>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</si>
  <si>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</si>
  <si>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</si>
  <si>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</si>
  <si>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</si>
  <si>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</si>
  <si>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</si>
  <si>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</si>
  <si>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</si>
  <si>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</si>
  <si>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</si>
  <si>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</si>
  <si>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</si>
  <si>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</si>
  <si>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</si>
  <si>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</si>
  <si>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</si>
  <si>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</si>
  <si>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</si>
  <si>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</si>
  <si>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</si>
  <si>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</si>
  <si>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</si>
  <si>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</si>
  <si>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</si>
  <si>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</si>
  <si>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</si>
  <si>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</si>
  <si>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</si>
  <si>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</si>
  <si>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</si>
  <si>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</si>
  <si>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</si>
  <si>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</si>
  <si>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</si>
  <si>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</si>
  <si>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</si>
  <si>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</si>
  <si>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</si>
  <si>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</si>
  <si>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</si>
  <si>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</si>
  <si>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</si>
  <si>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</si>
  <si>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</si>
  <si>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</si>
  <si>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</si>
  <si>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</si>
  <si>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</si>
  <si>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</si>
  <si>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</si>
  <si>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</si>
  <si>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</si>
  <si>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</si>
  <si>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</si>
  <si>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</si>
  <si>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</si>
  <si>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</si>
  <si>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</si>
  <si>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</si>
  <si>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</si>
  <si>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</si>
  <si>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</si>
  <si>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</si>
  <si>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</si>
  <si>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</si>
  <si>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</si>
  <si>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</si>
  <si>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</si>
  <si>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</si>
  <si>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</si>
  <si>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</si>
  <si>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</si>
  <si>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</si>
  <si>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</si>
  <si>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</si>
  <si>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</si>
  <si>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</si>
  <si>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</si>
  <si>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</si>
  <si>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</si>
  <si>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</si>
  <si>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</si>
  <si>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</si>
  <si>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</si>
  <si>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</si>
  <si>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</si>
  <si>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</si>
  <si>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</si>
  <si>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</si>
  <si>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</si>
  <si>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</si>
  <si>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</si>
  <si>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</si>
  <si>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</si>
  <si>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</si>
  <si>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</si>
  <si>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</si>
  <si>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</si>
  <si>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</si>
  <si>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</si>
  <si>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</si>
  <si>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</si>
  <si>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</si>
  <si>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</si>
  <si>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</si>
  <si>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</si>
  <si>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</si>
  <si>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</si>
  <si>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</si>
  <si>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</si>
  <si>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</si>
  <si>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</si>
  <si>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</si>
  <si>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</si>
  <si>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</si>
  <si>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</si>
  <si>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</si>
  <si>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</si>
  <si>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</si>
  <si>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</si>
  <si>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</si>
  <si>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</si>
  <si>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</si>
  <si>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</si>
  <si>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</si>
  <si>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</si>
  <si>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</si>
  <si>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</si>
  <si>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</si>
  <si>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</si>
  <si>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</si>
  <si>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</si>
  <si>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</si>
  <si>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</si>
  <si>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</si>
  <si>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</si>
  <si>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</si>
  <si>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</si>
  <si>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</si>
  <si>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</si>
  <si>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</si>
  <si>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</si>
  <si>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</si>
  <si>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</si>
  <si>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</si>
  <si>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</si>
  <si>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</si>
  <si>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</si>
  <si>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</si>
  <si>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</si>
  <si>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</si>
  <si>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</si>
  <si>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</si>
  <si>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</si>
  <si>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</si>
  <si>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</si>
  <si>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</si>
  <si>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</si>
  <si>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</si>
  <si>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</si>
  <si>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</si>
  <si>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</si>
  <si>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</si>
  <si>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</si>
  <si>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</si>
  <si>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</si>
  <si>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</si>
  <si>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</si>
  <si>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</si>
  <si>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</si>
  <si>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</si>
  <si>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</si>
  <si>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</si>
  <si>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</si>
  <si>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</si>
  <si>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</si>
  <si>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</si>
  <si>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</si>
  <si>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</si>
  <si>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</si>
  <si>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</si>
  <si>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</si>
  <si>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</si>
  <si>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</si>
  <si>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</si>
  <si>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</si>
  <si>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</si>
  <si>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</si>
  <si>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</si>
  <si>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</si>
  <si>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</si>
  <si>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</si>
  <si>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</si>
  <si>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</si>
  <si>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</si>
  <si>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</si>
  <si>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</si>
  <si>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</si>
  <si>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</si>
  <si>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</si>
  <si>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</si>
  <si>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</si>
  <si>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</si>
  <si>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</si>
  <si>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</si>
  <si>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</si>
  <si>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</si>
  <si>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</si>
  <si>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</si>
  <si>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</si>
  <si>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</si>
  <si>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</si>
  <si>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</si>
  <si>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</si>
  <si>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</si>
  <si>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</si>
  <si>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</si>
  <si>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</si>
  <si>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</si>
  <si>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</si>
  <si>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</si>
  <si>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</si>
  <si>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</si>
  <si>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</si>
  <si>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</si>
  <si>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</si>
  <si>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</si>
  <si>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</si>
  <si>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</si>
  <si>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</si>
  <si>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</si>
  <si>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</si>
  <si>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</si>
  <si>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</si>
  <si>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</si>
  <si>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</si>
  <si>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</si>
  <si>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</si>
  <si>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</si>
  <si>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</si>
  <si>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</si>
  <si>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</si>
  <si>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</si>
  <si>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</si>
  <si>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</si>
  <si>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</si>
  <si>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</si>
  <si>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</si>
  <si>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</si>
  <si>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</si>
  <si>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</si>
  <si>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</si>
  <si>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</si>
  <si>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</si>
  <si>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</si>
  <si>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</si>
  <si>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</si>
  <si>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</si>
  <si>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</si>
  <si>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</si>
  <si>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</si>
  <si>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</si>
  <si>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</si>
  <si>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</si>
  <si>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</si>
  <si>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</si>
  <si>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</si>
  <si>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</si>
  <si>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</si>
  <si>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</si>
  <si>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</si>
  <si>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</si>
  <si>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</si>
  <si>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</si>
  <si>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</si>
  <si>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</si>
  <si>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</si>
  <si>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</si>
  <si>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</si>
  <si>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</si>
  <si>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</si>
  <si>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</si>
  <si>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</si>
  <si>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</si>
  <si>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</si>
  <si>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</si>
  <si>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</si>
  <si>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</si>
  <si>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</si>
  <si>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</si>
  <si>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</si>
  <si>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</si>
  <si>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</si>
  <si>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</si>
  <si>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</si>
  <si>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</si>
  <si>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</si>
  <si>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</si>
  <si>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</si>
  <si>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</si>
  <si>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</si>
  <si>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</si>
  <si>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</si>
  <si>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</si>
  <si>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</si>
  <si>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</si>
  <si>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</si>
  <si>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</si>
  <si>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</si>
  <si>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</si>
  <si>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</si>
  <si>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</si>
  <si>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</si>
  <si>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</si>
  <si>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</si>
  <si>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</si>
  <si>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</si>
  <si>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</si>
  <si>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</si>
  <si>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</si>
  <si>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</si>
  <si>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</si>
  <si>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</si>
  <si>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</si>
  <si>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</si>
  <si>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</si>
  <si>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</si>
  <si>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</si>
  <si>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</si>
  <si>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</si>
  <si>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</si>
  <si>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</si>
  <si>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</si>
  <si>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</si>
  <si>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</si>
  <si>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</si>
  <si>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</si>
  <si>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</si>
  <si>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</si>
  <si>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</si>
  <si>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</si>
  <si>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</si>
  <si>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</si>
  <si>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</si>
  <si>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</si>
  <si>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</si>
  <si>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</si>
  <si>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</si>
  <si>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</si>
  <si>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</si>
  <si>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</si>
  <si>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</si>
  <si>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</si>
  <si>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</si>
  <si>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</si>
  <si>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</si>
  <si>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</si>
  <si>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</si>
  <si>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</si>
  <si>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</si>
  <si>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</si>
  <si>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</si>
  <si>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</si>
  <si>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</si>
  <si>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</si>
  <si>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</si>
  <si>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</si>
  <si>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</si>
  <si>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</si>
  <si>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</si>
  <si>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</si>
  <si>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</si>
  <si>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</si>
  <si>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</si>
  <si>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</si>
  <si>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</si>
  <si>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</si>
  <si>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</si>
  <si>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</si>
  <si>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</si>
  <si>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</si>
  <si>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</si>
  <si>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</si>
  <si>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</si>
  <si>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</si>
  <si>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</si>
  <si>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</si>
  <si>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</si>
  <si>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</si>
  <si>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</si>
  <si>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</si>
  <si>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</si>
  <si>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</si>
  <si>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</si>
  <si>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</si>
  <si>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</si>
  <si>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</si>
  <si>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</si>
  <si>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</si>
  <si>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</si>
  <si>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</si>
  <si>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</si>
  <si>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</si>
  <si>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</si>
  <si>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</si>
  <si>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</si>
  <si>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</si>
  <si>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</si>
  <si>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</si>
  <si>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</si>
  <si>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</si>
  <si>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</si>
  <si>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</si>
  <si>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</si>
  <si>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</si>
  <si>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</si>
  <si>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</si>
  <si>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</si>
  <si>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</si>
  <si>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</si>
  <si>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</si>
  <si>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</si>
  <si>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</si>
  <si>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</si>
  <si>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</si>
  <si>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</si>
  <si>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</si>
  <si>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</si>
  <si>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</si>
  <si>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</si>
  <si>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</si>
  <si>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</si>
  <si>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</si>
  <si>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</si>
  <si>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</si>
  <si>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</si>
  <si>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</si>
  <si>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</si>
  <si>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</si>
  <si>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</si>
  <si>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</si>
  <si>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</si>
  <si>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</si>
  <si>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</si>
  <si>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</si>
  <si>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</si>
  <si>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</si>
  <si>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</si>
  <si>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</si>
  <si>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</si>
  <si>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</si>
  <si>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</si>
  <si>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</si>
  <si>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</si>
  <si>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</si>
  <si>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</si>
  <si>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</si>
  <si>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</si>
  <si>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</si>
  <si>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</si>
  <si>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</si>
  <si>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</si>
  <si>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</si>
  <si>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</si>
  <si>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</si>
  <si>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</si>
  <si>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</si>
  <si>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</si>
  <si>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</si>
  <si>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</si>
  <si>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</si>
  <si>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</si>
  <si>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</si>
  <si>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</si>
  <si>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</si>
  <si>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</si>
  <si>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</si>
  <si>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</si>
  <si>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</si>
  <si>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</si>
  <si>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</si>
  <si>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</si>
  <si>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</si>
  <si>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</si>
  <si>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</si>
  <si>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</si>
  <si>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</si>
  <si>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</si>
  <si>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</si>
  <si>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</si>
  <si>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</si>
  <si>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</si>
  <si>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</si>
  <si>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</si>
  <si>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</si>
  <si>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</si>
  <si>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</si>
  <si>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</si>
  <si>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</si>
  <si>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</si>
  <si>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</si>
  <si>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</si>
  <si>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</si>
  <si>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</si>
  <si>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</si>
  <si>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</si>
  <si>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</si>
  <si>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</si>
  <si>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</si>
  <si>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</si>
  <si>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</si>
  <si>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</si>
  <si>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</si>
  <si>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</si>
  <si>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</si>
  <si>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</si>
  <si>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</si>
  <si>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</si>
  <si>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</si>
  <si>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</si>
  <si>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</si>
  <si>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</si>
  <si>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</si>
  <si>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</si>
  <si>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</si>
  <si>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</si>
  <si>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</si>
  <si>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</si>
  <si>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</si>
  <si>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</si>
  <si>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</si>
  <si>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</si>
  <si>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</si>
  <si>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</si>
  <si>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</si>
  <si>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</si>
  <si>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</si>
  <si>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</si>
  <si>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</si>
  <si>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</si>
  <si>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</si>
  <si>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</si>
  <si>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</si>
  <si>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</si>
  <si>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</si>
  <si>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</si>
  <si>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</si>
  <si>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</si>
  <si>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</si>
  <si>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</si>
  <si>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</si>
  <si>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</si>
  <si>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</si>
  <si>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</si>
  <si>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</si>
  <si>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</si>
  <si>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</si>
  <si>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</si>
  <si>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</si>
  <si>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</si>
  <si>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</si>
  <si>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</si>
  <si>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</si>
  <si>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</si>
  <si>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</si>
  <si>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</si>
  <si>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</si>
  <si>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</si>
  <si>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</si>
  <si>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</si>
  <si>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</si>
  <si>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</si>
  <si>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</si>
  <si>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</si>
  <si>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</si>
  <si>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</si>
  <si>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</si>
  <si>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</si>
  <si>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</si>
  <si>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</si>
  <si>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</si>
  <si>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</si>
  <si>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</si>
  <si>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</si>
  <si>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</si>
  <si>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</si>
  <si>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</si>
  <si>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</si>
  <si>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</si>
  <si>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</si>
  <si>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</si>
  <si>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</si>
  <si>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</si>
  <si>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</si>
  <si>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</si>
  <si>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</si>
  <si>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</si>
  <si>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</si>
  <si>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</si>
  <si>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</si>
  <si>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</si>
  <si>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</si>
  <si>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</si>
  <si>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</si>
  <si>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</si>
  <si>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</si>
  <si>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</si>
  <si>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</si>
  <si>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</si>
  <si>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</si>
  <si>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</si>
  <si>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</si>
  <si>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</si>
  <si>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</si>
  <si>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</si>
  <si>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</si>
  <si>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</si>
  <si>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</si>
  <si>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</si>
  <si>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</si>
  <si>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</si>
  <si>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</si>
  <si>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</si>
  <si>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</si>
  <si>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</si>
  <si>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</si>
  <si>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</si>
  <si>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</si>
  <si>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</si>
  <si>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</si>
  <si>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</si>
  <si>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</si>
  <si>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</si>
  <si>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</si>
  <si>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</si>
  <si>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</si>
  <si>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</si>
  <si>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</si>
  <si>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</si>
  <si>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</si>
  <si>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</si>
  <si>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</si>
  <si>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</si>
  <si>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</si>
  <si>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</si>
  <si>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</si>
  <si>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</si>
  <si>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</si>
  <si>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</si>
  <si>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</si>
  <si>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</si>
  <si>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</si>
  <si>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</si>
  <si>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</si>
  <si>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</si>
  <si>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</si>
  <si>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</si>
  <si>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</si>
  <si>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</si>
  <si>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</si>
  <si>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</si>
  <si>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</si>
  <si>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</si>
  <si>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</si>
  <si>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</si>
  <si>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</si>
  <si>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</si>
  <si>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</si>
  <si>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</si>
  <si>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</si>
  <si>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</si>
  <si>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</si>
  <si>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</si>
  <si>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</si>
  <si>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</si>
  <si>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</si>
  <si>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</si>
  <si>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</si>
  <si>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</si>
  <si>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</si>
  <si>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</si>
  <si>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</si>
  <si>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</si>
  <si>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</si>
  <si>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</si>
  <si>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</si>
  <si>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</si>
  <si>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</si>
  <si>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</si>
  <si>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</si>
  <si>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</si>
  <si>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</si>
  <si>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</si>
  <si>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</si>
  <si>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</si>
  <si>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</si>
  <si>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</si>
  <si>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</si>
  <si>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</si>
  <si>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</si>
  <si>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</si>
  <si>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</si>
  <si>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</si>
  <si>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</si>
  <si>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</si>
  <si>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</si>
  <si>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</si>
  <si>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</si>
  <si>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</si>
  <si>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</si>
  <si>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</si>
  <si>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</si>
  <si>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</si>
  <si>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</si>
  <si>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</si>
  <si>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</si>
  <si>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</si>
  <si>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</si>
  <si>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</si>
  <si>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</si>
  <si>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</si>
  <si>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</si>
  <si>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</si>
  <si>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</si>
  <si>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</si>
  <si>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</si>
  <si>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</si>
  <si>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</si>
  <si>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</si>
  <si>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</si>
  <si>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</si>
  <si>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</si>
  <si>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</si>
  <si>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</si>
  <si>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</si>
  <si>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</si>
  <si>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</si>
  <si>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</si>
  <si>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</si>
  <si>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</si>
  <si>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</si>
  <si>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</si>
  <si>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</si>
  <si>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</si>
  <si>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</si>
  <si>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</si>
  <si>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</si>
  <si>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</si>
  <si>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</si>
  <si>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</si>
  <si>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</si>
  <si>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</si>
  <si>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</si>
  <si>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</si>
  <si>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</si>
  <si>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</si>
  <si>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</si>
  <si>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</si>
  <si>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</si>
  <si>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</si>
  <si>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</si>
  <si>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</si>
  <si>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</si>
  <si>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</si>
  <si>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</si>
  <si>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</si>
  <si>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</si>
  <si>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</si>
  <si>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</si>
  <si>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</si>
  <si>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</si>
  <si>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</si>
  <si>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</si>
  <si>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</si>
  <si>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</si>
  <si>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</si>
  <si>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</si>
  <si>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</si>
  <si>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</si>
  <si>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</si>
  <si>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</si>
  <si>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</si>
  <si>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</si>
  <si>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</si>
  <si>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</si>
  <si>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</si>
  <si>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</si>
  <si>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</si>
  <si>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</si>
  <si>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</si>
  <si>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</si>
  <si>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</si>
  <si>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</si>
  <si>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</si>
  <si>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</si>
  <si>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</si>
  <si>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</si>
  <si>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</si>
  <si>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</si>
  <si>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</si>
  <si>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</si>
  <si>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</si>
  <si>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</si>
  <si>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</si>
  <si>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</si>
  <si>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</si>
  <si>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</si>
  <si>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</si>
  <si>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</si>
  <si>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</si>
  <si>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</si>
  <si>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</si>
  <si>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</si>
  <si>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</si>
  <si>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</si>
  <si>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</si>
  <si>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</si>
  <si>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</si>
  <si>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</si>
  <si>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</si>
  <si>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</si>
  <si>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</si>
  <si>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</si>
  <si>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</si>
  <si>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</si>
  <si>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</si>
  <si>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</si>
  <si>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</si>
  <si>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</si>
  <si>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</si>
  <si>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</si>
  <si>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</si>
  <si>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</si>
  <si>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</si>
  <si>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</si>
  <si>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</si>
  <si>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</si>
  <si>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</si>
  <si>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</si>
  <si>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</si>
  <si>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</si>
  <si>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</si>
  <si>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</si>
  <si>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</si>
  <si>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</si>
  <si>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</si>
  <si>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</si>
  <si>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</si>
  <si>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</si>
  <si>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</si>
  <si>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</si>
  <si>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</si>
  <si>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</si>
  <si>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</si>
  <si>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</si>
  <si>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</si>
  <si>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</si>
  <si>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</si>
  <si>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</si>
  <si>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</si>
  <si>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</si>
  <si>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</si>
  <si>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</si>
  <si>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</si>
  <si>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</si>
  <si>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</si>
  <si>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</si>
  <si>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</si>
  <si>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</si>
  <si>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</si>
  <si>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</si>
  <si>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</si>
  <si>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</si>
  <si>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</si>
  <si>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</si>
  <si>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</si>
  <si>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</si>
  <si>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</si>
  <si>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</si>
  <si>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</si>
  <si>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</si>
  <si>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</si>
  <si>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</si>
  <si>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</si>
  <si>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</si>
  <si>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</si>
  <si>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</si>
  <si>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</si>
  <si>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</si>
  <si>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</si>
  <si>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</si>
  <si>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</si>
  <si>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</si>
  <si>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</si>
  <si>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</si>
  <si>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</si>
  <si>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</si>
  <si>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</si>
  <si>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</si>
  <si>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</si>
  <si>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</si>
  <si>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</si>
  <si>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</si>
  <si>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</si>
  <si>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</si>
  <si>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</si>
  <si>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</si>
  <si>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</si>
  <si>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</si>
  <si>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</si>
  <si>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</si>
  <si>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</si>
  <si>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</si>
  <si>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</si>
  <si>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</si>
  <si>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</si>
  <si>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</si>
  <si>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</si>
  <si>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</si>
  <si>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</si>
  <si>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</si>
  <si>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</si>
  <si>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</si>
  <si>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</si>
  <si>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</si>
  <si>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</si>
  <si>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</si>
  <si>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</si>
  <si>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</si>
  <si>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</si>
  <si>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</si>
  <si>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</si>
  <si>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</si>
  <si>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</si>
  <si>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</si>
  <si>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</si>
  <si>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</si>
  <si>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</si>
  <si>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</si>
  <si>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</si>
  <si>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</si>
  <si>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</si>
  <si>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</si>
  <si>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</si>
  <si>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</si>
  <si>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</si>
  <si>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</si>
  <si>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</si>
  <si>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</si>
  <si>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</si>
  <si>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</si>
  <si>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</si>
  <si>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</si>
  <si>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</si>
  <si>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</si>
  <si>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</si>
  <si>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</si>
  <si>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</si>
  <si>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</si>
  <si>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</si>
  <si>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</si>
  <si>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</si>
  <si>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</si>
  <si>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</si>
  <si>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</si>
  <si>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</si>
  <si>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</si>
  <si>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</si>
  <si>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</si>
  <si>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</si>
  <si>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</si>
  <si>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</si>
  <si>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</si>
  <si>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</si>
  <si>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</si>
  <si>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</si>
  <si>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</si>
  <si>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</si>
  <si>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</si>
  <si>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</si>
  <si>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</si>
  <si>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</si>
  <si>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</si>
  <si>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</si>
  <si>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</si>
  <si>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</si>
  <si>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</si>
  <si>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</si>
  <si>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</si>
  <si>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</si>
  <si>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</si>
  <si>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</si>
  <si>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</si>
  <si>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</si>
  <si>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</si>
  <si>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</si>
  <si>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</si>
  <si>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</si>
  <si>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</si>
  <si>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</si>
  <si>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</si>
  <si>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</si>
  <si>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</si>
  <si>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</si>
  <si>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</si>
  <si>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</si>
  <si>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</si>
  <si>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</si>
  <si>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</si>
  <si>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</si>
  <si>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</si>
  <si>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</si>
  <si>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</si>
  <si>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</si>
  <si>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</si>
  <si>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</si>
  <si>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</si>
  <si>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</si>
  <si>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</si>
  <si>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</si>
  <si>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</si>
  <si>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</si>
  <si>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</si>
  <si>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</si>
  <si>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</si>
  <si>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</si>
  <si>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</si>
  <si>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</si>
  <si>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</si>
  <si>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</si>
  <si>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</si>
  <si>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</si>
  <si>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</si>
  <si>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</si>
  <si>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</si>
  <si>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</si>
  <si>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</si>
  <si>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</si>
  <si>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</si>
  <si>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</si>
  <si>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</si>
  <si>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</si>
  <si>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</si>
  <si>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</si>
  <si>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</si>
  <si>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</si>
  <si>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</si>
  <si>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</si>
  <si>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</si>
  <si>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</si>
  <si>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</si>
  <si>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</si>
  <si>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</si>
  <si>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</si>
  <si>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</si>
  <si>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</si>
  <si>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</si>
  <si>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</si>
  <si>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</si>
  <si>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</si>
  <si>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</si>
  <si>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</si>
  <si>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</si>
  <si>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</si>
  <si>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</si>
  <si>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</si>
  <si>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</si>
  <si>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</si>
  <si>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</si>
  <si>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</si>
  <si>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</si>
  <si>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</si>
  <si>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</si>
  <si>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</si>
  <si>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</si>
  <si>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</si>
  <si>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</si>
  <si>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</si>
  <si>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</si>
  <si>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</si>
  <si>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</si>
  <si>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</si>
  <si>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</si>
  <si>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</si>
  <si>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</si>
  <si>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</si>
  <si>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</si>
  <si>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</si>
  <si>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</si>
  <si>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</si>
  <si>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</si>
  <si>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</si>
  <si>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</si>
  <si>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</si>
  <si>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</si>
  <si>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</si>
  <si>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</si>
  <si>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</si>
  <si>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</si>
  <si>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</si>
  <si>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</si>
  <si>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</si>
  <si>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</si>
  <si>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</si>
  <si>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</si>
  <si>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</si>
  <si>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</si>
  <si>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</si>
  <si>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</si>
  <si>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</si>
  <si>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</si>
  <si>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</si>
  <si>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</si>
  <si>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</si>
  <si>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</si>
  <si>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</si>
  <si>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</si>
  <si>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</si>
  <si>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</si>
  <si>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</si>
  <si>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</si>
  <si>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</si>
  <si>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</si>
  <si>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</si>
  <si>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</si>
  <si>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</si>
  <si>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</si>
  <si>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</si>
  <si>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</si>
  <si>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</si>
  <si>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</si>
  <si>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</si>
  <si>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</si>
  <si>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</si>
  <si>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</si>
  <si>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</si>
  <si>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</si>
  <si>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</si>
  <si>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</si>
  <si>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</si>
  <si>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</si>
  <si>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</si>
  <si>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</si>
  <si>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</si>
  <si>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</si>
  <si>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</si>
  <si>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</si>
  <si>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</si>
  <si>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</si>
  <si>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</si>
  <si>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</si>
  <si>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</si>
  <si>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</si>
  <si>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</si>
  <si>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</si>
  <si>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</si>
  <si>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</si>
  <si>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</si>
  <si>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</si>
  <si>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</si>
  <si>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</si>
  <si>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</si>
  <si>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</si>
  <si>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</si>
  <si>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</si>
  <si>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</si>
  <si>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</si>
  <si>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</si>
  <si>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</si>
  <si>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</si>
  <si>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</si>
  <si>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</si>
  <si>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</si>
  <si>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</si>
  <si>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</si>
  <si>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</si>
  <si>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</si>
  <si>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</si>
  <si>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</si>
  <si>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</si>
  <si>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</si>
  <si>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</si>
  <si>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</si>
  <si>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</si>
  <si>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</si>
  <si>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</si>
  <si>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</si>
  <si>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</si>
  <si>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</si>
  <si>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</si>
  <si>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</si>
  <si>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</si>
  <si>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</si>
  <si>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</si>
  <si>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</si>
  <si>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</si>
  <si>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</si>
  <si>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</si>
  <si>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</si>
  <si>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</si>
  <si>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</si>
  <si>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</si>
  <si>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</si>
  <si>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</si>
  <si>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</si>
  <si>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</si>
  <si>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</si>
  <si>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</si>
  <si>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</si>
  <si>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</si>
  <si>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</si>
  <si>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</si>
  <si>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</si>
  <si>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</si>
  <si>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</si>
  <si>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</si>
  <si>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</si>
  <si>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</si>
  <si>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</si>
  <si>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</si>
  <si>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</si>
  <si>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</si>
  <si>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</si>
  <si>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</si>
  <si>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</si>
  <si>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</si>
  <si>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</si>
  <si>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</si>
  <si>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</si>
  <si>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</si>
  <si>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</si>
  <si>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</si>
  <si>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</si>
  <si>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</si>
  <si>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</si>
  <si>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</si>
  <si>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</si>
  <si>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</si>
  <si>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</si>
  <si>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</si>
  <si>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</si>
  <si>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</si>
  <si>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</si>
  <si>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</si>
  <si>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</si>
  <si>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</si>
  <si>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</si>
  <si>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</si>
  <si>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</si>
  <si>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</si>
  <si>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</si>
  <si>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</si>
  <si>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</si>
  <si>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</si>
  <si>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</si>
  <si>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</si>
  <si>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</si>
  <si>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</si>
  <si>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</si>
  <si>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</si>
  <si>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</si>
  <si>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</si>
  <si>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</si>
  <si>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</si>
  <si>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</si>
  <si>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</si>
  <si>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</si>
  <si>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</si>
  <si>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</si>
  <si>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</si>
  <si>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</si>
  <si>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</si>
  <si>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</si>
  <si>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</si>
  <si>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</si>
  <si>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</si>
  <si>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</si>
  <si>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</si>
  <si>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</si>
  <si>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</si>
  <si>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</si>
  <si>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</si>
  <si>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</si>
  <si>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</si>
  <si>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</si>
  <si>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</si>
  <si>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</si>
  <si>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</si>
  <si>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</si>
  <si>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</si>
  <si>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</si>
  <si>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</si>
  <si>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</si>
  <si>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</si>
  <si>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</si>
  <si>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</si>
  <si>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</si>
  <si>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</si>
  <si>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</si>
  <si>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</si>
  <si>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</si>
  <si>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</si>
  <si>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</si>
  <si>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</si>
  <si>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</si>
  <si>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</si>
  <si>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</si>
  <si>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</si>
  <si>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</si>
  <si>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</si>
  <si>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</si>
  <si>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</si>
  <si>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</si>
  <si>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</si>
  <si>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</si>
  <si>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</si>
  <si>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</si>
  <si>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</si>
  <si>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</si>
  <si>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</si>
  <si>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</si>
  <si>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</si>
  <si>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</si>
  <si>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</si>
  <si>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</si>
  <si>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</si>
  <si>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</si>
  <si>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</si>
  <si>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</si>
  <si>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</si>
  <si>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</si>
  <si>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</si>
  <si>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</si>
  <si>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</si>
  <si>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</si>
  <si>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</si>
  <si>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</si>
  <si>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</si>
  <si>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</si>
  <si>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</si>
  <si>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</si>
  <si>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</si>
  <si>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</si>
  <si>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</si>
  <si>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</si>
  <si>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</si>
  <si>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</si>
  <si>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</si>
  <si>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</si>
  <si>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</si>
  <si>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</si>
  <si>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</si>
  <si>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</si>
  <si>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</si>
  <si>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</si>
  <si>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</si>
  <si>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</si>
  <si>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</si>
  <si>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</si>
  <si>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</si>
  <si>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</si>
  <si>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</si>
  <si>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</si>
  <si>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</si>
  <si>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</si>
  <si>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</si>
  <si>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</si>
  <si>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</si>
  <si>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</si>
  <si>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</si>
  <si>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</si>
  <si>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</si>
  <si>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</si>
  <si>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</si>
  <si>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</si>
  <si>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</si>
  <si>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</si>
  <si>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</si>
  <si>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</si>
  <si>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</si>
  <si>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</si>
  <si>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</si>
  <si>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</si>
  <si>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</si>
  <si>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</si>
  <si>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</si>
  <si>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</si>
  <si>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</si>
  <si>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</si>
  <si>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</si>
  <si>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</si>
  <si>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</si>
  <si>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</si>
  <si>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</si>
  <si>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</si>
  <si>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</si>
  <si>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</si>
  <si>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</si>
  <si>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</si>
  <si>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</si>
  <si>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</si>
  <si>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</si>
  <si>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</si>
  <si>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</si>
  <si>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</si>
  <si>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</si>
  <si>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</si>
  <si>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</si>
  <si>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</si>
  <si>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</si>
  <si>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</si>
  <si>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</si>
  <si>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</si>
  <si>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</si>
  <si>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</si>
  <si>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</si>
  <si>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</si>
  <si>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</si>
  <si>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</si>
  <si>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</si>
  <si>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</si>
  <si>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</si>
  <si>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</si>
  <si>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</si>
  <si>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</si>
  <si>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</si>
  <si>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</si>
  <si>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</si>
  <si>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</si>
  <si>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</si>
  <si>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</si>
  <si>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</si>
  <si>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</si>
  <si>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</si>
  <si>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</si>
  <si>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</si>
  <si>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</si>
  <si>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</si>
  <si>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</si>
  <si>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</si>
  <si>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</si>
  <si>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</si>
  <si>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</si>
  <si>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</si>
  <si>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</si>
  <si>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</si>
  <si>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</si>
  <si>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</si>
  <si>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</si>
  <si>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</si>
  <si>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</si>
  <si>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</si>
  <si>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</si>
  <si>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</si>
  <si>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</si>
  <si>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</si>
  <si>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</si>
  <si>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</si>
  <si>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</si>
  <si>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</si>
  <si>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</si>
  <si>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</si>
  <si>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</si>
  <si>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</si>
  <si>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</si>
  <si>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</si>
  <si>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</si>
  <si>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</si>
  <si>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</si>
  <si>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</si>
  <si>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</si>
  <si>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</si>
  <si>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</si>
  <si>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</si>
  <si>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</si>
  <si>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</si>
  <si>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</si>
  <si>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</si>
  <si>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</si>
  <si>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</si>
  <si>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</si>
  <si>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</si>
  <si>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</si>
  <si>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</si>
  <si>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</si>
  <si>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</si>
  <si>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</si>
  <si>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</si>
  <si>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</si>
  <si>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</si>
  <si>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</si>
  <si>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</si>
  <si>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</si>
  <si>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</si>
  <si>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</si>
  <si>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</si>
  <si>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</si>
  <si>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</si>
  <si>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</si>
  <si>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</si>
  <si>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</si>
  <si>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</si>
  <si>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</si>
  <si>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</si>
  <si>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</si>
  <si>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</si>
  <si>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</si>
  <si>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</si>
  <si>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</si>
  <si>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</si>
  <si>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</si>
  <si>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</si>
  <si>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</si>
  <si>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</si>
  <si>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</si>
  <si>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</si>
  <si>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</si>
  <si>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</si>
  <si>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</si>
  <si>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</si>
  <si>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</si>
  <si>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</si>
  <si>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</si>
  <si>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</si>
  <si>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</si>
  <si>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</si>
  <si>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</si>
  <si>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</si>
  <si>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</si>
  <si>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</si>
  <si>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</si>
  <si>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</si>
  <si>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</si>
  <si>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</si>
  <si>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</si>
  <si>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</si>
  <si>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</si>
  <si>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</si>
  <si>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</si>
  <si>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</si>
  <si>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</si>
  <si>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</si>
  <si>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</si>
  <si>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</si>
  <si>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</si>
  <si>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</si>
  <si>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</si>
  <si>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</si>
  <si>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</si>
  <si>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</si>
  <si>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</si>
  <si>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</si>
  <si>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</si>
  <si>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</si>
  <si>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</si>
  <si>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</si>
  <si>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</si>
  <si>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</si>
  <si>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</si>
  <si>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</si>
  <si>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</si>
  <si>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</si>
  <si>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</si>
  <si>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</si>
  <si>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</si>
  <si>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</si>
  <si>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</si>
  <si>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</si>
  <si>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</si>
  <si>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</si>
  <si>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</si>
  <si>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</si>
  <si>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</si>
  <si>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</si>
  <si>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</si>
  <si>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</si>
  <si>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</si>
  <si>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</si>
  <si>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</si>
  <si>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</si>
  <si>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</si>
  <si>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</si>
  <si>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</si>
  <si>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</si>
  <si>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</si>
  <si>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</si>
  <si>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</si>
  <si>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</si>
  <si>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</si>
  <si>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</si>
  <si>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</si>
  <si>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</si>
  <si>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</si>
  <si>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</si>
  <si>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</si>
  <si>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</si>
  <si>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</si>
  <si>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</si>
  <si>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</si>
  <si>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</si>
  <si>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</si>
  <si>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</si>
  <si>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</si>
  <si>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</si>
  <si>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</si>
  <si>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</si>
  <si>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</si>
  <si>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</si>
  <si>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</si>
  <si>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</si>
  <si>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</si>
  <si>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</si>
  <si>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</si>
  <si>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</si>
  <si>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</si>
  <si>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</si>
  <si>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</si>
  <si>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</si>
  <si>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</si>
  <si>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</si>
  <si>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</si>
  <si>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</si>
  <si>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</si>
  <si>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</si>
  <si>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</si>
  <si>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</si>
  <si>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</si>
  <si>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</si>
  <si>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</si>
  <si>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</si>
  <si>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</si>
  <si>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</si>
  <si>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</si>
  <si>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</si>
  <si>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</si>
  <si>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</si>
  <si>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</si>
  <si>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</si>
  <si>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</si>
  <si>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</si>
  <si>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</si>
  <si>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</si>
  <si>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</si>
  <si>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</si>
  <si>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</si>
  <si>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</si>
  <si>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</si>
  <si>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</si>
  <si>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</si>
  <si>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</si>
  <si>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</si>
  <si>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</si>
  <si>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</si>
  <si>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</si>
  <si>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</si>
  <si>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</si>
  <si>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</si>
  <si>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</si>
  <si>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</si>
  <si>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</si>
  <si>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</si>
  <si>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</si>
  <si>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</si>
  <si>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</si>
  <si>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</si>
  <si>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</si>
  <si>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</si>
  <si>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</si>
  <si>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</si>
  <si>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</si>
  <si>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</si>
  <si>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</si>
  <si>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</si>
  <si>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</si>
  <si>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</si>
  <si>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</si>
  <si>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</si>
  <si>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</si>
  <si>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</si>
  <si>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</si>
  <si>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</si>
  <si>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</si>
  <si>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</si>
  <si>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</si>
  <si>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</si>
  <si>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</si>
  <si>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</si>
  <si>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</si>
  <si>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</si>
  <si>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</si>
  <si>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</si>
  <si>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</si>
  <si>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</si>
  <si>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</si>
  <si>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</si>
  <si>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</si>
  <si>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</si>
  <si>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</si>
  <si>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</si>
  <si>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</si>
  <si>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</si>
  <si>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</si>
  <si>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</si>
  <si>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</si>
  <si>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</si>
  <si>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</si>
  <si>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</si>
  <si>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</si>
  <si>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</si>
  <si>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</si>
  <si>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</si>
  <si>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</si>
  <si>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</si>
  <si>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</si>
  <si>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</si>
  <si>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</si>
  <si>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</si>
  <si>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</si>
  <si>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</si>
  <si>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</si>
  <si>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</si>
  <si>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</si>
  <si>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</si>
  <si>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</si>
  <si>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</si>
  <si>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</si>
  <si>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</si>
  <si>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</si>
  <si>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</si>
  <si>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</si>
  <si>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</si>
  <si>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</si>
  <si>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</si>
  <si>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</si>
  <si>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</si>
  <si>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</si>
  <si>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</si>
  <si>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</si>
  <si>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</si>
  <si>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</si>
  <si>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</si>
  <si>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</si>
  <si>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</si>
  <si>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</si>
  <si>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</si>
  <si>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</si>
  <si>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</si>
  <si>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</si>
  <si>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</si>
  <si>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</si>
  <si>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</si>
  <si>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</si>
  <si>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</si>
  <si>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</si>
  <si>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</si>
  <si>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</si>
  <si>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</si>
  <si>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</si>
  <si>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</si>
  <si>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</si>
  <si>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</si>
  <si>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</si>
  <si>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</si>
  <si>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</si>
  <si>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</si>
  <si>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</si>
  <si>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</si>
  <si>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</si>
  <si>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</si>
  <si>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</si>
  <si>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</si>
  <si>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</si>
  <si>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</si>
  <si>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</si>
  <si>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</si>
  <si>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</si>
  <si>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</si>
  <si>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</si>
  <si>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</si>
  <si>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</si>
  <si>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</si>
  <si>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</si>
  <si>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</si>
  <si>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</si>
  <si>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</si>
  <si>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</si>
  <si>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</si>
  <si>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</si>
  <si>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</si>
  <si>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</si>
  <si>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</si>
  <si>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</si>
  <si>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</si>
  <si>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</si>
  <si>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</si>
  <si>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</si>
  <si>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</si>
  <si>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</si>
  <si>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</si>
  <si>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</si>
  <si>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</si>
  <si>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</si>
  <si>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</si>
  <si>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</si>
  <si>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</si>
  <si>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</si>
  <si>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</si>
  <si>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</si>
  <si>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</si>
  <si>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</si>
  <si>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</si>
  <si>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</si>
  <si>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</si>
  <si>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</si>
  <si>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</si>
  <si>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</si>
  <si>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</si>
  <si>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</si>
  <si>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</si>
  <si>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</si>
  <si>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</si>
  <si>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</si>
  <si>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</si>
  <si>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</si>
  <si>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</si>
  <si>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</si>
  <si>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</si>
  <si>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</si>
  <si>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</si>
  <si>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</si>
  <si>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</si>
  <si>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</si>
  <si>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</si>
  <si>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</si>
  <si>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</si>
  <si>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</si>
  <si>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</si>
  <si>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</si>
  <si>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</si>
  <si>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</si>
  <si>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</si>
  <si>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</si>
  <si>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</si>
  <si>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</si>
  <si>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</si>
  <si>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</si>
  <si>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</si>
  <si>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</si>
  <si>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</si>
  <si>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</si>
  <si>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</si>
  <si>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</si>
  <si>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</si>
  <si>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</si>
  <si>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</si>
  <si>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</si>
  <si>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</si>
  <si>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</si>
  <si>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</si>
  <si>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</si>
  <si>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</si>
  <si>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</si>
  <si>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</si>
  <si>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</si>
  <si>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</si>
  <si>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</si>
  <si>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</si>
  <si>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</si>
  <si>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</si>
  <si>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</si>
  <si>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</si>
  <si>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</si>
  <si>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</si>
  <si>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</si>
  <si>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</si>
  <si>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</si>
  <si>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</si>
  <si>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</si>
  <si>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</si>
  <si>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</si>
  <si>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</si>
  <si>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</si>
  <si>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</si>
  <si>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</si>
  <si>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</si>
  <si>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</si>
  <si>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</si>
  <si>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</si>
  <si>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</si>
  <si>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</si>
  <si>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</si>
  <si>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</si>
  <si>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</si>
  <si>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</si>
  <si>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</si>
  <si>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</si>
  <si>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</si>
  <si>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</si>
  <si>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</si>
  <si>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</si>
  <si>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</si>
  <si>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</si>
  <si>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</si>
  <si>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</si>
  <si>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</si>
  <si>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</si>
  <si>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</si>
  <si>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</si>
  <si>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</si>
  <si>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</si>
  <si>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</si>
  <si>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</si>
  <si>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</si>
  <si>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</si>
  <si>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</si>
  <si>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</si>
  <si>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</si>
  <si>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</si>
  <si>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</si>
  <si>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</si>
  <si>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</si>
  <si>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</si>
  <si>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</si>
  <si>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</si>
  <si>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</si>
  <si>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</si>
  <si>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</si>
  <si>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</si>
  <si>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</si>
  <si>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</si>
  <si>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</si>
  <si>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</si>
  <si>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</si>
  <si>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</si>
  <si>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</si>
  <si>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</si>
  <si>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</si>
  <si>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</si>
  <si>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</si>
  <si>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</si>
  <si>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</si>
  <si>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</si>
  <si>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</si>
  <si>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</si>
  <si>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</si>
  <si>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</si>
  <si>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</si>
  <si>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</si>
  <si>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</si>
  <si>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</si>
  <si>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</si>
  <si>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</si>
  <si>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</si>
  <si>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</si>
  <si>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</si>
  <si>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</si>
  <si>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</si>
  <si>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</si>
  <si>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</si>
  <si>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</si>
  <si>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</si>
  <si>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</si>
  <si>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</si>
  <si>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</si>
  <si>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</si>
  <si>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</si>
  <si>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</si>
  <si>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</si>
  <si>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</si>
  <si>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</si>
  <si>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</si>
  <si>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</si>
  <si>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</si>
  <si>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</si>
  <si>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</si>
  <si>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</si>
  <si>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</si>
  <si>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</si>
  <si>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</si>
  <si>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</si>
  <si>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</si>
  <si>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</si>
  <si>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</si>
  <si>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</si>
  <si>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</si>
  <si>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</si>
  <si>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</si>
  <si>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</si>
  <si>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</si>
  <si>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</si>
  <si>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</si>
  <si>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</si>
  <si>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</si>
  <si>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</si>
  <si>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</si>
  <si>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</si>
  <si>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</si>
  <si>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</si>
  <si>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</si>
  <si>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</si>
  <si>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</si>
  <si>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</si>
  <si>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</si>
  <si>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</si>
  <si>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</si>
  <si>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</si>
  <si>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</si>
  <si>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</si>
  <si>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</si>
  <si>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</si>
  <si>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</si>
  <si>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</si>
  <si>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</si>
  <si>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</si>
  <si>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</si>
  <si>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</si>
  <si>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</si>
  <si>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</si>
  <si>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</si>
  <si>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</si>
  <si>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</si>
  <si>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</si>
  <si>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</si>
  <si>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</si>
  <si>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</si>
  <si>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</si>
  <si>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</si>
  <si>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</si>
  <si>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</si>
  <si>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</si>
  <si>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</si>
  <si>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</si>
  <si>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</si>
  <si>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</si>
  <si>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</si>
  <si>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</si>
  <si>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</si>
  <si>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</si>
  <si>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</si>
  <si>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</si>
  <si>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</si>
  <si>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</si>
  <si>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</si>
  <si>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</si>
  <si>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</si>
  <si>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</si>
  <si>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</si>
  <si>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</si>
  <si>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</si>
  <si>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</si>
  <si>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</si>
  <si>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</si>
  <si>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</si>
  <si>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</si>
  <si>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</si>
  <si>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</si>
  <si>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</si>
  <si>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</si>
  <si>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</si>
  <si>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</si>
  <si>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</si>
  <si>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</si>
  <si>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</si>
  <si>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</si>
  <si>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</si>
  <si>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</si>
  <si>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</si>
  <si>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</si>
  <si>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</si>
  <si>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</si>
  <si>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</si>
  <si>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</si>
  <si>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</si>
  <si>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</si>
  <si>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</si>
  <si>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</si>
  <si>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</si>
  <si>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</si>
  <si>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</si>
  <si>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</si>
  <si>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</si>
  <si>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</si>
  <si>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</si>
  <si>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</si>
  <si>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</si>
  <si>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</si>
  <si>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</si>
  <si>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</si>
  <si>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</si>
  <si>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</si>
  <si>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</si>
  <si>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</si>
  <si>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</si>
  <si>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</si>
  <si>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</si>
  <si>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</si>
  <si>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</si>
  <si>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</si>
  <si>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</si>
  <si>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</si>
  <si>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</si>
  <si>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</si>
  <si>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</si>
  <si>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</si>
  <si>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</si>
  <si>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</si>
  <si>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</si>
  <si>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</si>
  <si>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</si>
  <si>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</si>
  <si>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</si>
  <si>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</si>
  <si>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</si>
  <si>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</si>
  <si>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</si>
  <si>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</si>
  <si>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</si>
  <si>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</si>
  <si>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</si>
  <si>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</si>
  <si>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</si>
  <si>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</si>
  <si>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</si>
  <si>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</si>
  <si>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</si>
  <si>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</si>
  <si>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</si>
  <si>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</si>
  <si>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</si>
  <si>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</si>
  <si>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</si>
  <si>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</si>
  <si>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</si>
  <si>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</si>
  <si>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</si>
  <si>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</si>
  <si>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</si>
  <si>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</si>
  <si>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</si>
  <si>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</si>
  <si>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</si>
  <si>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</si>
  <si>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</si>
  <si>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</si>
  <si>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</si>
  <si>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</si>
  <si>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</si>
  <si>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</si>
  <si>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</si>
  <si>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</si>
  <si>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</si>
  <si>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</si>
  <si>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</si>
  <si>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</si>
  <si>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</si>
  <si>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</si>
  <si>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</si>
  <si>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</si>
  <si>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</si>
  <si>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</si>
  <si>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</si>
  <si>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</si>
  <si>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</si>
  <si>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</si>
  <si>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</si>
  <si>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</si>
  <si>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</si>
  <si>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</si>
  <si>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</si>
  <si>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</si>
  <si>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</si>
  <si>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</si>
  <si>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</si>
  <si>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</si>
  <si>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</si>
  <si>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</si>
  <si>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</si>
  <si>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</si>
  <si>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</si>
  <si>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</si>
  <si>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</si>
  <si>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</si>
  <si>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</si>
  <si>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</si>
  <si>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</si>
  <si>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</si>
  <si>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</si>
  <si>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</si>
  <si>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</si>
  <si>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</si>
  <si>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</si>
  <si>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</si>
  <si>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</si>
  <si>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</si>
  <si>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</si>
  <si>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</si>
  <si>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</si>
  <si>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</si>
  <si>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</si>
  <si>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</si>
  <si>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</si>
  <si>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</si>
  <si>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</si>
  <si>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</si>
  <si>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</si>
  <si>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</si>
  <si>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</si>
  <si>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</si>
  <si>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</si>
  <si>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</si>
  <si>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</si>
  <si>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</si>
  <si>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</si>
  <si>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</si>
  <si>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</si>
  <si>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</si>
  <si>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</si>
  <si>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</si>
  <si>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</si>
  <si>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</si>
  <si>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</si>
  <si>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</si>
  <si>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</si>
  <si>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</si>
  <si>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</si>
  <si>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</si>
  <si>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</si>
  <si>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</si>
  <si>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</si>
  <si>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</si>
  <si>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</si>
  <si>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</si>
  <si>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</si>
  <si>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</si>
  <si>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</si>
  <si>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</si>
  <si>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</si>
  <si>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</si>
  <si>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</si>
  <si>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</si>
  <si>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</si>
  <si>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</si>
  <si>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</si>
  <si>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</si>
  <si>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</si>
  <si>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</si>
  <si>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</si>
  <si>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</si>
  <si>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</si>
  <si>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</si>
  <si>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</si>
  <si>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</si>
  <si>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</si>
  <si>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</si>
  <si>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</si>
  <si>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</si>
  <si>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</si>
  <si>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</si>
  <si>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</si>
  <si>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</si>
  <si>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</si>
  <si>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</si>
  <si>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</si>
  <si>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</si>
  <si>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</si>
  <si>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</si>
  <si>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</si>
  <si>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</si>
  <si>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</si>
  <si>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</si>
  <si>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</si>
  <si>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</si>
  <si>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</si>
  <si>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</si>
  <si>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</si>
  <si>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</si>
  <si>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</si>
  <si>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</si>
  <si>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</si>
  <si>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</si>
  <si>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</si>
  <si>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</si>
  <si>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</si>
  <si>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</si>
  <si>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</si>
  <si>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</si>
  <si>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</si>
  <si>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</si>
  <si>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</si>
  <si>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</si>
  <si>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</si>
  <si>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</si>
  <si>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</si>
  <si>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</si>
  <si>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</si>
  <si>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</si>
  <si>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</si>
  <si>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</si>
  <si>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</si>
  <si>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</si>
  <si>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</si>
  <si>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</si>
  <si>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</si>
  <si>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</si>
  <si>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</si>
  <si>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</si>
  <si>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</si>
  <si>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</si>
  <si>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</si>
  <si>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</si>
  <si>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</si>
  <si>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</si>
  <si>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</si>
  <si>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</si>
  <si>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</si>
  <si>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</si>
  <si>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</si>
  <si>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</si>
  <si>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</si>
  <si>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</si>
  <si>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</si>
  <si>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</si>
  <si>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</si>
  <si>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</si>
  <si>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</si>
  <si>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</si>
  <si>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</si>
  <si>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</si>
  <si>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</si>
  <si>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</si>
  <si>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</si>
  <si>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</si>
  <si>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</si>
  <si>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</si>
  <si>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</si>
  <si>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</si>
  <si>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</si>
  <si>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</si>
  <si>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</si>
  <si>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</si>
  <si>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</si>
  <si>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</si>
  <si>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</si>
  <si>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</si>
  <si>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</si>
  <si>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</si>
  <si>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</si>
  <si>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</si>
  <si>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</si>
  <si>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</si>
  <si>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</si>
  <si>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</si>
  <si>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</si>
  <si>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</si>
  <si>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</si>
  <si>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</si>
  <si>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</si>
  <si>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</si>
  <si>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</si>
  <si>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</si>
  <si>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</si>
  <si>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</si>
  <si>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</si>
  <si>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</si>
  <si>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</si>
  <si>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</si>
  <si>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</si>
  <si>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</si>
  <si>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</si>
  <si>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</si>
  <si>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</si>
  <si>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</si>
  <si>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</si>
  <si>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</si>
  <si>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</si>
  <si>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</si>
  <si>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</si>
  <si>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</si>
  <si>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</si>
  <si>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</si>
  <si>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</si>
  <si>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</si>
  <si>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</si>
  <si>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</si>
  <si>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</si>
  <si>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</si>
  <si>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</si>
  <si>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</si>
  <si>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</si>
  <si>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</si>
  <si>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</si>
  <si>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</si>
  <si>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</si>
  <si>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</si>
  <si>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</si>
  <si>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</si>
  <si>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</si>
  <si>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</si>
  <si>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</si>
  <si>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</si>
  <si>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</si>
  <si>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</si>
  <si>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</si>
  <si>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</si>
  <si>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</si>
  <si>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</si>
  <si>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</si>
  <si>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</si>
  <si>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</si>
  <si>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</si>
  <si>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</si>
  <si>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</si>
  <si>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</si>
  <si>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</si>
  <si>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</si>
  <si>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</si>
  <si>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</si>
  <si>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</si>
  <si>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</si>
  <si>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</si>
  <si>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</si>
  <si>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</si>
  <si>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</si>
  <si>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</si>
  <si>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</si>
  <si>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</si>
  <si>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</si>
  <si>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</si>
  <si>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</si>
  <si>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</si>
  <si>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</si>
  <si>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</si>
  <si>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</si>
  <si>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</si>
  <si>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</si>
  <si>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</si>
  <si>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</si>
  <si>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</si>
  <si>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</si>
  <si>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</si>
  <si>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</si>
  <si>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</si>
  <si>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</si>
  <si>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</si>
  <si>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</si>
  <si>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</si>
  <si>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</si>
  <si>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</si>
  <si>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</si>
  <si>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</si>
  <si>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</si>
  <si>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</si>
  <si>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</si>
  <si>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</si>
  <si>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</si>
  <si>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</si>
  <si>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</si>
  <si>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</si>
  <si>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</si>
  <si>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</si>
  <si>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</si>
  <si>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</si>
  <si>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</si>
  <si>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</si>
  <si>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</si>
  <si>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</si>
  <si>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</si>
  <si>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</si>
  <si>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</si>
  <si>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</si>
  <si>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</si>
  <si>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</si>
  <si>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</si>
  <si>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</si>
  <si>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</si>
  <si>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</si>
  <si>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</si>
  <si>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</si>
  <si>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</si>
  <si>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</si>
  <si>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</si>
  <si>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</si>
  <si>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</si>
  <si>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</si>
  <si>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</si>
  <si>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</si>
  <si>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</si>
  <si>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</si>
  <si>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</si>
  <si>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</si>
  <si>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</si>
  <si>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</si>
  <si>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</si>
  <si>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</si>
  <si>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</si>
  <si>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</si>
  <si>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</si>
  <si>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</si>
  <si>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</si>
  <si>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</si>
  <si>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</si>
  <si>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</si>
  <si>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</si>
  <si>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</si>
  <si>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</si>
  <si>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</si>
  <si>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</si>
  <si>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</si>
  <si>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</si>
  <si>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</si>
  <si>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</si>
  <si>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</si>
  <si>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</si>
  <si>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</si>
  <si>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</si>
  <si>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</si>
  <si>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</si>
  <si>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</si>
  <si>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</si>
  <si>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</si>
  <si>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</si>
  <si>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</si>
  <si>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</si>
  <si>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</si>
  <si>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</si>
  <si>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</si>
  <si>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</si>
  <si>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</si>
  <si>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</si>
  <si>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</si>
  <si>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</si>
  <si>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</si>
  <si>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</si>
  <si>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</si>
  <si>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</si>
  <si>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</si>
  <si>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</si>
  <si>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</si>
  <si>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</si>
  <si>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</si>
  <si>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</si>
  <si>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</si>
  <si>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</si>
  <si>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</si>
  <si>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</si>
  <si>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</si>
  <si>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</si>
  <si>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</si>
  <si>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</si>
  <si>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</si>
  <si>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</si>
  <si>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</si>
  <si>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</si>
  <si>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</si>
  <si>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</si>
  <si>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</si>
  <si>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</si>
  <si>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</si>
  <si>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</si>
  <si>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</si>
  <si>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</si>
  <si>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</si>
  <si>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</si>
  <si>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</si>
  <si>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</si>
  <si>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</si>
  <si>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</si>
  <si>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</si>
  <si>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</si>
  <si>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</si>
  <si>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</si>
  <si>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</si>
  <si>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</si>
  <si>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</si>
  <si>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</si>
  <si>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</si>
  <si>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</si>
  <si>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</si>
  <si>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</si>
  <si>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</si>
  <si>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</si>
  <si>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</si>
  <si>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</si>
  <si>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</si>
  <si>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</si>
  <si>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</si>
  <si>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</si>
  <si>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</si>
  <si>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</si>
  <si>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</si>
  <si>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</si>
  <si>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</si>
  <si>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</si>
  <si>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</si>
  <si>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</si>
  <si>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</si>
  <si>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</si>
  <si>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</si>
  <si>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</si>
  <si>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</si>
  <si>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</si>
  <si>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</si>
  <si>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</si>
  <si>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</si>
  <si>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</si>
  <si>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</si>
  <si>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</si>
  <si>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</si>
  <si>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</si>
  <si>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</si>
  <si>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</si>
  <si>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</si>
  <si>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</si>
  <si>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</si>
  <si>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</si>
  <si>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</si>
  <si>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</si>
  <si>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</si>
  <si>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</si>
  <si>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</si>
  <si>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</si>
  <si>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</si>
  <si>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</si>
  <si>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</si>
  <si>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</si>
  <si>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</si>
  <si>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</si>
  <si>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</si>
  <si>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</si>
  <si>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</si>
  <si>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</si>
  <si>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</si>
  <si>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</si>
  <si>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</si>
  <si>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</si>
  <si>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</si>
  <si>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</si>
  <si>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</si>
  <si>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</si>
  <si>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</si>
  <si>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</si>
  <si>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</si>
  <si>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</si>
  <si>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</si>
  <si>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</si>
  <si>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</si>
  <si>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</si>
  <si>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</si>
  <si>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</si>
  <si>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</si>
  <si>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</si>
  <si>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</si>
  <si>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</si>
  <si>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</si>
  <si>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</si>
  <si>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</si>
  <si>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</si>
  <si>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</si>
  <si>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</si>
  <si>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</si>
  <si>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</si>
  <si>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</si>
  <si>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</si>
  <si>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</si>
  <si>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</si>
  <si>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</si>
  <si>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</si>
  <si>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</si>
  <si>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</si>
  <si>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</si>
  <si>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</si>
  <si>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</si>
  <si>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</si>
  <si>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</si>
  <si>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</si>
  <si>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</si>
  <si>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</si>
  <si>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</si>
  <si>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</si>
  <si>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</si>
  <si>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</si>
  <si>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</si>
  <si>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</si>
  <si>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</si>
  <si>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</si>
  <si>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</si>
  <si>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</si>
  <si>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</si>
  <si>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</si>
  <si>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</si>
  <si>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</si>
  <si>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</si>
  <si>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</si>
  <si>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</si>
  <si>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</si>
  <si>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</si>
  <si>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</si>
  <si>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</si>
  <si>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</si>
  <si>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</si>
  <si>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</si>
  <si>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</si>
  <si>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</si>
  <si>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</si>
  <si>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</si>
  <si>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</si>
  <si>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</si>
  <si>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</si>
  <si>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</si>
  <si>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</si>
  <si>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</si>
  <si>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</si>
  <si>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</si>
  <si>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</si>
  <si>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</si>
  <si>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</si>
  <si>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</si>
  <si>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</si>
  <si>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</si>
  <si>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</si>
  <si>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</si>
  <si>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</si>
  <si>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</si>
  <si>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</si>
  <si>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</si>
  <si>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</si>
  <si>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</si>
  <si>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</si>
  <si>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</si>
  <si>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</si>
  <si>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</si>
  <si>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</si>
  <si>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</si>
  <si>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</si>
  <si>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</si>
  <si>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</si>
  <si>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</si>
  <si>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</si>
  <si>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</si>
  <si>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</si>
  <si>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</si>
  <si>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</si>
  <si>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</si>
  <si>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</si>
  <si>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</si>
  <si>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</si>
  <si>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</si>
  <si>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</si>
  <si>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</si>
  <si>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</si>
  <si>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</si>
  <si>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</si>
  <si>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</si>
  <si>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</si>
  <si>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</si>
  <si>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</si>
  <si>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</si>
  <si>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</si>
  <si>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</si>
  <si>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</si>
  <si>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</si>
  <si>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</si>
  <si>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</si>
  <si>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</si>
  <si>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</si>
  <si>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</si>
  <si>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</si>
  <si>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</si>
  <si>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</si>
  <si>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</si>
  <si>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</si>
  <si>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</si>
  <si>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</si>
  <si>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</si>
  <si>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</si>
  <si>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</si>
  <si>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</si>
  <si>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</si>
  <si>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</si>
  <si>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</si>
  <si>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</si>
  <si>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</si>
  <si>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</si>
  <si>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</si>
  <si>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</si>
  <si>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</si>
  <si>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</si>
  <si>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</si>
  <si>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</si>
  <si>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</si>
  <si>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</si>
  <si>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</si>
  <si>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</si>
  <si>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</si>
  <si>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</si>
  <si>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</si>
  <si>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</si>
  <si>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</si>
  <si>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</si>
  <si>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</si>
  <si>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</si>
  <si>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</si>
  <si>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</si>
  <si>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</si>
  <si>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</si>
  <si>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</si>
  <si>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</si>
  <si>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</si>
  <si>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</si>
  <si>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</si>
  <si>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</si>
  <si>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</si>
  <si>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</si>
  <si>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</si>
  <si>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</si>
  <si>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</si>
  <si>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</si>
  <si>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</si>
  <si>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</si>
  <si>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</si>
  <si>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</si>
  <si>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</si>
  <si>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</si>
  <si>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</si>
  <si>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</si>
  <si>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</si>
  <si>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</si>
  <si>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</si>
  <si>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</si>
  <si>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</si>
  <si>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</si>
  <si>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</si>
  <si>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</si>
  <si>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</si>
  <si>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</si>
  <si>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</si>
  <si>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</si>
  <si>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</si>
  <si>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</si>
  <si>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</si>
  <si>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</si>
  <si>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</si>
  <si>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</si>
  <si>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</si>
  <si>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</si>
  <si>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</si>
  <si>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</si>
  <si>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</si>
  <si>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</si>
  <si>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</si>
  <si>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</si>
  <si>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</si>
  <si>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</si>
  <si>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</si>
  <si>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</si>
  <si>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</si>
  <si>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</si>
  <si>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</si>
  <si>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</si>
  <si>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</si>
  <si>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</si>
  <si>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</si>
  <si>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</si>
  <si>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</si>
  <si>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</si>
  <si>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</si>
  <si>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</si>
  <si>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</si>
  <si>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</si>
  <si>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</si>
  <si>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</si>
  <si>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</si>
  <si>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</si>
  <si>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</si>
  <si>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</si>
  <si>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</si>
  <si>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</si>
  <si>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</si>
  <si>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</si>
  <si>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</si>
  <si>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</si>
  <si>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</si>
  <si>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</si>
  <si>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</si>
  <si>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</si>
  <si>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</si>
  <si>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</si>
  <si>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</si>
  <si>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</si>
  <si>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</si>
  <si>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</si>
  <si>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</si>
  <si>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</si>
  <si>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</si>
  <si>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</si>
  <si>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</si>
  <si>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</si>
  <si>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</si>
  <si>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</si>
  <si>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</si>
  <si>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</si>
  <si>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</si>
  <si>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</si>
  <si>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</si>
  <si>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</si>
  <si>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</si>
  <si>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</si>
  <si>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</si>
  <si>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</si>
  <si>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</si>
  <si>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</si>
  <si>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</si>
  <si>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</si>
  <si>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</si>
  <si>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</si>
  <si>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</si>
  <si>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</si>
  <si>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</si>
  <si>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</si>
  <si>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</si>
  <si>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</si>
  <si>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</si>
  <si>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</si>
  <si>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</si>
  <si>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</si>
  <si>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</si>
  <si>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</si>
  <si>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</si>
  <si>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</si>
  <si>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</si>
  <si>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</si>
  <si>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</si>
  <si>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</si>
  <si>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</si>
  <si>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</si>
  <si>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</si>
  <si>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</si>
  <si>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</si>
  <si>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</si>
  <si>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</si>
  <si>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</si>
  <si>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</si>
  <si>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</si>
  <si>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</si>
  <si>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</si>
  <si>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</si>
  <si>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</si>
  <si>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</si>
  <si>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</si>
  <si>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</si>
  <si>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</si>
  <si>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</si>
  <si>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</si>
  <si>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</si>
  <si>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</si>
  <si>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</si>
  <si>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</si>
  <si>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</si>
  <si>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</si>
  <si>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</si>
  <si>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</si>
  <si>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</si>
  <si>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</si>
  <si>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</si>
  <si>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</si>
  <si>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</si>
  <si>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</si>
  <si>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</si>
  <si>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</si>
  <si>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</si>
  <si>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</si>
  <si>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</si>
  <si>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</si>
  <si>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</si>
  <si>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</si>
  <si>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</si>
  <si>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</si>
  <si>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</si>
  <si>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</si>
  <si>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</si>
  <si>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</si>
  <si>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</si>
  <si>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</si>
  <si>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</si>
  <si>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</si>
  <si>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</si>
  <si>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</si>
  <si>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</si>
  <si>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</si>
  <si>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</si>
  <si>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</si>
  <si>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</si>
  <si>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</si>
  <si>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</si>
  <si>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</si>
  <si>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</si>
  <si>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</si>
  <si>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</si>
  <si>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</si>
  <si>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</si>
  <si>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</si>
  <si>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</si>
  <si>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</si>
  <si>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</si>
  <si>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</si>
  <si>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</si>
  <si>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</si>
  <si>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</si>
  <si>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</si>
  <si>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</si>
  <si>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</si>
  <si>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</si>
  <si>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</si>
  <si>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</si>
  <si>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</si>
  <si>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</si>
  <si>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</si>
  <si>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</si>
  <si>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</si>
  <si>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</si>
  <si>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</si>
  <si>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</si>
  <si>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</si>
  <si>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</si>
  <si>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</si>
  <si>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</si>
  <si>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</si>
  <si>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</si>
  <si>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</si>
  <si>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</si>
  <si>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</si>
  <si>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</si>
  <si>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</si>
  <si>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</si>
  <si>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</si>
  <si>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</si>
  <si>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</si>
  <si>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</si>
  <si>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</si>
  <si>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</si>
  <si>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</si>
  <si>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</si>
  <si>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</si>
  <si>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</si>
  <si>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</si>
  <si>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</si>
  <si>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</si>
  <si>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</si>
  <si>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</si>
  <si>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</si>
  <si>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</si>
  <si>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</si>
  <si>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</si>
  <si>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</si>
  <si>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</si>
  <si>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</si>
  <si>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</si>
  <si>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</si>
  <si>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</si>
  <si>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</si>
  <si>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</si>
  <si>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</si>
  <si>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</si>
  <si>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</si>
  <si>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</si>
  <si>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</si>
  <si>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</si>
  <si>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</si>
  <si>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</si>
  <si>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</si>
  <si>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</si>
  <si>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</si>
  <si>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</si>
  <si>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</si>
  <si>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</si>
  <si>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</si>
  <si>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</si>
  <si>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</si>
  <si>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</si>
  <si>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</si>
  <si>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</si>
  <si>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</si>
  <si>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</si>
  <si>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</si>
  <si>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</si>
  <si>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</si>
  <si>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</si>
  <si>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</si>
  <si>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</si>
  <si>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</si>
  <si>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</si>
  <si>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</si>
  <si>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</si>
  <si>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</si>
  <si>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</si>
  <si>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</si>
  <si>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</si>
  <si>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</si>
  <si>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</si>
  <si>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</si>
  <si>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</si>
  <si>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</si>
  <si>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</si>
  <si>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</si>
  <si>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</si>
  <si>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</si>
  <si>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</si>
  <si>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</si>
  <si>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</si>
  <si>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</si>
  <si>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</si>
  <si>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</si>
  <si>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</si>
  <si>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</si>
  <si>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</si>
  <si>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</si>
  <si>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</si>
  <si>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</si>
  <si>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</si>
  <si>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</si>
  <si>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</si>
  <si>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</si>
  <si>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</si>
  <si>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</si>
  <si>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</si>
  <si>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</si>
  <si>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</si>
  <si>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</si>
  <si>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</si>
  <si>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</si>
  <si>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</si>
  <si>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</si>
  <si>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</si>
  <si>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</si>
  <si>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</si>
  <si>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</si>
  <si>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</si>
  <si>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</si>
  <si>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</si>
  <si>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</si>
  <si>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</si>
  <si>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</si>
  <si>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</si>
  <si>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</si>
  <si>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</si>
  <si>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</si>
  <si>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</si>
  <si>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</si>
  <si>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</si>
  <si>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</si>
  <si>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</si>
  <si>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</si>
  <si>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</si>
  <si>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</si>
  <si>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</si>
  <si>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</si>
  <si>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</si>
  <si>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</si>
  <si>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</si>
  <si>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</si>
  <si>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</si>
  <si>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</si>
  <si>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</si>
  <si>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</si>
  <si>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</si>
  <si>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</si>
  <si>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</si>
  <si>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</si>
  <si>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</si>
  <si>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</si>
  <si>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</si>
  <si>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</si>
  <si>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</si>
  <si>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</si>
  <si>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</si>
  <si>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</si>
  <si>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</si>
  <si>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</si>
  <si>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</si>
  <si>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</si>
  <si>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</si>
  <si>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</si>
  <si>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</si>
  <si>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</si>
  <si>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</si>
  <si>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</si>
  <si>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</si>
  <si>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</si>
  <si>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</si>
  <si>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</si>
  <si>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</si>
  <si>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</si>
  <si>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</si>
  <si>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</si>
  <si>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</si>
  <si>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</si>
  <si>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</si>
  <si>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</si>
  <si>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</si>
  <si>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</si>
  <si>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</si>
  <si>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</si>
  <si>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</si>
  <si>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</si>
  <si>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</si>
  <si>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</si>
  <si>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</si>
  <si>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</si>
  <si>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</si>
  <si>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</si>
  <si>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</si>
  <si>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</si>
  <si>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</si>
  <si>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</si>
  <si>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</si>
  <si>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</si>
  <si>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</si>
  <si>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</si>
  <si>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</si>
  <si>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</si>
  <si>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</si>
  <si>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</si>
  <si>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</si>
  <si>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</si>
  <si>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</si>
  <si>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</si>
  <si>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</si>
  <si>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</si>
  <si>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</si>
  <si>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</si>
  <si>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</si>
  <si>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</si>
  <si>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</si>
  <si>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</si>
  <si>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</si>
  <si>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</si>
  <si>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</si>
  <si>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</si>
  <si>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</si>
  <si>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</si>
  <si>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</si>
  <si>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</si>
  <si>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</si>
  <si>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</si>
  <si>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</si>
  <si>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</si>
  <si>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</si>
  <si>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</si>
  <si>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</si>
  <si>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</si>
  <si>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</si>
  <si>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</si>
  <si>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</si>
  <si>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</si>
  <si>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</si>
  <si>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</si>
  <si>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</si>
  <si>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</si>
  <si>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</si>
  <si>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</si>
  <si>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</si>
  <si>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</si>
  <si>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</si>
  <si>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</si>
  <si>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</si>
  <si>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</si>
  <si>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</si>
  <si>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</si>
  <si>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</si>
  <si>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</si>
  <si>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</si>
  <si>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</si>
  <si>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</si>
  <si>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</si>
  <si>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</si>
  <si>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</si>
  <si>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</si>
  <si>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</si>
  <si>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</si>
  <si>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</si>
  <si>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</si>
  <si>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</si>
  <si>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</si>
  <si>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</si>
  <si>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</si>
  <si>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</si>
  <si>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</si>
  <si>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</si>
  <si>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</si>
  <si>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</si>
  <si>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</si>
  <si>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</si>
  <si>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</si>
  <si>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</si>
  <si>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</si>
  <si>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</si>
  <si>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</si>
  <si>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</si>
  <si>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</si>
  <si>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</si>
  <si>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</si>
  <si>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</si>
  <si>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</si>
  <si>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</si>
  <si>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</si>
  <si>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</si>
  <si>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</si>
  <si>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</si>
  <si>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</si>
  <si>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</si>
  <si>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</si>
  <si>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</si>
  <si>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</si>
  <si>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</si>
  <si>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</si>
  <si>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</si>
  <si>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</si>
  <si>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</si>
  <si>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</si>
  <si>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</si>
  <si>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</si>
  <si>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</si>
  <si>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</si>
  <si>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</si>
  <si>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</si>
  <si>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</si>
  <si>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</si>
  <si>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</si>
  <si>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</si>
  <si>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</si>
  <si>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</si>
  <si>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</si>
  <si>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</si>
  <si>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</si>
  <si>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</si>
  <si>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</si>
  <si>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</si>
  <si>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</si>
  <si>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</si>
  <si>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</si>
  <si>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</si>
  <si>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</si>
  <si>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</si>
  <si>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</si>
  <si>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</si>
  <si>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</si>
  <si>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</si>
  <si>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</si>
  <si>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</si>
  <si>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</si>
  <si>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</si>
  <si>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</si>
  <si>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</si>
  <si>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</si>
  <si>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</si>
  <si>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</si>
  <si>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</si>
  <si>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</si>
  <si>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</si>
  <si>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</si>
  <si>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</si>
  <si>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</si>
  <si>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</si>
  <si>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</si>
  <si>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</si>
  <si>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</si>
  <si>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</si>
  <si>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</si>
  <si>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</si>
  <si>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</si>
  <si>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</si>
  <si>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</si>
  <si>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</si>
  <si>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</si>
  <si>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</si>
  <si>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</si>
  <si>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</si>
  <si>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</si>
  <si>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</si>
  <si>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</si>
  <si>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</si>
  <si>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</si>
  <si>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</si>
  <si>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</si>
  <si>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</si>
  <si>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</si>
  <si>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</si>
  <si>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</si>
  <si>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</si>
  <si>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</si>
  <si>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</si>
  <si>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</si>
  <si>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</si>
  <si>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</si>
  <si>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</si>
  <si>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</si>
  <si>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</si>
  <si>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</si>
  <si>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</si>
  <si>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</si>
  <si>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</si>
  <si>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</si>
  <si>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</si>
  <si>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</si>
  <si>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</si>
  <si>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</si>
  <si>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</si>
  <si>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</si>
  <si>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</si>
  <si>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</si>
  <si>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</si>
  <si>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</si>
  <si>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</si>
  <si>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</si>
  <si>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</si>
  <si>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</si>
  <si>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</si>
  <si>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</si>
  <si>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</si>
  <si>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</si>
  <si>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</si>
  <si>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</si>
  <si>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</si>
  <si>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</si>
  <si>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</si>
  <si>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</si>
  <si>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</si>
  <si>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</si>
  <si>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</si>
  <si>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</si>
  <si>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</si>
  <si>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</si>
  <si>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</si>
  <si>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</si>
  <si>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</si>
  <si>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</si>
  <si>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</si>
  <si>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</si>
  <si>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</si>
  <si>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</si>
  <si>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</si>
  <si>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</si>
  <si>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</si>
  <si>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</si>
  <si>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</si>
  <si>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</si>
  <si>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</si>
  <si>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</si>
  <si>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</si>
  <si>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</si>
  <si>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</si>
  <si>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</si>
  <si>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</si>
  <si>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</si>
  <si>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</si>
  <si>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</si>
  <si>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</si>
  <si>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</si>
  <si>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</si>
  <si>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</si>
  <si>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</si>
  <si>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</si>
  <si>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</si>
  <si>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</si>
  <si>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</si>
  <si>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</si>
  <si>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</si>
  <si>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</si>
  <si>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</si>
  <si>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</si>
  <si>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</si>
  <si>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</si>
  <si>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</si>
  <si>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</si>
  <si>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</si>
  <si>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</si>
  <si>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</si>
  <si>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</si>
  <si>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</si>
  <si>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</si>
  <si>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</si>
  <si>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</si>
  <si>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</si>
  <si>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</si>
  <si>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</si>
  <si>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</si>
  <si>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</si>
  <si>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</si>
  <si>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</si>
  <si>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</si>
  <si>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</si>
  <si>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</si>
  <si>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</si>
  <si>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</si>
  <si>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</si>
  <si>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</si>
  <si>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</si>
  <si>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</si>
  <si>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</si>
  <si>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</si>
  <si>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</si>
  <si>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</si>
  <si>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</si>
  <si>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</si>
  <si>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</si>
  <si>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</si>
  <si>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</si>
  <si>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</si>
  <si>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</si>
  <si>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</si>
  <si>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</si>
  <si>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</si>
  <si>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</si>
  <si>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</si>
  <si>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</si>
  <si>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</si>
  <si>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</si>
  <si>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</si>
  <si>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</si>
  <si>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</si>
  <si>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</si>
  <si>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</si>
  <si>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</si>
  <si>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</si>
  <si>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</si>
  <si>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</si>
  <si>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</si>
  <si>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</si>
  <si>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</si>
  <si>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</si>
  <si>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</si>
  <si>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</si>
  <si>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</si>
  <si>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</si>
  <si>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</si>
  <si>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</si>
  <si>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</si>
  <si>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</si>
  <si>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</si>
  <si>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</si>
  <si>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</si>
  <si>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</si>
  <si>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</si>
  <si>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</si>
  <si>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</si>
  <si>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</si>
  <si>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</si>
  <si>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</si>
  <si>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</si>
  <si>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</si>
  <si>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</si>
  <si>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</si>
  <si>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</si>
  <si>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</si>
  <si>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</si>
  <si>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</si>
  <si>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</si>
  <si>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</si>
  <si>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</si>
  <si>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</si>
  <si>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</si>
  <si>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</si>
  <si>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</si>
  <si>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</si>
  <si>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</si>
  <si>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</si>
  <si>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</si>
  <si>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</si>
  <si>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</si>
  <si>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</si>
  <si>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</si>
  <si>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</si>
  <si>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</si>
  <si>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</si>
  <si>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</si>
  <si>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</si>
  <si>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</si>
  <si>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</si>
  <si>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</si>
  <si>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</si>
  <si>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</si>
  <si>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</si>
  <si>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</si>
  <si>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</si>
  <si>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</si>
  <si>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</si>
  <si>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</si>
  <si>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</si>
  <si>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</si>
  <si>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</si>
  <si>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</si>
  <si>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</si>
  <si>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</si>
  <si>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</si>
  <si>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</si>
  <si>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</si>
  <si>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</si>
  <si>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</si>
  <si>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</si>
  <si>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</si>
  <si>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</si>
  <si>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</si>
  <si>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</si>
  <si>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</si>
  <si>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</si>
  <si>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</si>
  <si>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</si>
  <si>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</si>
  <si>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</si>
  <si>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</si>
  <si>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</si>
  <si>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</si>
  <si>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</si>
  <si>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</si>
  <si>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</si>
  <si>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</si>
  <si>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</si>
  <si>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</si>
  <si>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</si>
  <si>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</si>
  <si>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</si>
  <si>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</si>
  <si>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</si>
  <si>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</si>
  <si>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</si>
  <si>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</si>
  <si>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</si>
  <si>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</si>
  <si>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</si>
  <si>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</si>
  <si>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</si>
  <si>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</si>
  <si>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</si>
  <si>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</si>
  <si>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</si>
  <si>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</si>
  <si>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</si>
  <si>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</si>
  <si>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</si>
  <si>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</si>
  <si>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</si>
  <si>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</si>
  <si>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</si>
  <si>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</si>
  <si>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</si>
  <si>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</si>
  <si>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</si>
  <si>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</si>
  <si>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</si>
  <si>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</si>
  <si>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</si>
  <si>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</si>
  <si>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</si>
  <si>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</si>
  <si>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</si>
  <si>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</si>
  <si>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</si>
  <si>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</si>
  <si>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</si>
  <si>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</si>
  <si>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</si>
  <si>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</si>
  <si>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</si>
  <si>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</si>
  <si>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</si>
  <si>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</si>
  <si>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</si>
  <si>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</si>
  <si>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</si>
  <si>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</si>
  <si>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</si>
  <si>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</si>
  <si>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</si>
  <si>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</si>
  <si>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</si>
  <si>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</si>
  <si>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</si>
  <si>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</si>
  <si>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</si>
  <si>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</si>
  <si>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</si>
  <si>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</si>
  <si>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</si>
  <si>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</si>
  <si>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</si>
  <si>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</si>
  <si>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</si>
  <si>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</si>
  <si>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</si>
  <si>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</si>
  <si>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</si>
  <si>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</si>
  <si>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</si>
  <si>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</si>
  <si>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</si>
  <si>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</si>
  <si>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</si>
  <si>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</si>
  <si>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</si>
  <si>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</si>
  <si>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</si>
  <si>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</si>
  <si>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</si>
  <si>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</si>
  <si>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</si>
  <si>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</si>
  <si>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</si>
  <si>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</si>
  <si>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</si>
  <si>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</si>
  <si>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</si>
  <si>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</si>
  <si>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</si>
  <si>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</si>
  <si>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</si>
  <si>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</si>
  <si>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</si>
  <si>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</si>
  <si>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</si>
  <si>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</si>
  <si>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</si>
  <si>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</si>
  <si>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</si>
  <si>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</si>
  <si>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</si>
  <si>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</si>
  <si>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</si>
  <si>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</si>
  <si>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</si>
  <si>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</si>
  <si>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</si>
  <si>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</si>
  <si>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</si>
  <si>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</si>
  <si>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</si>
  <si>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</si>
  <si>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</si>
  <si>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</si>
  <si>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</si>
  <si>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</si>
  <si>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</si>
  <si>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</si>
  <si>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</si>
  <si>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</si>
  <si>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</si>
  <si>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</si>
  <si>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</si>
  <si>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</si>
  <si>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</si>
  <si>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</si>
  <si>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</si>
  <si>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</si>
  <si>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</si>
  <si>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</si>
  <si>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</si>
  <si>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</si>
  <si>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</si>
  <si>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</si>
  <si>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</si>
  <si>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</si>
  <si>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</si>
  <si>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</si>
  <si>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</si>
  <si>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</si>
  <si>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</si>
  <si>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</si>
  <si>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</si>
  <si>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</si>
  <si>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</si>
  <si>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</si>
  <si>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</si>
  <si>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</si>
  <si>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</si>
  <si>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</si>
  <si>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</si>
  <si>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</si>
  <si>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</si>
  <si>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</si>
  <si>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</si>
  <si>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</si>
  <si>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</si>
  <si>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</si>
  <si>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</si>
  <si>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</si>
  <si>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</si>
  <si>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</si>
  <si>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</si>
  <si>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</si>
  <si>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</si>
  <si>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</si>
  <si>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</si>
  <si>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</si>
  <si>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</si>
  <si>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</si>
  <si>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</si>
  <si>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</si>
  <si>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</si>
  <si>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</si>
  <si>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</si>
  <si>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</si>
  <si>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</si>
  <si>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</si>
  <si>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</si>
  <si>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</si>
  <si>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</si>
  <si>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</si>
  <si>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</si>
  <si>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</si>
  <si>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</si>
  <si>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</si>
  <si>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</si>
  <si>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</si>
  <si>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</si>
  <si>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</si>
  <si>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</si>
  <si>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</si>
  <si>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</si>
  <si>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</si>
  <si>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</si>
  <si>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</si>
  <si>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</si>
  <si>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</si>
  <si>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</si>
  <si>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</si>
  <si>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</si>
  <si>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</si>
  <si>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</si>
  <si>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</si>
  <si>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</si>
  <si>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</si>
  <si>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</si>
  <si>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</si>
  <si>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</si>
  <si>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</si>
  <si>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</si>
  <si>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</si>
  <si>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</si>
  <si>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</si>
  <si>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</si>
  <si>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</si>
  <si>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</si>
  <si>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</si>
  <si>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</si>
  <si>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</si>
  <si>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</si>
  <si>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</si>
  <si>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</si>
  <si>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</si>
  <si>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</si>
  <si>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</si>
  <si>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</si>
  <si>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</si>
  <si>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</si>
  <si>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</si>
  <si>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</si>
  <si>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</si>
  <si>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</si>
  <si>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</si>
  <si>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</si>
  <si>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</si>
  <si>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</si>
  <si>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</si>
  <si>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</si>
  <si>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</si>
  <si>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</si>
  <si>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</si>
  <si>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</si>
  <si>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</si>
  <si>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</si>
  <si>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</si>
  <si>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</si>
  <si>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</si>
  <si>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</si>
  <si>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</si>
  <si>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</si>
  <si>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</si>
  <si>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</si>
  <si>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</si>
  <si>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</si>
  <si>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</si>
  <si>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</si>
  <si>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</si>
  <si>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</si>
  <si>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</si>
  <si>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</si>
  <si>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</si>
  <si>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</si>
  <si>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</si>
  <si>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</si>
  <si>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</si>
  <si>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</si>
  <si>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</si>
  <si>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</si>
  <si>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</si>
  <si>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</si>
  <si>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</si>
  <si>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</si>
  <si>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</si>
  <si>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</si>
  <si>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</si>
  <si>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</si>
  <si>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</si>
  <si>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</si>
  <si>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</si>
  <si>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</si>
  <si>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</si>
  <si>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</si>
  <si>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</si>
  <si>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</si>
  <si>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</si>
  <si>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</si>
  <si>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</si>
  <si>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</si>
  <si>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</si>
  <si>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</si>
  <si>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</si>
  <si>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</si>
  <si>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</si>
  <si>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</si>
  <si>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</si>
  <si>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</si>
  <si>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</si>
  <si>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</si>
  <si>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</si>
  <si>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</si>
  <si>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</si>
  <si>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</si>
  <si>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</si>
  <si>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</si>
  <si>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</si>
  <si>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</si>
  <si>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</si>
  <si>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</si>
  <si>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</si>
  <si>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</si>
  <si>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</si>
  <si>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</si>
  <si>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</si>
  <si>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</si>
  <si>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</si>
  <si>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</si>
  <si>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</si>
  <si>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</si>
  <si>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</si>
  <si>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</si>
  <si>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</si>
  <si>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</si>
  <si>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</si>
  <si>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</si>
  <si>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</si>
  <si>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</si>
  <si>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</si>
  <si>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</si>
  <si>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</si>
  <si>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</si>
  <si>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</si>
  <si>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</si>
  <si>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</si>
  <si>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</si>
  <si>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</si>
  <si>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</si>
  <si>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</si>
  <si>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</si>
  <si>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</si>
  <si>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</si>
  <si>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</si>
  <si>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</si>
  <si>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</si>
  <si>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</si>
  <si>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</si>
  <si>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</si>
  <si>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</si>
  <si>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</si>
  <si>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</si>
  <si>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</si>
  <si>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</si>
  <si>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</si>
  <si>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</si>
  <si>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</si>
  <si>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</si>
  <si>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</si>
  <si>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</si>
  <si>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</si>
  <si>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</si>
  <si>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</si>
  <si>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</si>
  <si>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</si>
  <si>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</si>
  <si>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</si>
  <si>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</si>
  <si>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</si>
  <si>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</si>
  <si>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</si>
  <si>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</si>
  <si>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</si>
  <si>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</si>
  <si>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</si>
  <si>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</si>
  <si>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</si>
  <si>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</si>
  <si>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</si>
  <si>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</si>
  <si>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</si>
  <si>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</si>
  <si>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</si>
  <si>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</si>
  <si>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</si>
  <si>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</si>
  <si>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</si>
  <si>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</si>
  <si>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</si>
  <si>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</si>
  <si>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</si>
  <si>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</si>
  <si>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</si>
  <si>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</si>
  <si>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</si>
  <si>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</si>
  <si>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</si>
  <si>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</si>
  <si>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</si>
  <si>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</si>
  <si>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</si>
  <si>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</si>
  <si>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</si>
  <si>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</si>
  <si>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</si>
  <si>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</si>
  <si>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</si>
  <si>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</si>
  <si>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</si>
  <si>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</si>
  <si>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</si>
  <si>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</si>
  <si>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</si>
  <si>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</si>
  <si>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</si>
  <si>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</si>
  <si>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</si>
  <si>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</si>
  <si>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</si>
  <si>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</si>
  <si>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</si>
  <si>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</si>
  <si>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</si>
  <si>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</si>
  <si>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</si>
  <si>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</si>
  <si>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</si>
  <si>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</si>
  <si>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</si>
  <si>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</si>
  <si>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</si>
  <si>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</si>
  <si>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</si>
  <si>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</si>
  <si>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</si>
  <si>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</si>
  <si>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</si>
  <si>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</si>
  <si>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</si>
  <si>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</si>
  <si>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</si>
  <si>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</si>
  <si>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</si>
  <si>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</si>
  <si>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</si>
  <si>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</si>
  <si>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</si>
  <si>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</si>
  <si>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</si>
  <si>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</si>
  <si>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</si>
  <si>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</si>
  <si>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</si>
  <si>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</si>
  <si>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</si>
  <si>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</si>
  <si>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</si>
  <si>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</si>
  <si>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</si>
  <si>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</si>
  <si>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</si>
  <si>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</si>
  <si>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</si>
  <si>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</si>
  <si>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</si>
  <si>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</si>
  <si>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</si>
  <si>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</si>
  <si>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</si>
  <si>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</si>
  <si>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</si>
  <si>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</si>
  <si>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</si>
  <si>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</si>
  <si>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</si>
  <si>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</si>
  <si>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</si>
  <si>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</si>
  <si>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</si>
  <si>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</si>
  <si>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</si>
  <si>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</si>
  <si>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</si>
  <si>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</si>
  <si>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</si>
  <si>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</si>
  <si>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</si>
  <si>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</si>
  <si>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</si>
  <si>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</si>
  <si>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</si>
  <si>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</si>
  <si>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</si>
  <si>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</si>
  <si>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</si>
  <si>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</si>
  <si>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</si>
  <si>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</si>
  <si>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</si>
  <si>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</si>
  <si>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</si>
  <si>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</si>
  <si>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</si>
  <si>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</si>
  <si>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</si>
  <si>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</si>
  <si>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</si>
  <si>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</si>
  <si>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</si>
  <si>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</si>
  <si>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</si>
  <si>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</si>
  <si>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</si>
  <si>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</si>
  <si>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</si>
  <si>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</si>
  <si>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</si>
  <si>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</si>
  <si>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</si>
  <si>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</si>
  <si>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</si>
  <si>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</si>
  <si>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</si>
  <si>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</si>
  <si>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</si>
  <si>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</si>
  <si>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</si>
  <si>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</si>
  <si>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</si>
  <si>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</si>
  <si>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</si>
  <si>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</si>
  <si>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</si>
  <si>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</si>
  <si>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</si>
  <si>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</si>
  <si>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</si>
  <si>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</si>
  <si>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</si>
  <si>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</si>
  <si>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</si>
  <si>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</si>
  <si>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</si>
  <si>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</si>
  <si>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</si>
  <si>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</si>
  <si>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</si>
  <si>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</si>
  <si>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</si>
  <si>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</si>
  <si>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</si>
  <si>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</si>
  <si>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</si>
  <si>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</si>
  <si>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</si>
  <si>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</si>
  <si>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</si>
  <si>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</si>
  <si>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</si>
  <si>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</si>
  <si>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</si>
  <si>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</si>
  <si>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</si>
  <si>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</si>
  <si>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</si>
  <si>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</si>
  <si>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</si>
  <si>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</si>
  <si>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</si>
  <si>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</si>
  <si>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</si>
  <si>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</si>
  <si>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</si>
  <si>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</si>
  <si>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</si>
  <si>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</si>
  <si>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</si>
  <si>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</si>
  <si>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</si>
  <si>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</si>
  <si>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</si>
  <si>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</si>
  <si>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</si>
  <si>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</si>
  <si>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</si>
  <si>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</si>
  <si>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</si>
  <si>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</si>
  <si>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</si>
  <si>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</si>
  <si>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</si>
  <si>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</si>
  <si>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</si>
  <si>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</si>
  <si>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</si>
  <si>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</si>
  <si>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</si>
  <si>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</si>
  <si>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</si>
  <si>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</si>
  <si>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</si>
  <si>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</si>
  <si>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</si>
  <si>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</si>
  <si>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</si>
  <si>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</si>
  <si>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</si>
  <si>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</si>
  <si>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</si>
  <si>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</si>
  <si>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</si>
  <si>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</si>
  <si>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</si>
  <si>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</si>
  <si>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</si>
  <si>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</si>
  <si>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</si>
  <si>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</si>
  <si>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</si>
  <si>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</si>
  <si>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</si>
  <si>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</si>
  <si>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</si>
  <si>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</si>
  <si>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</si>
  <si>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</si>
  <si>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</si>
  <si>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</si>
  <si>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</si>
  <si>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</si>
  <si>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</si>
  <si>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</si>
  <si>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</si>
  <si>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</si>
  <si>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</si>
  <si>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</si>
  <si>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</si>
  <si>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</si>
  <si>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</si>
  <si>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</si>
  <si>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</si>
  <si>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</si>
  <si>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</si>
  <si>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</si>
  <si>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</si>
  <si>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</si>
  <si>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</si>
  <si>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</si>
  <si>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</si>
  <si>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</si>
  <si>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</si>
  <si>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</si>
  <si>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</si>
  <si>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</si>
  <si>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</si>
  <si>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</si>
  <si>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</si>
  <si>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</si>
  <si>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</si>
  <si>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</si>
  <si>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</si>
  <si>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</si>
  <si>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</si>
  <si>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</si>
  <si>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</si>
  <si>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</si>
  <si>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</si>
  <si>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</si>
  <si>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</si>
  <si>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</si>
  <si>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</si>
  <si>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</si>
  <si>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</si>
  <si>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</si>
  <si>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</si>
  <si>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</si>
  <si>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</si>
  <si>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</si>
  <si>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</si>
  <si>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</si>
  <si>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</si>
  <si>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</si>
  <si>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</si>
  <si>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</si>
  <si>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</si>
  <si>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</si>
  <si>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</si>
  <si>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</si>
  <si>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</si>
  <si>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</si>
  <si>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</si>
  <si>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</si>
  <si>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</si>
  <si>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</si>
  <si>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</si>
  <si>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</si>
  <si>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</si>
  <si>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</si>
  <si>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</si>
  <si>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</si>
  <si>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</si>
  <si>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</si>
  <si>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</si>
  <si>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</si>
  <si>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</si>
  <si>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</si>
  <si>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</si>
  <si>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</si>
  <si>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</si>
  <si>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</si>
  <si>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</si>
  <si>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</si>
  <si>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</si>
  <si>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</si>
  <si>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</si>
  <si>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</si>
  <si>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</si>
  <si>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</si>
  <si>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</si>
  <si>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</si>
  <si>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</si>
  <si>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</si>
  <si>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</si>
  <si>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</si>
  <si>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</si>
  <si>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</si>
  <si>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</si>
  <si>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</si>
  <si>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</si>
  <si>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</si>
  <si>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</si>
  <si>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</si>
  <si>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</si>
  <si>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</si>
  <si>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</si>
  <si>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</si>
  <si>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</si>
  <si>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</si>
  <si>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</si>
  <si>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</si>
  <si>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</si>
  <si>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</si>
  <si>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</si>
  <si>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</si>
  <si>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</si>
  <si>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</si>
  <si>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</si>
  <si>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</si>
  <si>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</si>
  <si>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</si>
  <si>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</si>
  <si>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</si>
  <si>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</si>
  <si>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</si>
  <si>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</si>
  <si>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</si>
  <si>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</si>
  <si>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</si>
  <si>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</si>
  <si>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</si>
  <si>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</si>
  <si>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</si>
  <si>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</si>
  <si>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</si>
  <si>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</si>
  <si>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</si>
  <si>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</si>
  <si>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</si>
  <si>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</si>
  <si>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</si>
  <si>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</si>
  <si>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</si>
  <si>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</si>
  <si>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</si>
  <si>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</si>
  <si>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</si>
  <si>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</si>
  <si>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</si>
  <si>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</si>
  <si>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</si>
  <si>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</si>
  <si>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</si>
  <si>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</si>
  <si>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</si>
  <si>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</si>
  <si>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</si>
  <si>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</si>
  <si>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</si>
  <si>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</si>
  <si>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</si>
  <si>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</si>
  <si>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</si>
  <si>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</si>
  <si>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</si>
  <si>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</si>
  <si>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</si>
  <si>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</si>
  <si>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</si>
  <si>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</si>
  <si>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</si>
  <si>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</si>
  <si>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</si>
  <si>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</si>
  <si>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</si>
  <si>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</si>
  <si>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</si>
  <si>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</si>
  <si>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</si>
  <si>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</si>
  <si>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</si>
  <si>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</si>
  <si>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</si>
  <si>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</si>
  <si>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</si>
  <si>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</si>
  <si>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</si>
  <si>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</si>
  <si>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</si>
  <si>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</si>
  <si>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</si>
  <si>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</si>
  <si>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</si>
  <si>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</si>
  <si>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</si>
  <si>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</si>
  <si>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</si>
  <si>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</si>
  <si>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</si>
  <si>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</si>
  <si>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</si>
  <si>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</si>
  <si>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</si>
  <si>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</si>
  <si>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</si>
  <si>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</si>
  <si>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</si>
  <si>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</si>
  <si>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</si>
  <si>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</si>
  <si>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</si>
  <si>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</si>
  <si>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</si>
  <si>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</si>
  <si>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</si>
  <si>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</si>
  <si>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</si>
  <si>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</si>
  <si>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</si>
  <si>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</si>
  <si>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</si>
  <si>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</si>
  <si>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</si>
  <si>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</si>
  <si>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</si>
  <si>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</si>
  <si>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</si>
  <si>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</si>
  <si>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</si>
  <si>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</si>
  <si>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</si>
  <si>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</si>
  <si>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</si>
  <si>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</si>
  <si>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</si>
  <si>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</si>
  <si>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</si>
  <si>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</si>
  <si>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</si>
  <si>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</si>
  <si>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</si>
  <si>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</si>
  <si>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</si>
  <si>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</si>
  <si>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</si>
  <si>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</si>
  <si>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</si>
  <si>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</si>
  <si>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</si>
  <si>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</si>
  <si>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</si>
  <si>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</si>
  <si>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</si>
  <si>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</si>
  <si>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</si>
  <si>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</si>
  <si>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</si>
  <si>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</si>
  <si>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</si>
  <si>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</si>
  <si>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</si>
  <si>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</si>
  <si>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</si>
  <si>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</si>
  <si>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</si>
  <si>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</si>
  <si>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</si>
  <si>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</si>
  <si>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</si>
  <si>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</si>
  <si>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</si>
  <si>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</si>
  <si>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</si>
  <si>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</si>
  <si>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</si>
  <si>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</si>
  <si>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</si>
  <si>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</si>
  <si>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</si>
  <si>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</si>
  <si>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</si>
  <si>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</si>
  <si>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</si>
  <si>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</si>
  <si>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</si>
  <si>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</si>
  <si>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</si>
  <si>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</si>
  <si>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</si>
  <si>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</si>
  <si>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</si>
  <si>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</si>
  <si>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</si>
  <si>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</si>
  <si>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</si>
  <si>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</si>
  <si>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</si>
  <si>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</si>
  <si>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</si>
  <si>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</si>
  <si>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</si>
  <si>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</si>
  <si>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</si>
  <si>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</si>
  <si>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</si>
  <si>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</si>
  <si>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</si>
  <si>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</si>
  <si>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</si>
  <si>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</si>
  <si>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</si>
  <si>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</si>
  <si>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</si>
  <si>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</si>
  <si>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</si>
  <si>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</si>
  <si>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</si>
  <si>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</si>
  <si>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</si>
  <si>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</si>
  <si>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</si>
  <si>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</si>
  <si>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</si>
  <si>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</si>
  <si>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</si>
  <si>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</si>
  <si>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</si>
  <si>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</si>
  <si>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</si>
  <si>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</si>
  <si>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</si>
  <si>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</si>
  <si>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</si>
  <si>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</si>
  <si>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</si>
  <si>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</si>
  <si>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</si>
  <si>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</si>
  <si>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</si>
  <si>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</si>
  <si>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</si>
  <si>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</si>
  <si>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</si>
  <si>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</si>
  <si>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</si>
  <si>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</si>
  <si>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</si>
  <si>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</si>
  <si>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</si>
  <si>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</si>
  <si>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</si>
  <si>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</si>
  <si>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</si>
  <si>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</si>
  <si>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</si>
  <si>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</si>
  <si>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</si>
  <si>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</si>
  <si>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</si>
  <si>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</si>
  <si>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</si>
  <si>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</si>
  <si>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</si>
  <si>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</si>
  <si>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</si>
  <si>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</si>
  <si>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</si>
  <si>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</si>
  <si>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</si>
  <si>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</si>
  <si>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</si>
  <si>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</si>
  <si>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</si>
  <si>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</si>
  <si>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</si>
  <si>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</si>
  <si>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</si>
  <si>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</si>
  <si>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</si>
  <si>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</si>
  <si>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</si>
  <si>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</si>
  <si>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</si>
  <si>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</si>
  <si>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</si>
  <si>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</si>
  <si>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</si>
  <si>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</si>
  <si>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</si>
  <si>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</si>
  <si>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</si>
  <si>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</si>
  <si>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</si>
  <si>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</si>
  <si>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</si>
  <si>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</si>
  <si>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</si>
  <si>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</si>
  <si>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</si>
  <si>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</si>
  <si>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</si>
  <si>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</si>
  <si>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</si>
  <si>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</si>
  <si>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</si>
  <si>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</si>
  <si>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</si>
  <si>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</si>
  <si>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</si>
  <si>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</si>
  <si>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</si>
  <si>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</si>
  <si>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</si>
  <si>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</si>
  <si>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</si>
  <si>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</si>
  <si>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</si>
  <si>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</si>
  <si>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</si>
  <si>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</si>
  <si>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</si>
  <si>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</si>
  <si>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</si>
  <si>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</si>
  <si>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</si>
  <si>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</si>
  <si>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</si>
  <si>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</si>
  <si>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</si>
  <si>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</si>
  <si>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</si>
  <si>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</si>
  <si>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</si>
  <si>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</si>
  <si>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</si>
  <si>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</si>
  <si>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</si>
  <si>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</si>
  <si>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</si>
  <si>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</si>
  <si>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</si>
  <si>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</si>
  <si>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</si>
  <si>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</si>
  <si>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</si>
  <si>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</si>
  <si>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</si>
  <si>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</si>
  <si>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</si>
  <si>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</si>
  <si>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</si>
  <si>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</si>
  <si>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</si>
  <si>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</si>
  <si>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</si>
  <si>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</si>
  <si>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</si>
  <si>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</si>
  <si>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</si>
  <si>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</si>
  <si>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</si>
  <si>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</si>
  <si>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</si>
  <si>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</si>
  <si>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</si>
  <si>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</si>
  <si>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</si>
  <si>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</si>
  <si>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</si>
  <si>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</si>
  <si>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</si>
  <si>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</si>
  <si>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</si>
  <si>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</si>
  <si>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</si>
  <si>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</si>
  <si>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</si>
  <si>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</si>
  <si>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</si>
  <si>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</si>
  <si>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</si>
  <si>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</si>
  <si>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</si>
  <si>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</si>
  <si>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</si>
  <si>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</si>
  <si>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</si>
  <si>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</si>
  <si>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</si>
  <si>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</si>
  <si>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</si>
  <si>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</si>
  <si>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</si>
  <si>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</si>
  <si>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</si>
  <si>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</si>
  <si>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</si>
  <si>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</si>
  <si>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</si>
  <si>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</si>
  <si>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</si>
  <si>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</si>
  <si>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</si>
  <si>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</si>
  <si>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</si>
  <si>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</si>
  <si>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</si>
  <si>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</si>
  <si>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</si>
  <si>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</si>
  <si>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</si>
  <si>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</si>
  <si>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</si>
  <si>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</si>
  <si>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</si>
  <si>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</si>
  <si>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</si>
  <si>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</si>
  <si>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</si>
  <si>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</si>
  <si>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</si>
  <si>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</si>
  <si>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</si>
  <si>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</si>
  <si>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</si>
  <si>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</si>
  <si>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</si>
  <si>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</si>
  <si>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</si>
  <si>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</si>
  <si>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</si>
  <si>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</si>
  <si>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</si>
  <si>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</si>
  <si>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</si>
  <si>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</si>
  <si>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</si>
  <si>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</si>
  <si>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</si>
  <si>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</si>
  <si>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</si>
  <si>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</si>
  <si>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</si>
  <si>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</si>
  <si>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</si>
  <si>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</si>
  <si>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</si>
  <si>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</si>
  <si>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</si>
  <si>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</si>
  <si>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</si>
  <si>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</si>
  <si>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</si>
  <si>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</si>
  <si>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</si>
  <si>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</si>
  <si>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</si>
  <si>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</si>
  <si>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</si>
  <si>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</si>
  <si>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</si>
  <si>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</si>
  <si>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</si>
  <si>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</si>
  <si>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</si>
  <si>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</si>
  <si>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</si>
  <si>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</si>
  <si>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</si>
  <si>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</si>
  <si>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</si>
  <si>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</si>
  <si>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</si>
  <si>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</si>
  <si>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</si>
  <si>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</si>
  <si>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</si>
  <si>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</si>
  <si>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</si>
  <si>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</si>
  <si>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</si>
  <si>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</si>
  <si>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</si>
  <si>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</si>
  <si>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</si>
  <si>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</si>
  <si>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</si>
  <si>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</si>
  <si>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</si>
  <si>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</si>
  <si>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</si>
  <si>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</si>
  <si>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</si>
  <si>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</si>
  <si>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</si>
  <si>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</si>
  <si>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</si>
  <si>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</si>
  <si>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</si>
  <si>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</si>
  <si>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</si>
  <si>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</si>
  <si>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</si>
  <si>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</si>
  <si>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</si>
  <si>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</si>
  <si>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</si>
  <si>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</si>
  <si>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</si>
  <si>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</si>
  <si>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</si>
  <si>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</si>
  <si>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</si>
  <si>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</si>
  <si>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</si>
  <si>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</si>
  <si>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</si>
  <si>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</si>
  <si>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</si>
  <si>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</si>
  <si>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</si>
  <si>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</si>
  <si>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</si>
  <si>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</si>
  <si>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</si>
  <si>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</si>
  <si>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</si>
  <si>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</si>
  <si>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</si>
  <si>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</si>
  <si>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</si>
  <si>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</si>
  <si>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</si>
  <si>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</si>
  <si>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</si>
  <si>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</si>
  <si>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</si>
  <si>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</si>
  <si>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</si>
  <si>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</si>
  <si>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</si>
  <si>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</si>
  <si>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</si>
  <si>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</si>
  <si>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</si>
  <si>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</si>
  <si>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</si>
  <si>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</si>
  <si>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</si>
  <si>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</si>
  <si>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</si>
  <si>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</si>
  <si>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</si>
  <si>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</si>
  <si>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</si>
  <si>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</si>
  <si>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</si>
  <si>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</si>
  <si>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</si>
  <si>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</si>
  <si>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</si>
  <si>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</si>
  <si>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</si>
  <si>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</si>
  <si>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</si>
  <si>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</si>
  <si>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</si>
  <si>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</si>
  <si>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</si>
  <si>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</si>
  <si>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</si>
  <si>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</si>
  <si>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</si>
  <si>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</si>
  <si>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</si>
  <si>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</si>
  <si>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</si>
  <si>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</si>
  <si>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</si>
  <si>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</si>
  <si>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</si>
  <si>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</si>
  <si>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</si>
  <si>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</si>
  <si>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</si>
  <si>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</si>
  <si>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</si>
  <si>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</si>
  <si>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</si>
  <si>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</si>
  <si>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</si>
  <si>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</si>
  <si>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</si>
  <si>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</si>
  <si>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</si>
  <si>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</si>
  <si>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</si>
  <si>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</si>
  <si>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</si>
  <si>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</si>
  <si>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</si>
  <si>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</si>
  <si>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</si>
  <si>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</si>
  <si>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</si>
  <si>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</si>
  <si>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</si>
  <si>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</si>
  <si>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</si>
  <si>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</si>
  <si>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</si>
  <si>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</si>
  <si>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</si>
  <si>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</si>
  <si>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</si>
  <si>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</si>
  <si>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</si>
  <si>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</si>
  <si>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</si>
  <si>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</si>
  <si>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</si>
  <si>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</si>
  <si>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</si>
  <si>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</si>
  <si>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</si>
  <si>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</si>
  <si>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</si>
  <si>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</si>
  <si>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</si>
  <si>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</si>
  <si>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</si>
  <si>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</si>
  <si>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</si>
  <si>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</si>
  <si>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</si>
  <si>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</si>
  <si>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</si>
  <si>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</si>
  <si>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</si>
  <si>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</si>
  <si>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</si>
  <si>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</si>
  <si>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</si>
  <si>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</si>
  <si>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</si>
  <si>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</si>
  <si>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</si>
  <si>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</si>
  <si>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</si>
  <si>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</si>
  <si>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</si>
  <si>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</si>
  <si>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</si>
  <si>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</si>
  <si>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</si>
  <si>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</si>
  <si>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</si>
  <si>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</si>
  <si>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</si>
  <si>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</si>
  <si>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</si>
  <si>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</si>
  <si>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</si>
  <si>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</si>
  <si>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</si>
  <si>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</si>
  <si>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</si>
  <si>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</si>
  <si>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</si>
  <si>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</si>
  <si>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</si>
  <si>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</si>
  <si>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</si>
  <si>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</si>
  <si>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</si>
  <si>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</si>
  <si>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</si>
  <si>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</si>
  <si>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</si>
  <si>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</si>
  <si>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</si>
  <si>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</si>
  <si>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</si>
  <si>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</si>
  <si>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</si>
  <si>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</si>
  <si>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</si>
  <si>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</si>
  <si>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</si>
  <si>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</si>
  <si>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</si>
  <si>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</si>
  <si>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</si>
  <si>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</si>
  <si>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</si>
  <si>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</si>
  <si>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</si>
  <si>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</si>
  <si>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</si>
  <si>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</si>
  <si>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</si>
  <si>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</si>
  <si>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</si>
  <si>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</si>
  <si>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</si>
  <si>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</si>
  <si>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</si>
  <si>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</si>
  <si>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</si>
  <si>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</si>
  <si>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</si>
  <si>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</si>
  <si>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</si>
  <si>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</si>
  <si>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</si>
  <si>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</si>
  <si>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</si>
  <si>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</si>
  <si>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</si>
  <si>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</si>
  <si>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</si>
  <si>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</si>
  <si>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</si>
  <si>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</si>
  <si>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</si>
  <si>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</si>
  <si>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</si>
  <si>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</si>
  <si>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</si>
  <si>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</si>
  <si>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</si>
  <si>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</si>
  <si>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</si>
  <si>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</si>
  <si>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</si>
  <si>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</si>
  <si>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</si>
  <si>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</si>
  <si>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</si>
  <si>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</si>
  <si>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</si>
  <si>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</si>
  <si>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</si>
  <si>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</si>
  <si>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</si>
  <si>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</si>
  <si>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</si>
  <si>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</si>
  <si>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</si>
  <si>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</si>
  <si>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</si>
  <si>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</si>
  <si>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</si>
  <si>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</si>
  <si>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</si>
  <si>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</si>
  <si>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</si>
  <si>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</si>
  <si>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</si>
  <si>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</si>
  <si>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</si>
  <si>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</si>
  <si>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</si>
  <si>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</si>
  <si>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</si>
  <si>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</si>
  <si>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</si>
  <si>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</si>
  <si>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</si>
  <si>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</si>
  <si>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</si>
  <si>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</si>
  <si>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</si>
  <si>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</si>
  <si>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</si>
  <si>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</si>
  <si>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</si>
  <si>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</si>
  <si>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</si>
  <si>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</si>
  <si>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</si>
  <si>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</si>
  <si>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</si>
  <si>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</si>
  <si>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</si>
  <si>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</si>
  <si>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</si>
  <si>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</si>
  <si>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</si>
  <si>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</si>
  <si>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</si>
  <si>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</si>
  <si>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</si>
  <si>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</si>
  <si>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</si>
  <si>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</si>
  <si>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</si>
  <si>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</si>
  <si>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</si>
  <si>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</si>
  <si>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</si>
  <si>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</si>
  <si>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</si>
  <si>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</si>
  <si>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</si>
  <si>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</si>
  <si>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</si>
  <si>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</si>
  <si>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</si>
  <si>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</si>
  <si>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</si>
  <si>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</si>
  <si>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</si>
  <si>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</si>
  <si>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</si>
  <si>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</si>
  <si>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</si>
  <si>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</si>
  <si>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</si>
  <si>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</si>
  <si>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</si>
  <si>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</si>
  <si>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</si>
  <si>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</si>
  <si>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</si>
  <si>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</si>
  <si>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</si>
  <si>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</si>
  <si>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</si>
  <si>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</si>
  <si>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</si>
  <si>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</si>
  <si>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</si>
  <si>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</si>
  <si>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</si>
  <si>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</si>
  <si>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</si>
  <si>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</si>
  <si>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</si>
  <si>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</si>
  <si>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</si>
  <si>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</si>
  <si>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</si>
  <si>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</si>
  <si>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</si>
  <si>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</si>
  <si>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</si>
  <si>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</si>
  <si>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</si>
  <si>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</si>
  <si>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</si>
  <si>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</si>
  <si>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</si>
  <si>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</si>
  <si>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</si>
  <si>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</si>
  <si>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</si>
  <si>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</si>
  <si>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</si>
  <si>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</si>
  <si>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</si>
  <si>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</si>
  <si>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</si>
  <si>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</si>
  <si>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</si>
  <si>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</si>
  <si>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</si>
  <si>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</si>
  <si>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</si>
  <si>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</si>
  <si>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</si>
  <si>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</si>
  <si>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</si>
  <si>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</si>
  <si>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</si>
  <si>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</si>
  <si>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</si>
  <si>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</si>
  <si>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</si>
  <si>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</si>
  <si>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</si>
  <si>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</si>
  <si>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</si>
  <si>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</si>
  <si>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</si>
  <si>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</si>
  <si>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</si>
  <si>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</si>
  <si>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</si>
  <si>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</si>
  <si>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</si>
  <si>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</si>
  <si>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</si>
  <si>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</si>
  <si>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</si>
  <si>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</si>
  <si>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</si>
  <si>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</si>
  <si>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</si>
  <si>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</si>
  <si>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</si>
  <si>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</si>
  <si>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</si>
  <si>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</si>
  <si>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</si>
  <si>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</si>
  <si>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</si>
  <si>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</si>
  <si>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</si>
  <si>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</si>
  <si>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</si>
  <si>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</si>
  <si>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</si>
  <si>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</si>
  <si>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</si>
  <si>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</si>
  <si>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</si>
  <si>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</si>
  <si>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</si>
  <si>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</si>
  <si>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</si>
  <si>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</si>
  <si>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</si>
  <si>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</si>
  <si>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</si>
  <si>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</si>
  <si>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</si>
  <si>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</si>
  <si>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</si>
  <si>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</si>
  <si>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</si>
  <si>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</si>
  <si>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</si>
  <si>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</si>
  <si>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</si>
  <si>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</si>
  <si>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</si>
  <si>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</si>
  <si>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</si>
  <si>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</si>
  <si>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</si>
  <si>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</si>
  <si>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</si>
  <si>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</si>
  <si>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</si>
  <si>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</si>
  <si>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</si>
  <si>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</si>
  <si>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</si>
  <si>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</si>
  <si>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</si>
  <si>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</si>
  <si>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</si>
  <si>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</si>
  <si>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</si>
  <si>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</si>
  <si>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</si>
  <si>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</si>
  <si>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</si>
  <si>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</si>
  <si>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</si>
  <si>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</si>
  <si>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</si>
  <si>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</si>
  <si>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</si>
  <si>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</si>
  <si>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</si>
  <si>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</si>
  <si>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</si>
  <si>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</si>
  <si>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</si>
  <si>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</si>
  <si>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</si>
  <si>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</si>
  <si>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</si>
  <si>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</si>
  <si>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</si>
  <si>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</si>
  <si>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</si>
  <si>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</si>
  <si>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</si>
  <si>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</si>
  <si>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</si>
  <si>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</si>
  <si>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</si>
  <si>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</si>
  <si>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</si>
  <si>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</si>
  <si>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</si>
  <si>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</si>
  <si>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</si>
  <si>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</si>
  <si>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</si>
  <si>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</si>
  <si>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</si>
  <si>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</si>
  <si>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</si>
  <si>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</si>
  <si>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</si>
  <si>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</si>
  <si>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</si>
  <si>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</si>
  <si>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</si>
  <si>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</si>
  <si>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</si>
  <si>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</si>
  <si>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</si>
  <si>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</si>
  <si>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</si>
  <si>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</si>
  <si>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</si>
  <si>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</si>
  <si>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</si>
  <si>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</si>
  <si>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</si>
  <si>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</si>
  <si>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</si>
  <si>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</si>
  <si>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</si>
  <si>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</si>
  <si>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</si>
  <si>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</si>
  <si>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</si>
  <si>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</si>
  <si>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</si>
  <si>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</si>
  <si>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</si>
  <si>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</si>
  <si>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</si>
  <si>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</si>
  <si>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</si>
  <si>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</si>
  <si>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</si>
  <si>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</si>
  <si>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</si>
  <si>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</si>
  <si>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</si>
  <si>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</si>
  <si>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</si>
  <si>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</si>
  <si>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</si>
  <si>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</si>
  <si>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</si>
  <si>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</si>
  <si>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</si>
  <si>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</si>
  <si>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</si>
  <si>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</si>
  <si>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</si>
  <si>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</si>
  <si>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</si>
  <si>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</si>
  <si>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</si>
  <si>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</si>
  <si>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</si>
  <si>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</si>
  <si>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</si>
  <si>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</si>
  <si>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</si>
  <si>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</si>
  <si>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</si>
  <si>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</si>
  <si>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</si>
  <si>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</si>
  <si>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</si>
  <si>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</si>
  <si>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</si>
  <si>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</si>
  <si>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</si>
  <si>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</si>
  <si>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</si>
  <si>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</si>
  <si>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</si>
  <si>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</si>
  <si>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</si>
  <si>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</si>
  <si>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</si>
  <si>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</si>
  <si>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</si>
  <si>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</si>
  <si>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</si>
  <si>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</si>
  <si>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</si>
  <si>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</si>
  <si>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</si>
  <si>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</si>
  <si>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</si>
  <si>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</si>
  <si>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</si>
  <si>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</si>
  <si>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</si>
  <si>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</si>
  <si>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</si>
  <si>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</si>
  <si>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</si>
  <si>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</si>
  <si>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</si>
  <si>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</si>
  <si>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</si>
  <si>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</si>
  <si>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</si>
  <si>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</si>
  <si>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</si>
  <si>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</si>
  <si>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</si>
  <si>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</si>
  <si>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</si>
  <si>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</si>
  <si>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</si>
  <si>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</si>
  <si>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</si>
  <si>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</si>
  <si>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</si>
  <si>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</si>
  <si>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</si>
  <si>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</si>
  <si>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</si>
  <si>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</si>
  <si>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</si>
  <si>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</si>
  <si>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</si>
  <si>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</si>
  <si>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</si>
  <si>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</si>
  <si>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</si>
  <si>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</si>
  <si>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</si>
  <si>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</si>
  <si>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</si>
  <si>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</si>
  <si>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</si>
  <si>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</si>
  <si>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</si>
  <si>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</si>
  <si>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</si>
  <si>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</si>
  <si>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</si>
  <si>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</si>
  <si>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</si>
  <si>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</si>
  <si>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</si>
  <si>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</si>
  <si>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</si>
  <si>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</si>
  <si>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</si>
  <si>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</si>
  <si>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</si>
  <si>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</si>
  <si>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</si>
  <si>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</si>
  <si>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</si>
  <si>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</si>
  <si>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</si>
  <si>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</si>
  <si>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</si>
  <si>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</si>
  <si>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</si>
  <si>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</si>
  <si>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</si>
  <si>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</si>
  <si>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</si>
  <si>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</si>
  <si>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</si>
  <si>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</si>
  <si>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</si>
  <si>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</si>
  <si>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</si>
  <si>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</si>
  <si>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</si>
  <si>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</si>
  <si>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</si>
  <si>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</si>
  <si>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</si>
  <si>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</si>
  <si>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</si>
  <si>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</si>
  <si>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</si>
  <si>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</si>
  <si>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</si>
  <si>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</si>
  <si>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</si>
  <si>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</si>
  <si>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</si>
  <si>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</si>
  <si>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</si>
  <si>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</si>
  <si>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</si>
  <si>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</si>
  <si>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</si>
  <si>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</si>
  <si>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</si>
  <si>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</si>
  <si>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</si>
  <si>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</si>
  <si>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</si>
  <si>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</si>
  <si>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</si>
  <si>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</si>
  <si>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</si>
  <si>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</si>
  <si>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</si>
  <si>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</si>
  <si>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</si>
  <si>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</si>
  <si>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</si>
  <si>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</si>
  <si>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</si>
  <si>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</si>
  <si>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</si>
  <si>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</si>
  <si>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</si>
  <si>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</si>
  <si>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</si>
  <si>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</si>
  <si>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</si>
  <si>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</si>
  <si>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</si>
  <si>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</si>
  <si>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</si>
  <si>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</si>
  <si>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</si>
  <si>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</si>
  <si>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</si>
  <si>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</si>
  <si>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</si>
  <si>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</si>
  <si>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</si>
  <si>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</si>
  <si>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</si>
  <si>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</si>
  <si>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</si>
  <si>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</si>
  <si>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</si>
  <si>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</si>
  <si>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</si>
  <si>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</si>
  <si>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</si>
  <si>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</si>
  <si>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</si>
  <si>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</si>
  <si>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</si>
  <si>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</si>
  <si>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</si>
  <si>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</si>
  <si>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</si>
  <si>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</si>
  <si>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</si>
  <si>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</si>
  <si>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</si>
  <si>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</si>
  <si>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</si>
  <si>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</si>
  <si>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</si>
  <si>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</si>
  <si>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</si>
  <si>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</si>
  <si>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</si>
  <si>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</si>
  <si>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</si>
  <si>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</si>
  <si>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</si>
  <si>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</si>
  <si>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</si>
  <si>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</si>
  <si>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</si>
  <si>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</si>
  <si>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</si>
  <si>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</si>
  <si>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</si>
  <si>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</si>
  <si>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</si>
  <si>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</si>
  <si>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</si>
  <si>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</si>
  <si>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</si>
  <si>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</si>
  <si>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</si>
  <si>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</si>
  <si>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</si>
  <si>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</si>
  <si>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</si>
  <si>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</si>
  <si>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</si>
  <si>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</si>
  <si>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</si>
  <si>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</si>
  <si>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</si>
  <si>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</si>
  <si>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</si>
  <si>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</si>
  <si>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</si>
  <si>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</si>
  <si>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</si>
  <si>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</si>
  <si>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</si>
  <si>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</si>
  <si>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</si>
  <si>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</si>
  <si>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</si>
  <si>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</si>
  <si>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</si>
  <si>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</si>
  <si>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</si>
  <si>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</si>
  <si>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</si>
  <si>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</si>
  <si>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</si>
  <si>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</si>
  <si>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</si>
  <si>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</si>
  <si>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</si>
  <si>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</si>
  <si>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</si>
  <si>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</si>
  <si>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</si>
  <si>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</si>
  <si>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</si>
  <si>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</si>
  <si>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</si>
  <si>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</si>
  <si>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</si>
  <si>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</si>
  <si>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</si>
  <si>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</si>
  <si>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</si>
  <si>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</si>
  <si>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</si>
  <si>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</si>
  <si>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</si>
  <si>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</si>
  <si>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</si>
  <si>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</si>
  <si>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</si>
  <si>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</si>
  <si>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</si>
  <si>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</si>
  <si>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</si>
  <si>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</si>
  <si>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</si>
  <si>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</si>
  <si>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</si>
  <si>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</si>
  <si>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</si>
  <si>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</si>
  <si>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</si>
  <si>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</si>
  <si>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</si>
  <si>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</si>
  <si>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</si>
  <si>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</si>
  <si>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</si>
  <si>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</si>
  <si>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</si>
  <si>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</si>
  <si>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</si>
  <si>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</si>
  <si>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</si>
  <si>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</si>
  <si>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</si>
  <si>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</si>
  <si>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</si>
  <si>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</si>
  <si>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</si>
  <si>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</si>
  <si>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</si>
  <si>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</si>
  <si>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</si>
  <si>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</si>
  <si>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</si>
  <si>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</si>
  <si>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</si>
  <si>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</si>
  <si>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</si>
  <si>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</si>
  <si>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</si>
  <si>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</si>
  <si>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</si>
  <si>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</si>
  <si>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</si>
  <si>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</si>
  <si>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</si>
  <si>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</si>
  <si>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</si>
  <si>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</si>
  <si>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</si>
  <si>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</si>
  <si>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</si>
  <si>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</si>
  <si>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</si>
  <si>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</si>
  <si>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</si>
  <si>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</si>
  <si>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</si>
  <si>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</si>
  <si>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</si>
  <si>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</si>
  <si>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</si>
  <si>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</si>
  <si>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</si>
  <si>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</si>
  <si>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</si>
  <si>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</si>
  <si>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</si>
  <si>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</si>
  <si>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</si>
  <si>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</si>
  <si>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</si>
  <si>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</si>
  <si>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</si>
  <si>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</si>
  <si>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</si>
  <si>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</si>
  <si>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</si>
  <si>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</si>
  <si>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</si>
  <si>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</si>
  <si>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</si>
  <si>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</si>
  <si>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</si>
  <si>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</si>
  <si>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</si>
  <si>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</si>
  <si>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</si>
  <si>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</si>
  <si>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</si>
  <si>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</si>
  <si>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</si>
  <si>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</si>
  <si>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</si>
  <si>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</si>
  <si>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</si>
  <si>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</si>
  <si>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</si>
  <si>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</si>
  <si>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</si>
  <si>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</si>
  <si>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</si>
  <si>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</si>
  <si>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</si>
  <si>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</si>
  <si>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</si>
  <si>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</si>
  <si>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</si>
  <si>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</si>
  <si>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</si>
  <si>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</si>
  <si>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</si>
  <si>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</si>
  <si>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</si>
  <si>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</si>
  <si>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</si>
  <si>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</si>
  <si>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</si>
  <si>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</si>
  <si>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</si>
  <si>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</si>
  <si>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</si>
  <si>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</si>
  <si>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</si>
  <si>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</si>
  <si>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</si>
  <si>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</si>
  <si>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</si>
  <si>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</si>
  <si>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</si>
  <si>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</si>
  <si>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</si>
  <si>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</si>
  <si>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</si>
  <si>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</si>
  <si>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</si>
  <si>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</si>
  <si>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</si>
  <si>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</si>
  <si>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</si>
  <si>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</si>
  <si>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</si>
  <si>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</si>
  <si>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</si>
  <si>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</si>
  <si>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</si>
  <si>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</si>
  <si>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</si>
  <si>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</si>
  <si>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</si>
  <si>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</si>
  <si>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</si>
  <si>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</si>
  <si>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</si>
  <si>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</si>
  <si>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</si>
  <si>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</si>
  <si>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</si>
  <si>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</si>
  <si>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</si>
  <si>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</si>
  <si>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</si>
  <si>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</si>
  <si>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</si>
  <si>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</si>
  <si>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</si>
  <si>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</si>
  <si>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</si>
  <si>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 xml:space="preserve"> 1000 to 4999</t>
  </si>
  <si>
    <t xml:space="preserve"> 5000 to 9999</t>
  </si>
  <si>
    <t xml:space="preserve"> 10000 to 14999</t>
  </si>
  <si>
    <t xml:space="preserve"> 15000 to 19999</t>
  </si>
  <si>
    <t xml:space="preserve"> 20000 to 24999</t>
  </si>
  <si>
    <t xml:space="preserve"> 25000 to 29999</t>
  </si>
  <si>
    <t xml:space="preserve"> 30000 to 34999</t>
  </si>
  <si>
    <t xml:space="preserve"> 35000 to 39999</t>
  </si>
  <si>
    <t xml:space="preserve"> 40000 to 44999</t>
  </si>
  <si>
    <t xml:space="preserve"> 45000 to 49999</t>
  </si>
  <si>
    <t>Greater than or equal to 50000</t>
  </si>
  <si>
    <t xml:space="preserve"> The mean number of backers.</t>
  </si>
  <si>
    <t xml:space="preserve"> The median number of backers.</t>
  </si>
  <si>
    <t xml:space="preserve"> The minimum number of backers.</t>
  </si>
  <si>
    <t xml:space="preserve"> The maximum number of backers.</t>
  </si>
  <si>
    <t xml:space="preserve"> The variance of the number of backers.</t>
  </si>
  <si>
    <t xml:space="preserve"> The standard deviation of the number of backers.</t>
  </si>
  <si>
    <t>Summary Statistics</t>
  </si>
  <si>
    <t>Successful Campaigns</t>
  </si>
  <si>
    <t>Unsucessful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</si>
</sst>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" fontId="1" fillId="0" borderId="0" xfId="0" applyNumberFormat="1" applyFont="1" applyAlignment="1">
      <alignment horizontal="center"/>
    </xf>
    <xf numFmtId="1" fontId="0" fillId="0" borderId="0" xfId="2" applyNumberFormat="1" applyFont="1"/>
    <xf numFmtId="1" fontId="0" fillId="0" borderId="0" xfId="0" applyNumberForma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theme="0"/>
      </font>
      <fill>
        <patternFill>
          <bgColor theme="3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Campaign</a:t>
            </a:r>
            <a:r>
              <a:rPr lang="en-US" b="1" u="sng" baseline="0"/>
              <a:t> Outcome by Category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B0-3B40-8FA6-97B6F07E2496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3B0-3B40-8FA6-97B6F07E2496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3B0-3B40-8FA6-97B6F07E2496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3B0-3B40-8FA6-97B6F07E2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6585231"/>
        <c:axId val="383827327"/>
      </c:barChart>
      <c:catAx>
        <c:axId val="33658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827327"/>
        <c:crosses val="autoZero"/>
        <c:auto val="1"/>
        <c:lblAlgn val="ctr"/>
        <c:lblOffset val="100"/>
        <c:noMultiLvlLbl val="0"/>
      </c:catAx>
      <c:valAx>
        <c:axId val="383827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585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Campaign Outcome</a:t>
            </a:r>
            <a:r>
              <a:rPr lang="en-US" b="1" u="sng" baseline="0"/>
              <a:t> by Sub-Category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F7-BA47-A48F-BFB249B94A39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F7-BA47-A48F-BFB249B94A39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F7-BA47-A48F-BFB249B94A39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F7-BA47-A48F-BFB249B94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100"/>
        <c:axId val="2054279056"/>
        <c:axId val="2054280688"/>
      </c:barChart>
      <c:catAx>
        <c:axId val="205427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280688"/>
        <c:crosses val="autoZero"/>
        <c:auto val="1"/>
        <c:lblAlgn val="ctr"/>
        <c:lblOffset val="100"/>
        <c:noMultiLvlLbl val="0"/>
      </c:catAx>
      <c:valAx>
        <c:axId val="205428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27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[excel-challenge.xlsx]State by Date Created!PivotTable3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Campaign State</a:t>
            </a:r>
            <a:r>
              <a:rPr lang="en-US" b="1" u="sng" baseline="0"/>
              <a:t> by Date Created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'State by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ED-5044-9B45-D9DA365ED18A}"/>
            </c:ext>
          </c:extLst>
        </c:ser>
        <c:ser>
          <c:idx val="1"/>
          <c:order val="1"/>
          <c:tx>
            <c:strRef>
              <c:f>'State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ED-5044-9B45-D9DA365ED18A}"/>
            </c:ext>
          </c:extLst>
        </c:ser>
        <c:ser>
          <c:idx val="2"/>
          <c:order val="2"/>
          <c:tx>
            <c:strRef>
              <c:f>'State by 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ED-5044-9B45-D9DA365ED18A}"/>
            </c:ext>
          </c:extLst>
        </c:ser>
        <c:ser>
          <c:idx val="3"/>
          <c:order val="3"/>
          <c:tx>
            <c:strRef>
              <c:f>'State by Date Created'!$E$4:$E$5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'State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ED-5044-9B45-D9DA365ED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0239664"/>
        <c:axId val="1819521648"/>
      </c:lineChart>
      <c:catAx>
        <c:axId val="182023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521648"/>
        <c:crosses val="autoZero"/>
        <c:auto val="1"/>
        <c:lblAlgn val="ctr"/>
        <c:lblOffset val="100"/>
        <c:noMultiLvlLbl val="0"/>
      </c:catAx>
      <c:valAx>
        <c:axId val="181952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23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% outcome</a:t>
            </a:r>
            <a:r>
              <a:rPr lang="en-US" b="1" u="sng" baseline="0"/>
              <a:t> </a:t>
            </a:r>
            <a:r>
              <a:rPr lang="en-US" b="1" u="sng"/>
              <a:t>based on goal amount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 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 35000 to 39999</c:v>
                </c:pt>
                <c:pt idx="9">
                  <c:v> 40000 to 44999</c:v>
                </c:pt>
                <c:pt idx="10">
                  <c:v> 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78-4746-A14C-B62C13B8C33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 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 35000 to 39999</c:v>
                </c:pt>
                <c:pt idx="9">
                  <c:v> 40000 to 44999</c:v>
                </c:pt>
                <c:pt idx="10">
                  <c:v> 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78-4746-A14C-B62C13B8C33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 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 35000 to 39999</c:v>
                </c:pt>
                <c:pt idx="9">
                  <c:v> 40000 to 44999</c:v>
                </c:pt>
                <c:pt idx="10">
                  <c:v> 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78-4746-A14C-B62C13B8C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7445104"/>
        <c:axId val="1817305776"/>
      </c:lineChart>
      <c:catAx>
        <c:axId val="181744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305776"/>
        <c:crosses val="autoZero"/>
        <c:auto val="1"/>
        <c:lblAlgn val="ctr"/>
        <c:lblOffset val="100"/>
        <c:noMultiLvlLbl val="0"/>
      </c:catAx>
      <c:valAx>
        <c:axId val="181730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44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292100</xdr:colOff>
      <xdr:row>6</xdr:row>
      <xdr:rowOff>0</xdr:rowOff>
    </xdr:from>
    <xdr:to>
      <xdr:col>17</xdr:col>
      <xdr:colOff>342900</xdr:colOff>
      <xdr:row>35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D93593-0324-9349-AA43-F81727B215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330200</xdr:colOff>
      <xdr:row>3</xdr:row>
      <xdr:rowOff>127000</xdr:rowOff>
    </xdr:from>
    <xdr:to>
      <xdr:col>18</xdr:col>
      <xdr:colOff>762000</xdr:colOff>
      <xdr:row>38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48F8EE-7E7C-2044-BE14-B9DBDA732A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457200</xdr:colOff>
      <xdr:row>2</xdr:row>
      <xdr:rowOff>25400</xdr:rowOff>
    </xdr:from>
    <xdr:to>
      <xdr:col>17</xdr:col>
      <xdr:colOff>685800</xdr:colOff>
      <xdr:row>40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D0C2BF-61A2-944C-A8FB-B5B755F6DD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520700</xdr:colOff>
      <xdr:row>15</xdr:row>
      <xdr:rowOff>127000</xdr:rowOff>
    </xdr:from>
    <xdr:to>
      <xdr:col>12</xdr:col>
      <xdr:colOff>723900</xdr:colOff>
      <xdr:row>45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CF3387-87A8-4D4B-903D-541C35A9F5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Munanura" refreshedDate="44134.569343750001" createdVersion="6" refreshedVersion="6" minRefreshableVersion="3" recordCount="4114" xr:uid="{71D41325-9819-4B43-9340-4D8221088F2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autoEnd="0" startNum="0" endNum="50000" groupInterval="10000"/>
        <groupItems count="7">
          <s v="&lt;0"/>
          <s v="0-10000"/>
          <s v="10000-20000"/>
          <s v="20000-30000"/>
          <s v="30000-40000"/>
          <s v="40000-50000"/>
          <s v="&gt;50000"/>
        </groupItems>
      </fieldGroup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Munanura" refreshedDate="44134.586667129632" createdVersion="6" refreshedVersion="6" minRefreshableVersion="3" recordCount="4114" xr:uid="{7961A543-6A1A-F34D-86E2-FECDE77AE13F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x v="0"/>
    <x v="0"/>
    <x v="0"/>
    <s v="film &amp; video/television"/>
    <n v="136.85882352941178"/>
    <x v="0"/>
    <x v="0"/>
    <x v="0"/>
  </r>
  <r>
    <x v="1"/>
    <s v="FannibalFest Fan Convention"/>
    <s v="A Hannibal TV Show Fan Convention and Art Collective"/>
    <x v="1"/>
    <n v="14653"/>
    <x v="0"/>
    <x v="0"/>
    <s v="USD"/>
    <n v="1488464683"/>
    <n v="1485872683"/>
    <x v="0"/>
    <x v="1"/>
    <x v="0"/>
    <s v="film &amp; video/television"/>
    <n v="142.60827250608273"/>
    <x v="1"/>
    <x v="0"/>
    <x v="0"/>
  </r>
  <r>
    <x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x v="0"/>
    <x v="2"/>
    <x v="0"/>
    <s v="film &amp; video/television"/>
    <n v="105"/>
    <x v="2"/>
    <x v="0"/>
    <x v="0"/>
  </r>
  <r>
    <x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x v="0"/>
    <x v="3"/>
    <x v="0"/>
    <s v="film &amp; video/television"/>
    <n v="103.89999999999999"/>
    <x v="3"/>
    <x v="0"/>
    <x v="0"/>
  </r>
  <r>
    <x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x v="0"/>
    <x v="4"/>
    <x v="0"/>
    <s v="film &amp; video/television"/>
    <n v="122.99154545454545"/>
    <x v="4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x v="0"/>
    <x v="5"/>
    <x v="0"/>
    <s v="film &amp; video/television"/>
    <n v="109.77744436109028"/>
    <x v="5"/>
    <x v="0"/>
    <x v="0"/>
  </r>
  <r>
    <x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x v="0"/>
    <x v="6"/>
    <x v="0"/>
    <s v="film &amp; video/television"/>
    <n v="106.4875"/>
    <x v="6"/>
    <x v="0"/>
    <x v="0"/>
  </r>
  <r>
    <x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x v="0"/>
    <x v="7"/>
    <x v="0"/>
    <s v="film &amp; video/television"/>
    <n v="101.22222222222221"/>
    <x v="7"/>
    <x v="0"/>
    <x v="0"/>
  </r>
  <r>
    <x v="8"/>
    <s v="Sizzling in the Kitchen Flynn Style"/>
    <s v="Help us raise the funds to film our pilot episode!"/>
    <x v="8"/>
    <n v="3501.52"/>
    <x v="0"/>
    <x v="0"/>
    <s v="USD"/>
    <n v="1460754000"/>
    <n v="1460155212"/>
    <x v="0"/>
    <x v="8"/>
    <x v="0"/>
    <s v="film &amp; video/television"/>
    <n v="100.04342857142856"/>
    <x v="8"/>
    <x v="0"/>
    <x v="0"/>
  </r>
  <r>
    <x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x v="0"/>
    <x v="9"/>
    <x v="0"/>
    <s v="film &amp; video/television"/>
    <n v="125.998"/>
    <x v="9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x v="0"/>
    <x v="10"/>
    <x v="0"/>
    <s v="film &amp; video/television"/>
    <n v="100.49999999999999"/>
    <x v="10"/>
    <x v="0"/>
    <x v="0"/>
  </r>
  <r>
    <x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x v="0"/>
    <x v="11"/>
    <x v="0"/>
    <s v="film &amp; video/television"/>
    <n v="120.5"/>
    <x v="11"/>
    <x v="0"/>
    <x v="0"/>
  </r>
  <r>
    <x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x v="0"/>
    <x v="12"/>
    <x v="0"/>
    <s v="film &amp; video/television"/>
    <n v="165.29333333333335"/>
    <x v="12"/>
    <x v="0"/>
    <x v="0"/>
  </r>
  <r>
    <x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x v="0"/>
    <x v="13"/>
    <x v="0"/>
    <s v="film &amp; video/television"/>
    <n v="159.97142857142856"/>
    <x v="13"/>
    <x v="0"/>
    <x v="0"/>
  </r>
  <r>
    <x v="14"/>
    <s v="3010 | Sci-fi Series"/>
    <s v="A highly charged post apocalyptic sci fi series that pulls no punches!"/>
    <x v="12"/>
    <n v="6056"/>
    <x v="0"/>
    <x v="2"/>
    <s v="AUD"/>
    <n v="1405259940"/>
    <n v="1403051888"/>
    <x v="0"/>
    <x v="14"/>
    <x v="0"/>
    <s v="film &amp; video/television"/>
    <n v="100.93333333333334"/>
    <x v="14"/>
    <x v="0"/>
    <x v="0"/>
  </r>
  <r>
    <x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x v="0"/>
    <x v="15"/>
    <x v="0"/>
    <s v="film &amp; video/television"/>
    <n v="106.60000000000001"/>
    <x v="15"/>
    <x v="0"/>
    <x v="0"/>
  </r>
  <r>
    <x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x v="0"/>
    <x v="16"/>
    <x v="0"/>
    <s v="film &amp; video/television"/>
    <n v="100.24166666666667"/>
    <x v="16"/>
    <x v="0"/>
    <x v="0"/>
  </r>
  <r>
    <x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x v="0"/>
    <x v="17"/>
    <x v="0"/>
    <s v="film &amp; video/television"/>
    <n v="100.66666666666666"/>
    <x v="17"/>
    <x v="0"/>
    <x v="0"/>
  </r>
  <r>
    <x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x v="0"/>
    <x v="18"/>
    <x v="0"/>
    <s v="film &amp; video/television"/>
    <n v="106.32110000000002"/>
    <x v="18"/>
    <x v="0"/>
    <x v="0"/>
  </r>
  <r>
    <x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x v="0"/>
    <x v="19"/>
    <x v="0"/>
    <s v="film &amp; video/television"/>
    <n v="145.29411764705881"/>
    <x v="19"/>
    <x v="0"/>
    <x v="0"/>
  </r>
  <r>
    <x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x v="0"/>
    <x v="20"/>
    <x v="0"/>
    <s v="film &amp; video/television"/>
    <n v="100.2"/>
    <x v="20"/>
    <x v="0"/>
    <x v="0"/>
  </r>
  <r>
    <x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x v="0"/>
    <x v="21"/>
    <x v="0"/>
    <s v="film &amp; video/television"/>
    <n v="109.13513513513513"/>
    <x v="21"/>
    <x v="0"/>
    <x v="0"/>
  </r>
  <r>
    <x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x v="0"/>
    <x v="22"/>
    <x v="0"/>
    <s v="film &amp; video/television"/>
    <n v="117.14285714285715"/>
    <x v="22"/>
    <x v="0"/>
    <x v="0"/>
  </r>
  <r>
    <x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x v="0"/>
    <x v="23"/>
    <x v="0"/>
    <s v="film &amp; video/television"/>
    <n v="118.5"/>
    <x v="23"/>
    <x v="0"/>
    <x v="0"/>
  </r>
  <r>
    <x v="24"/>
    <s v="Bring STL Up Late to TV"/>
    <s v="STL Up Late is a weekly late night comedy talk show for St. Louis television."/>
    <x v="19"/>
    <n v="38082.69"/>
    <x v="0"/>
    <x v="0"/>
    <s v="USD"/>
    <n v="1442345940"/>
    <n v="1439494863"/>
    <x v="0"/>
    <x v="24"/>
    <x v="0"/>
    <s v="film &amp; video/television"/>
    <n v="108.80768571428572"/>
    <x v="24"/>
    <x v="0"/>
    <x v="0"/>
  </r>
  <r>
    <x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x v="0"/>
    <x v="25"/>
    <x v="0"/>
    <s v="film &amp; video/television"/>
    <n v="133.33333333333331"/>
    <x v="25"/>
    <x v="0"/>
    <x v="0"/>
  </r>
  <r>
    <x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x v="0"/>
    <x v="10"/>
    <x v="0"/>
    <s v="film &amp; video/television"/>
    <n v="155.20000000000002"/>
    <x v="26"/>
    <x v="0"/>
    <x v="0"/>
  </r>
  <r>
    <x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x v="0"/>
    <x v="3"/>
    <x v="0"/>
    <s v="film &amp; video/television"/>
    <n v="111.72500000000001"/>
    <x v="27"/>
    <x v="0"/>
    <x v="0"/>
  </r>
  <r>
    <x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x v="0"/>
    <x v="26"/>
    <x v="0"/>
    <s v="film &amp; video/television"/>
    <n v="100.35000000000001"/>
    <x v="28"/>
    <x v="0"/>
    <x v="0"/>
  </r>
  <r>
    <x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x v="0"/>
    <x v="27"/>
    <x v="0"/>
    <s v="film &amp; video/television"/>
    <n v="123.33333333333334"/>
    <x v="29"/>
    <x v="0"/>
    <x v="0"/>
  </r>
  <r>
    <x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x v="0"/>
    <x v="28"/>
    <x v="0"/>
    <s v="film &amp; video/television"/>
    <n v="101.29975"/>
    <x v="30"/>
    <x v="0"/>
    <x v="0"/>
  </r>
  <r>
    <x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x v="0"/>
    <x v="29"/>
    <x v="0"/>
    <s v="film &amp; video/television"/>
    <n v="100"/>
    <x v="31"/>
    <x v="0"/>
    <x v="0"/>
  </r>
  <r>
    <x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x v="0"/>
    <x v="30"/>
    <x v="0"/>
    <s v="film &amp; video/television"/>
    <n v="100.24604569420035"/>
    <x v="32"/>
    <x v="0"/>
    <x v="0"/>
  </r>
  <r>
    <x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x v="0"/>
    <x v="31"/>
    <x v="0"/>
    <s v="film &amp; video/television"/>
    <n v="102.0952380952381"/>
    <x v="33"/>
    <x v="0"/>
    <x v="0"/>
  </r>
  <r>
    <x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x v="0"/>
    <x v="32"/>
    <x v="0"/>
    <s v="film &amp; video/television"/>
    <n v="130.46153846153845"/>
    <x v="34"/>
    <x v="0"/>
    <x v="0"/>
  </r>
  <r>
    <x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x v="0"/>
    <x v="33"/>
    <x v="0"/>
    <s v="film &amp; video/television"/>
    <n v="166.5"/>
    <x v="35"/>
    <x v="0"/>
    <x v="0"/>
  </r>
  <r>
    <x v="36"/>
    <s v="THE LISTENING BOX"/>
    <s v="A modern day priest makes an unusual discovery, setting off a chain of events."/>
    <x v="12"/>
    <n v="8529"/>
    <x v="0"/>
    <x v="0"/>
    <s v="USD"/>
    <n v="1428128525"/>
    <n v="1425540125"/>
    <x v="0"/>
    <x v="34"/>
    <x v="0"/>
    <s v="film &amp; video/television"/>
    <n v="142.15"/>
    <x v="36"/>
    <x v="0"/>
    <x v="0"/>
  </r>
  <r>
    <x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x v="0"/>
    <x v="35"/>
    <x v="0"/>
    <s v="film &amp; video/television"/>
    <n v="183.44090909090909"/>
    <x v="37"/>
    <x v="0"/>
    <x v="0"/>
  </r>
  <r>
    <x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x v="0"/>
    <x v="36"/>
    <x v="0"/>
    <s v="film &amp; video/television"/>
    <n v="110.04"/>
    <x v="38"/>
    <x v="0"/>
    <x v="0"/>
  </r>
  <r>
    <x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x v="0"/>
    <x v="37"/>
    <x v="0"/>
    <s v="film &amp; video/television"/>
    <n v="130.98000000000002"/>
    <x v="39"/>
    <x v="0"/>
    <x v="0"/>
  </r>
  <r>
    <x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x v="0"/>
    <x v="38"/>
    <x v="0"/>
    <s v="film &amp; video/television"/>
    <n v="101.35000000000001"/>
    <x v="40"/>
    <x v="0"/>
    <x v="0"/>
  </r>
  <r>
    <x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x v="0"/>
    <x v="10"/>
    <x v="0"/>
    <s v="film &amp; video/television"/>
    <n v="100"/>
    <x v="41"/>
    <x v="0"/>
    <x v="0"/>
  </r>
  <r>
    <x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x v="0"/>
    <x v="39"/>
    <x v="0"/>
    <s v="film &amp; video/television"/>
    <n v="141.85714285714286"/>
    <x v="42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x v="0"/>
    <x v="40"/>
    <x v="0"/>
    <s v="film &amp; video/television"/>
    <n v="308.65999999999997"/>
    <x v="43"/>
    <x v="0"/>
    <x v="0"/>
  </r>
  <r>
    <x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x v="0"/>
    <x v="41"/>
    <x v="0"/>
    <s v="film &amp; video/television"/>
    <n v="100"/>
    <x v="44"/>
    <x v="0"/>
    <x v="0"/>
  </r>
  <r>
    <x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x v="0"/>
    <x v="42"/>
    <x v="0"/>
    <s v="film &amp; video/television"/>
    <n v="120"/>
    <x v="45"/>
    <x v="0"/>
    <x v="0"/>
  </r>
  <r>
    <x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x v="0"/>
    <x v="43"/>
    <x v="0"/>
    <s v="film &amp; video/television"/>
    <n v="104.16666666666667"/>
    <x v="46"/>
    <x v="0"/>
    <x v="0"/>
  </r>
  <r>
    <x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x v="0"/>
    <x v="16"/>
    <x v="0"/>
    <s v="film &amp; video/television"/>
    <n v="107.61100000000002"/>
    <x v="47"/>
    <x v="0"/>
    <x v="0"/>
  </r>
  <r>
    <x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x v="0"/>
    <x v="44"/>
    <x v="0"/>
    <s v="film &amp; video/television"/>
    <n v="107.94999999999999"/>
    <x v="48"/>
    <x v="0"/>
    <x v="0"/>
  </r>
  <r>
    <x v="49"/>
    <s v="Driving Jersey - Season Five"/>
    <s v="Driving Jersey is real people telling real stories."/>
    <x v="14"/>
    <n v="12000"/>
    <x v="0"/>
    <x v="0"/>
    <s v="USD"/>
    <n v="1445660045"/>
    <n v="1443068045"/>
    <x v="0"/>
    <x v="45"/>
    <x v="0"/>
    <s v="film &amp; video/television"/>
    <n v="100"/>
    <x v="49"/>
    <x v="0"/>
    <x v="0"/>
  </r>
  <r>
    <x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x v="0"/>
    <x v="19"/>
    <x v="0"/>
    <s v="film &amp; video/television"/>
    <n v="100"/>
    <x v="50"/>
    <x v="0"/>
    <x v="0"/>
  </r>
  <r>
    <x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x v="0"/>
    <x v="46"/>
    <x v="0"/>
    <s v="film &amp; video/television"/>
    <n v="128.0181818181818"/>
    <x v="51"/>
    <x v="0"/>
    <x v="0"/>
  </r>
  <r>
    <x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x v="0"/>
    <x v="47"/>
    <x v="0"/>
    <s v="film &amp; video/television"/>
    <n v="116.21"/>
    <x v="52"/>
    <x v="0"/>
    <x v="0"/>
  </r>
  <r>
    <x v="53"/>
    <s v="Rolling out Vegan Mashup's Season 2"/>
    <s v="Delicious TV's Vegan Mashup launching season two on public television"/>
    <x v="9"/>
    <n v="3289"/>
    <x v="0"/>
    <x v="0"/>
    <s v="USD"/>
    <n v="1396648800"/>
    <n v="1395407445"/>
    <x v="0"/>
    <x v="27"/>
    <x v="0"/>
    <s v="film &amp; video/television"/>
    <n v="109.63333333333334"/>
    <x v="53"/>
    <x v="0"/>
    <x v="0"/>
  </r>
  <r>
    <x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x v="0"/>
    <x v="47"/>
    <x v="0"/>
    <s v="film &amp; video/television"/>
    <n v="101"/>
    <x v="54"/>
    <x v="0"/>
    <x v="0"/>
  </r>
  <r>
    <x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x v="0"/>
    <x v="48"/>
    <x v="0"/>
    <s v="film &amp; video/television"/>
    <n v="128.95348837209301"/>
    <x v="55"/>
    <x v="0"/>
    <x v="0"/>
  </r>
  <r>
    <x v="56"/>
    <s v="Voxwomen Cycling Show"/>
    <s v="We want to see more women's cycling on TV - and we need your help to make it happen!"/>
    <x v="6"/>
    <n v="8581"/>
    <x v="0"/>
    <x v="1"/>
    <s v="GBP"/>
    <n v="1433779200"/>
    <n v="1432559424"/>
    <x v="0"/>
    <x v="49"/>
    <x v="0"/>
    <s v="film &amp; video/television"/>
    <n v="107.26249999999999"/>
    <x v="56"/>
    <x v="0"/>
    <x v="0"/>
  </r>
  <r>
    <x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x v="0"/>
    <x v="50"/>
    <x v="0"/>
    <s v="film &amp; video/television"/>
    <n v="101.89999999999999"/>
    <x v="57"/>
    <x v="0"/>
    <x v="0"/>
  </r>
  <r>
    <x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x v="0"/>
    <x v="11"/>
    <x v="0"/>
    <s v="film &amp; video/television"/>
    <n v="102.91"/>
    <x v="58"/>
    <x v="0"/>
    <x v="0"/>
  </r>
  <r>
    <x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x v="0"/>
    <x v="51"/>
    <x v="0"/>
    <s v="film &amp; video/television"/>
    <n v="100.12570000000001"/>
    <x v="59"/>
    <x v="0"/>
    <x v="0"/>
  </r>
  <r>
    <x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x v="0"/>
    <x v="52"/>
    <x v="0"/>
    <s v="film &amp; video/shorts"/>
    <n v="103.29622222222221"/>
    <x v="60"/>
    <x v="0"/>
    <x v="1"/>
  </r>
  <r>
    <x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x v="0"/>
    <x v="23"/>
    <x v="0"/>
    <s v="film &amp; video/shorts"/>
    <n v="148.30000000000001"/>
    <x v="61"/>
    <x v="0"/>
    <x v="1"/>
  </r>
  <r>
    <x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x v="0"/>
    <x v="53"/>
    <x v="0"/>
    <s v="film &amp; video/shorts"/>
    <n v="154.73333333333332"/>
    <x v="62"/>
    <x v="0"/>
    <x v="1"/>
  </r>
  <r>
    <x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x v="0"/>
    <x v="31"/>
    <x v="0"/>
    <s v="film &amp; video/shorts"/>
    <n v="113.51849999999999"/>
    <x v="63"/>
    <x v="0"/>
    <x v="1"/>
  </r>
  <r>
    <x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x v="0"/>
    <x v="54"/>
    <x v="0"/>
    <s v="film &amp; video/shorts"/>
    <n v="173.33333333333334"/>
    <x v="64"/>
    <x v="0"/>
    <x v="1"/>
  </r>
  <r>
    <x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x v="0"/>
    <x v="7"/>
    <x v="0"/>
    <s v="film &amp; video/shorts"/>
    <n v="107.52857142857141"/>
    <x v="65"/>
    <x v="0"/>
    <x v="1"/>
  </r>
  <r>
    <x v="66"/>
    <s v="A Stagnant Fever: Short Film"/>
    <s v="A dark comedy set in the '60s about clinical depression and one night stands."/>
    <x v="13"/>
    <n v="2372"/>
    <x v="0"/>
    <x v="0"/>
    <s v="USD"/>
    <n v="1468873420"/>
    <n v="1466281420"/>
    <x v="0"/>
    <x v="55"/>
    <x v="0"/>
    <s v="film &amp; video/shorts"/>
    <n v="118.6"/>
    <x v="66"/>
    <x v="0"/>
    <x v="1"/>
  </r>
  <r>
    <x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x v="0"/>
    <x v="9"/>
    <x v="0"/>
    <s v="film &amp; video/shorts"/>
    <n v="116.25000000000001"/>
    <x v="67"/>
    <x v="0"/>
    <x v="1"/>
  </r>
  <r>
    <x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x v="0"/>
    <x v="17"/>
    <x v="0"/>
    <s v="film &amp; video/shorts"/>
    <n v="127.16666666666667"/>
    <x v="68"/>
    <x v="0"/>
    <x v="1"/>
  </r>
  <r>
    <x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x v="0"/>
    <x v="56"/>
    <x v="0"/>
    <s v="film &amp; video/shorts"/>
    <n v="110.9423"/>
    <x v="69"/>
    <x v="0"/>
    <x v="1"/>
  </r>
  <r>
    <x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x v="0"/>
    <x v="57"/>
    <x v="0"/>
    <s v="film &amp; video/shorts"/>
    <n v="127.2"/>
    <x v="70"/>
    <x v="0"/>
    <x v="1"/>
  </r>
  <r>
    <x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x v="0"/>
    <x v="58"/>
    <x v="0"/>
    <s v="film &amp; video/shorts"/>
    <n v="123.94444444444443"/>
    <x v="71"/>
    <x v="0"/>
    <x v="1"/>
  </r>
  <r>
    <x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x v="0"/>
    <x v="14"/>
    <x v="0"/>
    <s v="film &amp; video/shorts"/>
    <n v="108.40909090909091"/>
    <x v="72"/>
    <x v="0"/>
    <x v="1"/>
  </r>
  <r>
    <x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x v="0"/>
    <x v="59"/>
    <x v="0"/>
    <s v="film &amp; video/shorts"/>
    <n v="100"/>
    <x v="73"/>
    <x v="0"/>
    <x v="1"/>
  </r>
  <r>
    <x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x v="0"/>
    <x v="60"/>
    <x v="0"/>
    <s v="film &amp; video/shorts"/>
    <n v="112.93199999999999"/>
    <x v="74"/>
    <x v="0"/>
    <x v="1"/>
  </r>
  <r>
    <x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x v="0"/>
    <x v="5"/>
    <x v="0"/>
    <s v="film &amp; video/shorts"/>
    <n v="115.42857142857143"/>
    <x v="75"/>
    <x v="0"/>
    <x v="1"/>
  </r>
  <r>
    <x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x v="0"/>
    <x v="41"/>
    <x v="0"/>
    <s v="film &amp; video/shorts"/>
    <n v="153.33333333333334"/>
    <x v="76"/>
    <x v="0"/>
    <x v="1"/>
  </r>
  <r>
    <x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x v="0"/>
    <x v="55"/>
    <x v="0"/>
    <s v="film &amp; video/shorts"/>
    <n v="392.5"/>
    <x v="7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x v="0"/>
    <x v="2"/>
    <x v="0"/>
    <s v="film &amp; video/shorts"/>
    <n v="2702"/>
    <x v="78"/>
    <x v="0"/>
    <x v="1"/>
  </r>
  <r>
    <x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x v="0"/>
    <x v="14"/>
    <x v="0"/>
    <s v="film &amp; video/shorts"/>
    <n v="127"/>
    <x v="79"/>
    <x v="0"/>
    <x v="1"/>
  </r>
  <r>
    <x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x v="0"/>
    <x v="5"/>
    <x v="0"/>
    <s v="film &amp; video/shorts"/>
    <n v="107.25"/>
    <x v="80"/>
    <x v="0"/>
    <x v="1"/>
  </r>
  <r>
    <x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x v="0"/>
    <x v="33"/>
    <x v="0"/>
    <s v="film &amp; video/shorts"/>
    <n v="198"/>
    <x v="81"/>
    <x v="0"/>
    <x v="1"/>
  </r>
  <r>
    <x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x v="0"/>
    <x v="61"/>
    <x v="0"/>
    <s v="film &amp; video/shorts"/>
    <n v="100.01249999999999"/>
    <x v="82"/>
    <x v="0"/>
    <x v="1"/>
  </r>
  <r>
    <x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x v="0"/>
    <x v="62"/>
    <x v="0"/>
    <s v="film &amp; video/shorts"/>
    <n v="102.49999999999999"/>
    <x v="83"/>
    <x v="0"/>
    <x v="1"/>
  </r>
  <r>
    <x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x v="0"/>
    <x v="63"/>
    <x v="0"/>
    <s v="film &amp; video/shorts"/>
    <n v="100"/>
    <x v="84"/>
    <x v="0"/>
    <x v="1"/>
  </r>
  <r>
    <x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x v="0"/>
    <x v="64"/>
    <x v="0"/>
    <s v="film &amp; video/shorts"/>
    <n v="125.49999999999999"/>
    <x v="85"/>
    <x v="0"/>
    <x v="1"/>
  </r>
  <r>
    <x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x v="0"/>
    <x v="57"/>
    <x v="0"/>
    <s v="film &amp; video/shorts"/>
    <n v="106.46666666666667"/>
    <x v="86"/>
    <x v="0"/>
    <x v="1"/>
  </r>
  <r>
    <x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x v="0"/>
    <x v="20"/>
    <x v="0"/>
    <s v="film &amp; video/shorts"/>
    <n v="104.60000000000001"/>
    <x v="87"/>
    <x v="0"/>
    <x v="1"/>
  </r>
  <r>
    <x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x v="0"/>
    <x v="65"/>
    <x v="0"/>
    <s v="film &amp; video/shorts"/>
    <n v="102.85714285714285"/>
    <x v="88"/>
    <x v="0"/>
    <x v="1"/>
  </r>
  <r>
    <x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x v="0"/>
    <x v="66"/>
    <x v="0"/>
    <s v="film &amp; video/shorts"/>
    <n v="115.06666666666668"/>
    <x v="89"/>
    <x v="0"/>
    <x v="1"/>
  </r>
  <r>
    <x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x v="0"/>
    <x v="38"/>
    <x v="0"/>
    <s v="film &amp; video/shorts"/>
    <n v="100.4"/>
    <x v="90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x v="0"/>
    <x v="67"/>
    <x v="0"/>
    <s v="film &amp; video/shorts"/>
    <n v="120"/>
    <x v="91"/>
    <x v="0"/>
    <x v="1"/>
  </r>
  <r>
    <x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x v="0"/>
    <x v="68"/>
    <x v="0"/>
    <s v="film &amp; video/shorts"/>
    <n v="105.2"/>
    <x v="92"/>
    <x v="0"/>
    <x v="1"/>
  </r>
  <r>
    <x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x v="0"/>
    <x v="41"/>
    <x v="0"/>
    <s v="film &amp; video/shorts"/>
    <n v="110.60000000000001"/>
    <x v="93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x v="0"/>
    <x v="8"/>
    <x v="0"/>
    <s v="film &amp; video/shorts"/>
    <n v="104"/>
    <x v="94"/>
    <x v="0"/>
    <x v="1"/>
  </r>
  <r>
    <x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x v="0"/>
    <x v="64"/>
    <x v="0"/>
    <s v="film &amp; video/shorts"/>
    <n v="131.42857142857142"/>
    <x v="95"/>
    <x v="0"/>
    <x v="1"/>
  </r>
  <r>
    <x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x v="0"/>
    <x v="69"/>
    <x v="0"/>
    <s v="film &amp; video/shorts"/>
    <n v="114.66666666666667"/>
    <x v="96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x v="0"/>
    <x v="22"/>
    <x v="0"/>
    <s v="film &amp; video/shorts"/>
    <n v="106.25"/>
    <x v="97"/>
    <x v="0"/>
    <x v="1"/>
  </r>
  <r>
    <x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x v="0"/>
    <x v="65"/>
    <x v="0"/>
    <s v="film &amp; video/shorts"/>
    <n v="106.25"/>
    <x v="98"/>
    <x v="0"/>
    <x v="1"/>
  </r>
  <r>
    <x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x v="0"/>
    <x v="70"/>
    <x v="0"/>
    <s v="film &amp; video/shorts"/>
    <n v="106.01933333333334"/>
    <x v="99"/>
    <x v="0"/>
    <x v="1"/>
  </r>
  <r>
    <x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x v="0"/>
    <x v="55"/>
    <x v="0"/>
    <s v="film &amp; video/shorts"/>
    <n v="100"/>
    <x v="100"/>
    <x v="0"/>
    <x v="1"/>
  </r>
  <r>
    <x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x v="0"/>
    <x v="2"/>
    <x v="0"/>
    <s v="film &amp; video/shorts"/>
    <n v="100"/>
    <x v="101"/>
    <x v="0"/>
    <x v="1"/>
  </r>
  <r>
    <x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x v="0"/>
    <x v="71"/>
    <x v="0"/>
    <s v="film &amp; video/shorts"/>
    <n v="127.75000000000001"/>
    <x v="102"/>
    <x v="0"/>
    <x v="1"/>
  </r>
  <r>
    <x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x v="0"/>
    <x v="72"/>
    <x v="0"/>
    <s v="film &amp; video/shorts"/>
    <n v="105.15384615384616"/>
    <x v="103"/>
    <x v="0"/>
    <x v="1"/>
  </r>
  <r>
    <x v="104"/>
    <s v="Good 'Ol Trumpet"/>
    <s v="UCF short film about an old man, his love for music, and his misplaced trumpet.  "/>
    <x v="2"/>
    <n v="600"/>
    <x v="0"/>
    <x v="0"/>
    <s v="USD"/>
    <n v="1301792400"/>
    <n v="1299775266"/>
    <x v="0"/>
    <x v="73"/>
    <x v="0"/>
    <s v="film &amp; video/shorts"/>
    <n v="120"/>
    <x v="88"/>
    <x v="0"/>
    <x v="1"/>
  </r>
  <r>
    <x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x v="0"/>
    <x v="65"/>
    <x v="0"/>
    <s v="film &amp; video/shorts"/>
    <n v="107.40909090909089"/>
    <x v="104"/>
    <x v="0"/>
    <x v="1"/>
  </r>
  <r>
    <x v="106"/>
    <s v="LOST WEEKEND"/>
    <s v="A Boy. A Girl. A Car. A Serial Killer."/>
    <x v="10"/>
    <n v="5025"/>
    <x v="0"/>
    <x v="0"/>
    <s v="USD"/>
    <n v="1333391901"/>
    <n v="1332182301"/>
    <x v="0"/>
    <x v="74"/>
    <x v="0"/>
    <s v="film &amp; video/shorts"/>
    <n v="100.49999999999999"/>
    <x v="105"/>
    <x v="0"/>
    <x v="1"/>
  </r>
  <r>
    <x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x v="0"/>
    <x v="50"/>
    <x v="0"/>
    <s v="film &amp; video/shorts"/>
    <n v="102.46666666666667"/>
    <x v="106"/>
    <x v="0"/>
    <x v="1"/>
  </r>
  <r>
    <x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x v="0"/>
    <x v="5"/>
    <x v="0"/>
    <s v="film &amp; video/shorts"/>
    <n v="246.66666666666669"/>
    <x v="107"/>
    <x v="0"/>
    <x v="1"/>
  </r>
  <r>
    <x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x v="0"/>
    <x v="5"/>
    <x v="0"/>
    <s v="film &amp; video/shorts"/>
    <n v="219.49999999999997"/>
    <x v="108"/>
    <x v="0"/>
    <x v="1"/>
  </r>
  <r>
    <x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x v="0"/>
    <x v="55"/>
    <x v="0"/>
    <s v="film &amp; video/shorts"/>
    <n v="130.76923076923077"/>
    <x v="109"/>
    <x v="0"/>
    <x v="1"/>
  </r>
  <r>
    <x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x v="0"/>
    <x v="28"/>
    <x v="0"/>
    <s v="film &amp; video/shorts"/>
    <n v="154.57142857142858"/>
    <x v="110"/>
    <x v="0"/>
    <x v="1"/>
  </r>
  <r>
    <x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x v="0"/>
    <x v="75"/>
    <x v="0"/>
    <s v="film &amp; video/shorts"/>
    <n v="104"/>
    <x v="111"/>
    <x v="0"/>
    <x v="1"/>
  </r>
  <r>
    <x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x v="0"/>
    <x v="76"/>
    <x v="0"/>
    <s v="film &amp; video/shorts"/>
    <n v="141"/>
    <x v="112"/>
    <x v="0"/>
    <x v="1"/>
  </r>
  <r>
    <x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x v="0"/>
    <x v="2"/>
    <x v="0"/>
    <s v="film &amp; video/shorts"/>
    <n v="103.33333333333334"/>
    <x v="113"/>
    <x v="0"/>
    <x v="1"/>
  </r>
  <r>
    <x v="115"/>
    <s v="The World's Greatest Lover"/>
    <s v="Never judge a book (or a lover) by their cover."/>
    <x v="52"/>
    <n v="632"/>
    <x v="0"/>
    <x v="0"/>
    <s v="USD"/>
    <n v="1328377444"/>
    <n v="1326217444"/>
    <x v="0"/>
    <x v="19"/>
    <x v="0"/>
    <s v="film &amp; video/shorts"/>
    <n v="140.44444444444443"/>
    <x v="114"/>
    <x v="0"/>
    <x v="1"/>
  </r>
  <r>
    <x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x v="0"/>
    <x v="7"/>
    <x v="0"/>
    <s v="film &amp; video/shorts"/>
    <n v="113.65714285714286"/>
    <x v="115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x v="0"/>
    <x v="74"/>
    <x v="0"/>
    <s v="film &amp; video/shorts"/>
    <n v="100.49377777777779"/>
    <x v="116"/>
    <x v="0"/>
    <x v="1"/>
  </r>
  <r>
    <x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x v="0"/>
    <x v="70"/>
    <x v="0"/>
    <s v="film &amp; video/shorts"/>
    <n v="113.03159999999998"/>
    <x v="117"/>
    <x v="0"/>
    <x v="1"/>
  </r>
  <r>
    <x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x v="0"/>
    <x v="77"/>
    <x v="0"/>
    <s v="film &amp; video/shorts"/>
    <n v="104.55692307692308"/>
    <x v="118"/>
    <x v="0"/>
    <x v="1"/>
  </r>
  <r>
    <x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x v="0"/>
    <x v="29"/>
    <x v="1"/>
    <s v="film &amp; video/science fiction"/>
    <n v="1.4285714285714287E-2"/>
    <x v="119"/>
    <x v="0"/>
    <x v="2"/>
  </r>
  <r>
    <x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x v="0"/>
    <x v="29"/>
    <x v="1"/>
    <s v="film &amp; video/science fiction"/>
    <n v="3.3333333333333333E-2"/>
    <x v="120"/>
    <x v="0"/>
    <x v="2"/>
  </r>
  <r>
    <x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x v="0"/>
    <x v="78"/>
    <x v="1"/>
    <s v="film &amp; video/science fiction"/>
    <n v="0"/>
    <x v="121"/>
    <x v="0"/>
    <x v="2"/>
  </r>
  <r>
    <x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x v="0"/>
    <x v="79"/>
    <x v="1"/>
    <s v="film &amp; video/science fiction"/>
    <n v="0.27454545454545454"/>
    <x v="122"/>
    <x v="0"/>
    <x v="2"/>
  </r>
  <r>
    <x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x v="0"/>
    <x v="78"/>
    <x v="1"/>
    <s v="film &amp; video/science fiction"/>
    <n v="0"/>
    <x v="121"/>
    <x v="0"/>
    <x v="2"/>
  </r>
  <r>
    <x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x v="0"/>
    <x v="79"/>
    <x v="1"/>
    <s v="film &amp; video/science fiction"/>
    <n v="14.000000000000002"/>
    <x v="123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x v="0"/>
    <x v="62"/>
    <x v="1"/>
    <s v="film &amp; video/science fiction"/>
    <n v="5.548"/>
    <x v="124"/>
    <x v="0"/>
    <x v="2"/>
  </r>
  <r>
    <x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x v="0"/>
    <x v="80"/>
    <x v="1"/>
    <s v="film &amp; video/science fiction"/>
    <n v="2.375"/>
    <x v="125"/>
    <x v="0"/>
    <x v="2"/>
  </r>
  <r>
    <x v="128"/>
    <s v="Ralphi3 (Canceled)"/>
    <s v="A Science Fiction film filled with entertainment and Excitement"/>
    <x v="57"/>
    <n v="1867"/>
    <x v="1"/>
    <x v="0"/>
    <s v="USD"/>
    <n v="1476941293"/>
    <n v="1473917293"/>
    <x v="0"/>
    <x v="79"/>
    <x v="1"/>
    <s v="film &amp; video/science fiction"/>
    <n v="1.867"/>
    <x v="126"/>
    <x v="0"/>
    <x v="2"/>
  </r>
  <r>
    <x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x v="0"/>
    <x v="78"/>
    <x v="1"/>
    <s v="film &amp; video/science fiction"/>
    <n v="0"/>
    <x v="121"/>
    <x v="0"/>
    <x v="2"/>
  </r>
  <r>
    <x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x v="0"/>
    <x v="78"/>
    <x v="1"/>
    <s v="film &amp; video/science fiction"/>
    <n v="0"/>
    <x v="121"/>
    <x v="0"/>
    <x v="2"/>
  </r>
  <r>
    <x v="131"/>
    <s v="I (Canceled)"/>
    <s v="I"/>
    <x v="38"/>
    <n v="0"/>
    <x v="1"/>
    <x v="0"/>
    <s v="USD"/>
    <n v="1467763200"/>
    <n v="1466453161"/>
    <x v="0"/>
    <x v="78"/>
    <x v="1"/>
    <s v="film &amp; video/science fiction"/>
    <n v="0"/>
    <x v="121"/>
    <x v="0"/>
    <x v="2"/>
  </r>
  <r>
    <x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x v="0"/>
    <x v="75"/>
    <x v="1"/>
    <s v="film &amp; video/science fiction"/>
    <n v="9.5687499999999996"/>
    <x v="127"/>
    <x v="0"/>
    <x v="2"/>
  </r>
  <r>
    <x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x v="0"/>
    <x v="78"/>
    <x v="1"/>
    <s v="film &amp; video/science fiction"/>
    <n v="0"/>
    <x v="121"/>
    <x v="0"/>
    <x v="2"/>
  </r>
  <r>
    <x v="134"/>
    <s v="MARLEY'S GHOST (AMBASSADORS OF STEAM) (Canceled)"/>
    <s v="steampunk  remake of &quot;a Christmas carol&quot;"/>
    <x v="10"/>
    <n v="0"/>
    <x v="1"/>
    <x v="0"/>
    <s v="USD"/>
    <n v="1441386000"/>
    <n v="1438811418"/>
    <x v="0"/>
    <x v="78"/>
    <x v="1"/>
    <s v="film &amp; video/science fiction"/>
    <n v="0"/>
    <x v="121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x v="0"/>
    <x v="81"/>
    <x v="1"/>
    <s v="film &amp; video/science fiction"/>
    <n v="13.433333333333334"/>
    <x v="128"/>
    <x v="0"/>
    <x v="2"/>
  </r>
  <r>
    <x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x v="0"/>
    <x v="78"/>
    <x v="1"/>
    <s v="film &amp; video/science fiction"/>
    <n v="0"/>
    <x v="121"/>
    <x v="0"/>
    <x v="2"/>
  </r>
  <r>
    <x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x v="0"/>
    <x v="78"/>
    <x v="1"/>
    <s v="film &amp; video/science fiction"/>
    <n v="0"/>
    <x v="121"/>
    <x v="0"/>
    <x v="2"/>
  </r>
  <r>
    <x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x v="0"/>
    <x v="6"/>
    <x v="1"/>
    <s v="film &amp; video/science fiction"/>
    <n v="3.1413333333333333"/>
    <x v="129"/>
    <x v="0"/>
    <x v="2"/>
  </r>
  <r>
    <x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x v="0"/>
    <x v="29"/>
    <x v="1"/>
    <s v="film &amp; video/science fiction"/>
    <n v="100"/>
    <x v="130"/>
    <x v="0"/>
    <x v="2"/>
  </r>
  <r>
    <x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x v="0"/>
    <x v="78"/>
    <x v="1"/>
    <s v="film &amp; video/science fiction"/>
    <n v="0"/>
    <x v="121"/>
    <x v="0"/>
    <x v="2"/>
  </r>
  <r>
    <x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x v="0"/>
    <x v="33"/>
    <x v="1"/>
    <s v="film &amp; video/science fiction"/>
    <n v="10.775"/>
    <x v="131"/>
    <x v="0"/>
    <x v="2"/>
  </r>
  <r>
    <x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x v="0"/>
    <x v="29"/>
    <x v="1"/>
    <s v="film &amp; video/science fiction"/>
    <n v="0.33333333333333337"/>
    <x v="119"/>
    <x v="0"/>
    <x v="2"/>
  </r>
  <r>
    <x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x v="0"/>
    <x v="78"/>
    <x v="1"/>
    <s v="film &amp; video/science fiction"/>
    <n v="0"/>
    <x v="121"/>
    <x v="0"/>
    <x v="2"/>
  </r>
  <r>
    <x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x v="0"/>
    <x v="77"/>
    <x v="1"/>
    <s v="film &amp; video/science fiction"/>
    <n v="27.6"/>
    <x v="132"/>
    <x v="0"/>
    <x v="2"/>
  </r>
  <r>
    <x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x v="0"/>
    <x v="82"/>
    <x v="1"/>
    <s v="film &amp; video/science fiction"/>
    <n v="7.5111111111111111"/>
    <x v="133"/>
    <x v="0"/>
    <x v="2"/>
  </r>
  <r>
    <x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x v="0"/>
    <x v="83"/>
    <x v="1"/>
    <s v="film &amp; video/science fiction"/>
    <n v="0.57499999999999996"/>
    <x v="134"/>
    <x v="0"/>
    <x v="2"/>
  </r>
  <r>
    <x v="147"/>
    <s v="Consumed (Static Air) (Canceled)"/>
    <s v="Film makers catch live footage beyond their wildest dreams."/>
    <x v="39"/>
    <n v="0"/>
    <x v="1"/>
    <x v="1"/>
    <s v="GBP"/>
    <n v="1420741080"/>
    <n v="1417026340"/>
    <x v="0"/>
    <x v="78"/>
    <x v="1"/>
    <s v="film &amp; video/science fiction"/>
    <n v="0"/>
    <x v="121"/>
    <x v="0"/>
    <x v="2"/>
  </r>
  <r>
    <x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x v="0"/>
    <x v="84"/>
    <x v="1"/>
    <s v="film &amp; video/science fiction"/>
    <n v="0.08"/>
    <x v="135"/>
    <x v="0"/>
    <x v="2"/>
  </r>
  <r>
    <x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x v="0"/>
    <x v="79"/>
    <x v="1"/>
    <s v="film &amp; video/science fiction"/>
    <n v="0.91999999999999993"/>
    <x v="136"/>
    <x v="0"/>
    <x v="2"/>
  </r>
  <r>
    <x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x v="0"/>
    <x v="85"/>
    <x v="1"/>
    <s v="film &amp; video/science fiction"/>
    <n v="23.163076923076922"/>
    <x v="137"/>
    <x v="0"/>
    <x v="2"/>
  </r>
  <r>
    <x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x v="0"/>
    <x v="81"/>
    <x v="1"/>
    <s v="film &amp; video/science fiction"/>
    <n v="5.5999999999999994E-2"/>
    <x v="138"/>
    <x v="0"/>
    <x v="2"/>
  </r>
  <r>
    <x v="152"/>
    <s v="The Great Dark (Canceled)"/>
    <s v="The Great Dark is a journey through the unimaginable...and un foreseeable..."/>
    <x v="66"/>
    <n v="30"/>
    <x v="1"/>
    <x v="0"/>
    <s v="USD"/>
    <n v="1411437100"/>
    <n v="1408845100"/>
    <x v="0"/>
    <x v="84"/>
    <x v="1"/>
    <s v="film &amp; video/science fiction"/>
    <n v="7.8947368421052634E-3"/>
    <x v="2"/>
    <x v="0"/>
    <x v="2"/>
  </r>
  <r>
    <x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x v="0"/>
    <x v="73"/>
    <x v="1"/>
    <s v="film &amp; video/science fiction"/>
    <n v="0.71799999999999997"/>
    <x v="139"/>
    <x v="0"/>
    <x v="2"/>
  </r>
  <r>
    <x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x v="0"/>
    <x v="83"/>
    <x v="1"/>
    <s v="film &amp; video/science fiction"/>
    <n v="2.666666666666667"/>
    <x v="140"/>
    <x v="0"/>
    <x v="2"/>
  </r>
  <r>
    <x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x v="0"/>
    <x v="80"/>
    <x v="1"/>
    <s v="film &amp; video/science fiction"/>
    <n v="6.0000000000000001E-3"/>
    <x v="141"/>
    <x v="0"/>
    <x v="2"/>
  </r>
  <r>
    <x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x v="0"/>
    <x v="41"/>
    <x v="1"/>
    <s v="film &amp; video/science fiction"/>
    <n v="5.0999999999999996"/>
    <x v="142"/>
    <x v="0"/>
    <x v="2"/>
  </r>
  <r>
    <x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x v="0"/>
    <x v="84"/>
    <x v="1"/>
    <s v="film &amp; video/science fiction"/>
    <n v="0.26711185308848079"/>
    <x v="143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x v="0"/>
    <x v="78"/>
    <x v="1"/>
    <s v="film &amp; video/science fiction"/>
    <n v="0"/>
    <x v="121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x v="0"/>
    <x v="29"/>
    <x v="1"/>
    <s v="film &amp; video/science fiction"/>
    <n v="2E-3"/>
    <x v="119"/>
    <x v="0"/>
    <x v="2"/>
  </r>
  <r>
    <x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x v="0"/>
    <x v="78"/>
    <x v="1"/>
    <s v="film &amp; video/drama"/>
    <n v="0"/>
    <x v="121"/>
    <x v="0"/>
    <x v="3"/>
  </r>
  <r>
    <x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x v="0"/>
    <x v="29"/>
    <x v="1"/>
    <s v="film &amp; video/drama"/>
    <n v="0.01"/>
    <x v="144"/>
    <x v="0"/>
    <x v="3"/>
  </r>
  <r>
    <x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x v="0"/>
    <x v="73"/>
    <x v="1"/>
    <s v="film &amp; video/drama"/>
    <n v="15.535714285714286"/>
    <x v="145"/>
    <x v="0"/>
    <x v="3"/>
  </r>
  <r>
    <x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x v="0"/>
    <x v="78"/>
    <x v="1"/>
    <s v="film &amp; video/drama"/>
    <n v="0"/>
    <x v="121"/>
    <x v="0"/>
    <x v="3"/>
  </r>
  <r>
    <x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x v="0"/>
    <x v="63"/>
    <x v="1"/>
    <s v="film &amp; video/drama"/>
    <n v="0.53333333333333333"/>
    <x v="146"/>
    <x v="0"/>
    <x v="3"/>
  </r>
  <r>
    <x v="165"/>
    <s v="NET"/>
    <s v="A teacher. A boy. The beach and a heatwave that drove them all insane."/>
    <x v="73"/>
    <n v="0"/>
    <x v="2"/>
    <x v="1"/>
    <s v="GBP"/>
    <n v="1452613724"/>
    <n v="1450021724"/>
    <x v="0"/>
    <x v="78"/>
    <x v="1"/>
    <s v="film &amp; video/drama"/>
    <n v="0"/>
    <x v="121"/>
    <x v="0"/>
    <x v="3"/>
  </r>
  <r>
    <x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x v="0"/>
    <x v="29"/>
    <x v="1"/>
    <s v="film &amp; video/drama"/>
    <n v="60"/>
    <x v="147"/>
    <x v="0"/>
    <x v="3"/>
  </r>
  <r>
    <x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x v="0"/>
    <x v="84"/>
    <x v="1"/>
    <s v="film &amp; video/drama"/>
    <n v="0.01"/>
    <x v="148"/>
    <x v="0"/>
    <x v="3"/>
  </r>
  <r>
    <x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x v="0"/>
    <x v="83"/>
    <x v="1"/>
    <s v="film &amp; video/drama"/>
    <n v="4.0625"/>
    <x v="149"/>
    <x v="0"/>
    <x v="3"/>
  </r>
  <r>
    <x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x v="0"/>
    <x v="73"/>
    <x v="1"/>
    <s v="film &amp; video/drama"/>
    <n v="22.400000000000002"/>
    <x v="150"/>
    <x v="0"/>
    <x v="3"/>
  </r>
  <r>
    <x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x v="0"/>
    <x v="73"/>
    <x v="1"/>
    <s v="film &amp; video/drama"/>
    <n v="3.25"/>
    <x v="151"/>
    <x v="0"/>
    <x v="3"/>
  </r>
  <r>
    <x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x v="0"/>
    <x v="29"/>
    <x v="1"/>
    <s v="film &amp; video/drama"/>
    <n v="2E-3"/>
    <x v="120"/>
    <x v="0"/>
    <x v="3"/>
  </r>
  <r>
    <x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x v="0"/>
    <x v="78"/>
    <x v="1"/>
    <s v="film &amp; video/drama"/>
    <n v="0"/>
    <x v="121"/>
    <x v="0"/>
    <x v="3"/>
  </r>
  <r>
    <x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x v="0"/>
    <x v="78"/>
    <x v="1"/>
    <s v="film &amp; video/drama"/>
    <n v="0"/>
    <x v="121"/>
    <x v="0"/>
    <x v="3"/>
  </r>
  <r>
    <x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x v="0"/>
    <x v="78"/>
    <x v="1"/>
    <s v="film &amp; video/drama"/>
    <n v="0"/>
    <x v="121"/>
    <x v="0"/>
    <x v="3"/>
  </r>
  <r>
    <x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x v="0"/>
    <x v="55"/>
    <x v="1"/>
    <s v="film &amp; video/drama"/>
    <n v="6.4850000000000003"/>
    <x v="152"/>
    <x v="0"/>
    <x v="3"/>
  </r>
  <r>
    <x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x v="0"/>
    <x v="78"/>
    <x v="1"/>
    <s v="film &amp; video/drama"/>
    <n v="0"/>
    <x v="121"/>
    <x v="0"/>
    <x v="3"/>
  </r>
  <r>
    <x v="177"/>
    <s v="The Good Samaritan"/>
    <s v="I'm making a modern day version of the bible story &quot; The Good Samaritan&quot;"/>
    <x v="52"/>
    <n v="180"/>
    <x v="2"/>
    <x v="0"/>
    <s v="USD"/>
    <n v="1427155726"/>
    <n v="1425690526"/>
    <x v="0"/>
    <x v="63"/>
    <x v="1"/>
    <s v="film &amp; video/drama"/>
    <n v="40"/>
    <x v="153"/>
    <x v="0"/>
    <x v="3"/>
  </r>
  <r>
    <x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x v="0"/>
    <x v="78"/>
    <x v="1"/>
    <s v="film &amp; video/drama"/>
    <n v="0"/>
    <x v="121"/>
    <x v="0"/>
    <x v="3"/>
  </r>
  <r>
    <x v="179"/>
    <s v="Sustain: A Film About Survival"/>
    <s v="A feature-length film about how three people survive in a diseased world."/>
    <x v="28"/>
    <n v="200"/>
    <x v="2"/>
    <x v="0"/>
    <s v="USD"/>
    <n v="1457056555"/>
    <n v="1454464555"/>
    <x v="0"/>
    <x v="84"/>
    <x v="1"/>
    <s v="film &amp; video/drama"/>
    <n v="20"/>
    <x v="101"/>
    <x v="0"/>
    <x v="3"/>
  </r>
  <r>
    <x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x v="0"/>
    <x v="62"/>
    <x v="1"/>
    <s v="film &amp; video/drama"/>
    <n v="33.416666666666664"/>
    <x v="154"/>
    <x v="0"/>
    <x v="3"/>
  </r>
  <r>
    <x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x v="0"/>
    <x v="80"/>
    <x v="1"/>
    <s v="film &amp; video/drama"/>
    <n v="21.092608822670172"/>
    <x v="155"/>
    <x v="0"/>
    <x v="3"/>
  </r>
  <r>
    <x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x v="0"/>
    <x v="78"/>
    <x v="1"/>
    <s v="film &amp; video/drama"/>
    <n v="0"/>
    <x v="121"/>
    <x v="0"/>
    <x v="3"/>
  </r>
  <r>
    <x v="183"/>
    <s v="Three Little Words"/>
    <s v="Don't kill me until I meet my Dad"/>
    <x v="78"/>
    <n v="4482"/>
    <x v="2"/>
    <x v="1"/>
    <s v="GBP"/>
    <n v="1417033610"/>
    <n v="1414438010"/>
    <x v="0"/>
    <x v="8"/>
    <x v="1"/>
    <s v="film &amp; video/drama"/>
    <n v="35.856000000000002"/>
    <x v="156"/>
    <x v="0"/>
    <x v="3"/>
  </r>
  <r>
    <x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x v="0"/>
    <x v="84"/>
    <x v="1"/>
    <s v="film &amp; video/drama"/>
    <n v="3.4000000000000004"/>
    <x v="157"/>
    <x v="0"/>
    <x v="3"/>
  </r>
  <r>
    <x v="185"/>
    <s v="BLANK Short Movie"/>
    <s v="Love has no boundaries!"/>
    <x v="79"/>
    <n v="2200"/>
    <x v="2"/>
    <x v="10"/>
    <s v="NOK"/>
    <n v="1471557139"/>
    <n v="1468965139"/>
    <x v="0"/>
    <x v="73"/>
    <x v="1"/>
    <s v="film &amp; video/drama"/>
    <n v="5.5"/>
    <x v="158"/>
    <x v="0"/>
    <x v="3"/>
  </r>
  <r>
    <x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x v="0"/>
    <x v="78"/>
    <x v="1"/>
    <s v="film &amp; video/drama"/>
    <n v="0"/>
    <x v="121"/>
    <x v="0"/>
    <x v="3"/>
  </r>
  <r>
    <x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x v="0"/>
    <x v="81"/>
    <x v="1"/>
    <s v="film &amp; video/drama"/>
    <n v="16"/>
    <x v="159"/>
    <x v="0"/>
    <x v="3"/>
  </r>
  <r>
    <x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x v="0"/>
    <x v="78"/>
    <x v="1"/>
    <s v="film &amp; video/drama"/>
    <n v="0"/>
    <x v="121"/>
    <x v="0"/>
    <x v="3"/>
  </r>
  <r>
    <x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x v="0"/>
    <x v="81"/>
    <x v="1"/>
    <s v="film &amp; video/drama"/>
    <n v="6.8999999999999992E-2"/>
    <x v="160"/>
    <x v="0"/>
    <x v="3"/>
  </r>
  <r>
    <x v="190"/>
    <s v="REGIONRAT, the movie"/>
    <s v="Because hope can be a 4 letter word"/>
    <x v="14"/>
    <n v="50"/>
    <x v="2"/>
    <x v="0"/>
    <s v="USD"/>
    <n v="1466091446"/>
    <n v="1465227446"/>
    <x v="0"/>
    <x v="29"/>
    <x v="1"/>
    <s v="film &amp; video/drama"/>
    <n v="0.41666666666666669"/>
    <x v="73"/>
    <x v="0"/>
    <x v="3"/>
  </r>
  <r>
    <x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x v="0"/>
    <x v="83"/>
    <x v="1"/>
    <s v="film &amp; video/drama"/>
    <n v="5"/>
    <x v="161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x v="0"/>
    <x v="83"/>
    <x v="1"/>
    <s v="film &amp; video/drama"/>
    <n v="1.6999999999999999E-3"/>
    <x v="162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x v="0"/>
    <x v="78"/>
    <x v="1"/>
    <s v="film &amp; video/drama"/>
    <n v="0"/>
    <x v="121"/>
    <x v="0"/>
    <x v="3"/>
  </r>
  <r>
    <x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x v="0"/>
    <x v="83"/>
    <x v="1"/>
    <s v="film &amp; video/drama"/>
    <n v="0.12"/>
    <x v="120"/>
    <x v="0"/>
    <x v="3"/>
  </r>
  <r>
    <x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x v="0"/>
    <x v="78"/>
    <x v="1"/>
    <s v="film &amp; video/drama"/>
    <n v="0"/>
    <x v="121"/>
    <x v="0"/>
    <x v="3"/>
  </r>
  <r>
    <x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x v="0"/>
    <x v="10"/>
    <x v="1"/>
    <s v="film &amp; video/drama"/>
    <n v="41.857142857142861"/>
    <x v="163"/>
    <x v="0"/>
    <x v="3"/>
  </r>
  <r>
    <x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x v="0"/>
    <x v="22"/>
    <x v="1"/>
    <s v="film &amp; video/drama"/>
    <n v="10.48"/>
    <x v="164"/>
    <x v="0"/>
    <x v="3"/>
  </r>
  <r>
    <x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x v="0"/>
    <x v="79"/>
    <x v="1"/>
    <s v="film &amp; video/drama"/>
    <n v="1.1159999999999999"/>
    <x v="16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x v="0"/>
    <x v="78"/>
    <x v="1"/>
    <s v="film &amp; video/drama"/>
    <n v="0"/>
    <x v="121"/>
    <x v="0"/>
    <x v="3"/>
  </r>
  <r>
    <x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x v="0"/>
    <x v="59"/>
    <x v="1"/>
    <s v="film &amp; video/drama"/>
    <n v="26.192500000000003"/>
    <x v="166"/>
    <x v="0"/>
    <x v="3"/>
  </r>
  <r>
    <x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x v="0"/>
    <x v="63"/>
    <x v="1"/>
    <s v="film &amp; video/drama"/>
    <n v="58.461538461538467"/>
    <x v="167"/>
    <x v="0"/>
    <x v="3"/>
  </r>
  <r>
    <x v="202"/>
    <s v="Modern Gangsters"/>
    <s v="new web series created by jonney terry"/>
    <x v="12"/>
    <n v="0"/>
    <x v="2"/>
    <x v="0"/>
    <s v="USD"/>
    <n v="1444337940"/>
    <n v="1441750564"/>
    <x v="0"/>
    <x v="78"/>
    <x v="1"/>
    <s v="film &amp; video/drama"/>
    <n v="0"/>
    <x v="121"/>
    <x v="0"/>
    <x v="3"/>
  </r>
  <r>
    <x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x v="0"/>
    <x v="22"/>
    <x v="1"/>
    <s v="film &amp; video/drama"/>
    <n v="29.84"/>
    <x v="168"/>
    <x v="0"/>
    <x v="3"/>
  </r>
  <r>
    <x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x v="0"/>
    <x v="86"/>
    <x v="1"/>
    <s v="film &amp; video/drama"/>
    <n v="50.721666666666664"/>
    <x v="169"/>
    <x v="0"/>
    <x v="3"/>
  </r>
  <r>
    <x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x v="0"/>
    <x v="57"/>
    <x v="1"/>
    <s v="film &amp; video/drama"/>
    <n v="16.25"/>
    <x v="170"/>
    <x v="0"/>
    <x v="3"/>
  </r>
  <r>
    <x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x v="0"/>
    <x v="78"/>
    <x v="1"/>
    <s v="film &amp; video/drama"/>
    <n v="0"/>
    <x v="121"/>
    <x v="0"/>
    <x v="3"/>
  </r>
  <r>
    <x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x v="0"/>
    <x v="62"/>
    <x v="1"/>
    <s v="film &amp; video/drama"/>
    <n v="15.214285714285714"/>
    <x v="171"/>
    <x v="0"/>
    <x v="3"/>
  </r>
  <r>
    <x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x v="0"/>
    <x v="78"/>
    <x v="1"/>
    <s v="film &amp; video/drama"/>
    <n v="0"/>
    <x v="121"/>
    <x v="0"/>
    <x v="3"/>
  </r>
  <r>
    <x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x v="0"/>
    <x v="78"/>
    <x v="1"/>
    <s v="film &amp; video/drama"/>
    <n v="0"/>
    <x v="121"/>
    <x v="0"/>
    <x v="3"/>
  </r>
  <r>
    <x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x v="0"/>
    <x v="51"/>
    <x v="1"/>
    <s v="film &amp; video/drama"/>
    <n v="25.25"/>
    <x v="172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x v="0"/>
    <x v="8"/>
    <x v="1"/>
    <s v="film &amp; video/drama"/>
    <n v="44.6"/>
    <x v="173"/>
    <x v="0"/>
    <x v="3"/>
  </r>
  <r>
    <x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x v="0"/>
    <x v="29"/>
    <x v="1"/>
    <s v="film &amp; video/drama"/>
    <n v="1.5873015873015872E-2"/>
    <x v="120"/>
    <x v="0"/>
    <x v="3"/>
  </r>
  <r>
    <x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x v="0"/>
    <x v="29"/>
    <x v="1"/>
    <s v="film &amp; video/drama"/>
    <n v="0.04"/>
    <x v="135"/>
    <x v="0"/>
    <x v="3"/>
  </r>
  <r>
    <x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x v="0"/>
    <x v="29"/>
    <x v="1"/>
    <s v="film &amp; video/drama"/>
    <n v="8.0000000000000002E-3"/>
    <x v="120"/>
    <x v="0"/>
    <x v="3"/>
  </r>
  <r>
    <x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x v="0"/>
    <x v="29"/>
    <x v="1"/>
    <s v="film &amp; video/drama"/>
    <n v="0.22727272727272727"/>
    <x v="119"/>
    <x v="0"/>
    <x v="3"/>
  </r>
  <r>
    <x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x v="0"/>
    <x v="87"/>
    <x v="1"/>
    <s v="film &amp; video/drama"/>
    <n v="55.698440000000005"/>
    <x v="174"/>
    <x v="0"/>
    <x v="3"/>
  </r>
  <r>
    <x v="217"/>
    <s v="Bitch"/>
    <s v="A roadmovie by paw"/>
    <x v="57"/>
    <n v="11943"/>
    <x v="2"/>
    <x v="11"/>
    <s v="SEK"/>
    <n v="1419780149"/>
    <n v="1417101749"/>
    <x v="0"/>
    <x v="44"/>
    <x v="1"/>
    <s v="film &amp; video/drama"/>
    <n v="11.943"/>
    <x v="175"/>
    <x v="0"/>
    <x v="3"/>
  </r>
  <r>
    <x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x v="0"/>
    <x v="29"/>
    <x v="1"/>
    <s v="film &amp; video/drama"/>
    <n v="2"/>
    <x v="101"/>
    <x v="0"/>
    <x v="3"/>
  </r>
  <r>
    <x v="219"/>
    <s v="True Colors"/>
    <s v="An hour-long pilot about a group of suburban LGBT teens coming of age in the early 90's."/>
    <x v="63"/>
    <n v="8815"/>
    <x v="2"/>
    <x v="0"/>
    <s v="USD"/>
    <n v="1459493940"/>
    <n v="1456732225"/>
    <x v="0"/>
    <x v="88"/>
    <x v="1"/>
    <s v="film &amp; video/drama"/>
    <n v="17.630000000000003"/>
    <x v="176"/>
    <x v="0"/>
    <x v="3"/>
  </r>
  <r>
    <x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x v="0"/>
    <x v="83"/>
    <x v="1"/>
    <s v="film &amp; video/drama"/>
    <n v="0.72"/>
    <x v="177"/>
    <x v="0"/>
    <x v="3"/>
  </r>
  <r>
    <x v="221"/>
    <s v="Archetypes"/>
    <s v="Film about Schizophrenia with Surreal Twists!"/>
    <x v="63"/>
    <n v="0"/>
    <x v="2"/>
    <x v="0"/>
    <s v="USD"/>
    <n v="1427569564"/>
    <n v="1422389164"/>
    <x v="0"/>
    <x v="78"/>
    <x v="1"/>
    <s v="film &amp; video/drama"/>
    <n v="0"/>
    <x v="121"/>
    <x v="0"/>
    <x v="3"/>
  </r>
  <r>
    <x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x v="0"/>
    <x v="84"/>
    <x v="1"/>
    <s v="film &amp; video/drama"/>
    <n v="13"/>
    <x v="178"/>
    <x v="0"/>
    <x v="3"/>
  </r>
  <r>
    <x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x v="0"/>
    <x v="78"/>
    <x v="1"/>
    <s v="film &amp; video/drama"/>
    <n v="0"/>
    <x v="121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x v="0"/>
    <x v="78"/>
    <x v="1"/>
    <s v="film &amp; video/drama"/>
    <n v="0"/>
    <x v="121"/>
    <x v="0"/>
    <x v="3"/>
  </r>
  <r>
    <x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x v="0"/>
    <x v="78"/>
    <x v="1"/>
    <s v="film &amp; video/drama"/>
    <n v="0"/>
    <x v="121"/>
    <x v="0"/>
    <x v="3"/>
  </r>
  <r>
    <x v="226"/>
    <s v="MAGGIE Film"/>
    <s v="A TRUE STORY OF DOMESTIC VILOLENCE THAT SEEKS TO OFFER THE VIEWER OUTLEST OF SUPPORT."/>
    <x v="88"/>
    <n v="250"/>
    <x v="2"/>
    <x v="1"/>
    <s v="GBP"/>
    <n v="1433064540"/>
    <n v="1428854344"/>
    <x v="0"/>
    <x v="84"/>
    <x v="1"/>
    <s v="film &amp; video/drama"/>
    <n v="0.86206896551724133"/>
    <x v="179"/>
    <x v="0"/>
    <x v="3"/>
  </r>
  <r>
    <x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x v="0"/>
    <x v="78"/>
    <x v="1"/>
    <s v="film &amp; video/drama"/>
    <n v="0"/>
    <x v="121"/>
    <x v="0"/>
    <x v="3"/>
  </r>
  <r>
    <x v="228"/>
    <s v="Facets of a Geek life"/>
    <s v="I am making a film from one one of my books called facets of a Geek life."/>
    <x v="6"/>
    <n v="0"/>
    <x v="2"/>
    <x v="1"/>
    <s v="GBP"/>
    <n v="1433176105"/>
    <n v="1427992105"/>
    <x v="0"/>
    <x v="78"/>
    <x v="1"/>
    <s v="film &amp; video/drama"/>
    <n v="0"/>
    <x v="121"/>
    <x v="0"/>
    <x v="3"/>
  </r>
  <r>
    <x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x v="0"/>
    <x v="78"/>
    <x v="1"/>
    <s v="film &amp; video/drama"/>
    <n v="0"/>
    <x v="121"/>
    <x v="0"/>
    <x v="3"/>
  </r>
  <r>
    <x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x v="0"/>
    <x v="84"/>
    <x v="1"/>
    <s v="film &amp; video/drama"/>
    <n v="0.4"/>
    <x v="18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x v="0"/>
    <x v="78"/>
    <x v="1"/>
    <s v="film &amp; video/drama"/>
    <n v="0"/>
    <x v="121"/>
    <x v="0"/>
    <x v="3"/>
  </r>
  <r>
    <x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x v="0"/>
    <x v="63"/>
    <x v="1"/>
    <s v="film &amp; video/drama"/>
    <n v="2.75"/>
    <x v="181"/>
    <x v="0"/>
    <x v="3"/>
  </r>
  <r>
    <x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x v="0"/>
    <x v="78"/>
    <x v="1"/>
    <s v="film &amp; video/drama"/>
    <n v="0"/>
    <x v="121"/>
    <x v="0"/>
    <x v="3"/>
  </r>
  <r>
    <x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x v="0"/>
    <x v="81"/>
    <x v="1"/>
    <s v="film &amp; video/drama"/>
    <n v="40.1"/>
    <x v="182"/>
    <x v="0"/>
    <x v="3"/>
  </r>
  <r>
    <x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x v="0"/>
    <x v="78"/>
    <x v="1"/>
    <s v="film &amp; video/drama"/>
    <n v="0"/>
    <x v="121"/>
    <x v="0"/>
    <x v="3"/>
  </r>
  <r>
    <x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x v="0"/>
    <x v="78"/>
    <x v="1"/>
    <s v="film &amp; video/drama"/>
    <n v="0"/>
    <x v="121"/>
    <x v="0"/>
    <x v="3"/>
  </r>
  <r>
    <x v="237"/>
    <s v="Making The Choice"/>
    <s v="Making The Choice is a christian short film series."/>
    <x v="36"/>
    <n v="50"/>
    <x v="2"/>
    <x v="0"/>
    <s v="USD"/>
    <n v="1457445069"/>
    <n v="1452261069"/>
    <x v="0"/>
    <x v="29"/>
    <x v="1"/>
    <s v="film &amp; video/drama"/>
    <n v="0.33333333333333337"/>
    <x v="73"/>
    <x v="0"/>
    <x v="3"/>
  </r>
  <r>
    <x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x v="0"/>
    <x v="78"/>
    <x v="1"/>
    <s v="film &amp; video/drama"/>
    <n v="0"/>
    <x v="121"/>
    <x v="0"/>
    <x v="3"/>
  </r>
  <r>
    <x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x v="0"/>
    <x v="81"/>
    <x v="1"/>
    <s v="film &amp; video/drama"/>
    <n v="25"/>
    <x v="73"/>
    <x v="0"/>
    <x v="3"/>
  </r>
  <r>
    <x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x v="1"/>
    <x v="89"/>
    <x v="0"/>
    <s v="film &amp; video/documentary"/>
    <n v="107.63413333333334"/>
    <x v="183"/>
    <x v="0"/>
    <x v="4"/>
  </r>
  <r>
    <x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x v="1"/>
    <x v="90"/>
    <x v="0"/>
    <s v="film &amp; video/documentary"/>
    <n v="112.63736263736264"/>
    <x v="184"/>
    <x v="0"/>
    <x v="4"/>
  </r>
  <r>
    <x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x v="1"/>
    <x v="91"/>
    <x v="0"/>
    <s v="film &amp; video/documentary"/>
    <n v="113.46153846153845"/>
    <x v="185"/>
    <x v="0"/>
    <x v="4"/>
  </r>
  <r>
    <x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x v="1"/>
    <x v="92"/>
    <x v="0"/>
    <s v="film &amp; video/documentary"/>
    <n v="102.592"/>
    <x v="186"/>
    <x v="0"/>
    <x v="4"/>
  </r>
  <r>
    <x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x v="1"/>
    <x v="87"/>
    <x v="0"/>
    <s v="film &amp; video/documentary"/>
    <n v="113.75714285714287"/>
    <x v="187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x v="1"/>
    <x v="93"/>
    <x v="0"/>
    <s v="film &amp; video/documentary"/>
    <n v="103.71999999999998"/>
    <x v="188"/>
    <x v="0"/>
    <x v="4"/>
  </r>
  <r>
    <x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x v="1"/>
    <x v="94"/>
    <x v="0"/>
    <s v="film &amp; video/documentary"/>
    <n v="305.46000000000004"/>
    <x v="189"/>
    <x v="0"/>
    <x v="4"/>
  </r>
  <r>
    <x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x v="1"/>
    <x v="95"/>
    <x v="0"/>
    <s v="film &amp; video/documentary"/>
    <n v="134.1"/>
    <x v="190"/>
    <x v="0"/>
    <x v="4"/>
  </r>
  <r>
    <x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x v="1"/>
    <x v="96"/>
    <x v="0"/>
    <s v="film &amp; video/documentary"/>
    <n v="101.33294117647058"/>
    <x v="191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x v="1"/>
    <x v="97"/>
    <x v="0"/>
    <s v="film &amp; video/documentary"/>
    <n v="112.92"/>
    <x v="192"/>
    <x v="0"/>
    <x v="4"/>
  </r>
  <r>
    <x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x v="1"/>
    <x v="98"/>
    <x v="0"/>
    <s v="film &amp; video/documentary"/>
    <n v="105.58333333333334"/>
    <x v="193"/>
    <x v="0"/>
    <x v="4"/>
  </r>
  <r>
    <x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x v="1"/>
    <x v="99"/>
    <x v="0"/>
    <s v="film &amp; video/documentary"/>
    <n v="125.57142857142858"/>
    <x v="194"/>
    <x v="0"/>
    <x v="4"/>
  </r>
  <r>
    <x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x v="1"/>
    <x v="52"/>
    <x v="0"/>
    <s v="film &amp; video/documentary"/>
    <n v="184.56"/>
    <x v="195"/>
    <x v="0"/>
    <x v="4"/>
  </r>
  <r>
    <x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x v="1"/>
    <x v="63"/>
    <x v="0"/>
    <s v="film &amp; video/documentary"/>
    <n v="100.73333333333335"/>
    <x v="196"/>
    <x v="0"/>
    <x v="4"/>
  </r>
  <r>
    <x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x v="1"/>
    <x v="100"/>
    <x v="0"/>
    <s v="film &amp; video/documentary"/>
    <n v="116.94725"/>
    <x v="197"/>
    <x v="0"/>
    <x v="4"/>
  </r>
  <r>
    <x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x v="1"/>
    <x v="101"/>
    <x v="0"/>
    <s v="film &amp; video/documentary"/>
    <n v="106.73325"/>
    <x v="198"/>
    <x v="0"/>
    <x v="4"/>
  </r>
  <r>
    <x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x v="1"/>
    <x v="102"/>
    <x v="0"/>
    <s v="film &amp; video/documentary"/>
    <n v="139.1"/>
    <x v="199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x v="1"/>
    <x v="103"/>
    <x v="0"/>
    <s v="film &amp; video/documentary"/>
    <n v="106.72648571428572"/>
    <x v="200"/>
    <x v="0"/>
    <x v="4"/>
  </r>
  <r>
    <x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x v="1"/>
    <x v="104"/>
    <x v="0"/>
    <s v="film &amp; video/documentary"/>
    <n v="191.14"/>
    <x v="201"/>
    <x v="0"/>
    <x v="4"/>
  </r>
  <r>
    <x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x v="1"/>
    <x v="105"/>
    <x v="0"/>
    <s v="film &amp; video/documentary"/>
    <n v="131.93789333333334"/>
    <x v="202"/>
    <x v="0"/>
    <x v="4"/>
  </r>
  <r>
    <x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x v="1"/>
    <x v="106"/>
    <x v="0"/>
    <s v="film &amp; video/documentary"/>
    <n v="106.4"/>
    <x v="203"/>
    <x v="0"/>
    <x v="4"/>
  </r>
  <r>
    <x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x v="1"/>
    <x v="107"/>
    <x v="0"/>
    <s v="film &amp; video/documentary"/>
    <n v="107.4"/>
    <x v="204"/>
    <x v="0"/>
    <x v="4"/>
  </r>
  <r>
    <x v="262"/>
    <s v="The Last Cosmonaut"/>
    <s v="He can never die. He will live forever. He is the last cosmonaut, and this is his story."/>
    <x v="30"/>
    <n v="6000"/>
    <x v="0"/>
    <x v="0"/>
    <s v="USD"/>
    <n v="1298699828"/>
    <n v="1294811828"/>
    <x v="1"/>
    <x v="108"/>
    <x v="0"/>
    <s v="film &amp; video/documentary"/>
    <n v="240"/>
    <x v="205"/>
    <x v="0"/>
    <x v="4"/>
  </r>
  <r>
    <x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x v="1"/>
    <x v="109"/>
    <x v="0"/>
    <s v="film &amp; video/documentary"/>
    <n v="118.08108"/>
    <x v="206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x v="1"/>
    <x v="110"/>
    <x v="0"/>
    <s v="film &amp; video/documentary"/>
    <n v="118.19999999999999"/>
    <x v="207"/>
    <x v="0"/>
    <x v="4"/>
  </r>
  <r>
    <x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x v="1"/>
    <x v="6"/>
    <x v="0"/>
    <s v="film &amp; video/documentary"/>
    <n v="111.1"/>
    <x v="208"/>
    <x v="0"/>
    <x v="4"/>
  </r>
  <r>
    <x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x v="1"/>
    <x v="17"/>
    <x v="0"/>
    <s v="film &amp; video/documentary"/>
    <n v="145.5"/>
    <x v="209"/>
    <x v="0"/>
    <x v="4"/>
  </r>
  <r>
    <x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x v="1"/>
    <x v="111"/>
    <x v="0"/>
    <s v="film &amp; video/documentary"/>
    <n v="131.62883248730967"/>
    <x v="210"/>
    <x v="0"/>
    <x v="4"/>
  </r>
  <r>
    <x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x v="1"/>
    <x v="112"/>
    <x v="0"/>
    <s v="film &amp; video/documentary"/>
    <n v="111.4"/>
    <x v="211"/>
    <x v="0"/>
    <x v="4"/>
  </r>
  <r>
    <x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x v="1"/>
    <x v="113"/>
    <x v="0"/>
    <s v="film &amp; video/documentary"/>
    <n v="147.23376999999999"/>
    <x v="212"/>
    <x v="0"/>
    <x v="4"/>
  </r>
  <r>
    <x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x v="1"/>
    <x v="42"/>
    <x v="0"/>
    <s v="film &amp; video/documentary"/>
    <n v="152.60869565217391"/>
    <x v="213"/>
    <x v="0"/>
    <x v="4"/>
  </r>
  <r>
    <x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x v="1"/>
    <x v="114"/>
    <x v="0"/>
    <s v="film &amp; video/documentary"/>
    <n v="104.67999999999999"/>
    <x v="214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x v="1"/>
    <x v="71"/>
    <x v="0"/>
    <s v="film &amp; video/documentary"/>
    <n v="177.43366666666668"/>
    <x v="215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x v="1"/>
    <x v="115"/>
    <x v="0"/>
    <s v="film &amp; video/documentary"/>
    <n v="107.7758"/>
    <x v="216"/>
    <x v="0"/>
    <x v="4"/>
  </r>
  <r>
    <x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x v="1"/>
    <x v="116"/>
    <x v="0"/>
    <s v="film &amp; video/documentary"/>
    <n v="156"/>
    <x v="217"/>
    <x v="0"/>
    <x v="4"/>
  </r>
  <r>
    <x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x v="1"/>
    <x v="117"/>
    <x v="0"/>
    <s v="film &amp; video/documentary"/>
    <n v="108.395"/>
    <x v="218"/>
    <x v="0"/>
    <x v="4"/>
  </r>
  <r>
    <x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x v="1"/>
    <x v="95"/>
    <x v="0"/>
    <s v="film &amp; video/documentary"/>
    <n v="147.6"/>
    <x v="219"/>
    <x v="0"/>
    <x v="4"/>
  </r>
  <r>
    <x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x v="1"/>
    <x v="118"/>
    <x v="0"/>
    <s v="film &amp; video/documentary"/>
    <n v="110.38153846153847"/>
    <x v="220"/>
    <x v="0"/>
    <x v="4"/>
  </r>
  <r>
    <x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x v="1"/>
    <x v="119"/>
    <x v="0"/>
    <s v="film &amp; video/documentary"/>
    <n v="150.34814814814814"/>
    <x v="221"/>
    <x v="0"/>
    <x v="4"/>
  </r>
  <r>
    <x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x v="1"/>
    <x v="120"/>
    <x v="0"/>
    <s v="film &amp; video/documentary"/>
    <n v="157.31829411764707"/>
    <x v="222"/>
    <x v="0"/>
    <x v="4"/>
  </r>
  <r>
    <x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x v="1"/>
    <x v="121"/>
    <x v="0"/>
    <s v="film &amp; video/documentary"/>
    <n v="156.14400000000001"/>
    <x v="223"/>
    <x v="0"/>
    <x v="4"/>
  </r>
  <r>
    <x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x v="1"/>
    <x v="1"/>
    <x v="0"/>
    <s v="film &amp; video/documentary"/>
    <n v="120.58763636363636"/>
    <x v="224"/>
    <x v="0"/>
    <x v="4"/>
  </r>
  <r>
    <x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x v="1"/>
    <x v="122"/>
    <x v="0"/>
    <s v="film &amp; video/documentary"/>
    <n v="101.18888888888888"/>
    <x v="225"/>
    <x v="0"/>
    <x v="4"/>
  </r>
  <r>
    <x v="283"/>
    <s v="SOLE SURVIVOR"/>
    <s v="What is the impact of survivorship on the human condition?"/>
    <x v="102"/>
    <n v="20569.05"/>
    <x v="0"/>
    <x v="0"/>
    <s v="USD"/>
    <n v="1306904340"/>
    <n v="1305219744"/>
    <x v="1"/>
    <x v="91"/>
    <x v="0"/>
    <s v="film &amp; video/documentary"/>
    <n v="114.27249999999999"/>
    <x v="226"/>
    <x v="0"/>
    <x v="4"/>
  </r>
  <r>
    <x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x v="1"/>
    <x v="123"/>
    <x v="0"/>
    <s v="film &amp; video/documentary"/>
    <n v="104.62615"/>
    <x v="227"/>
    <x v="0"/>
    <x v="4"/>
  </r>
  <r>
    <x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x v="1"/>
    <x v="124"/>
    <x v="0"/>
    <s v="film &amp; video/documentary"/>
    <n v="228.82507142857142"/>
    <x v="228"/>
    <x v="0"/>
    <x v="4"/>
  </r>
  <r>
    <x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x v="1"/>
    <x v="125"/>
    <x v="0"/>
    <s v="film &amp; video/documentary"/>
    <n v="109.15333333333332"/>
    <x v="229"/>
    <x v="0"/>
    <x v="4"/>
  </r>
  <r>
    <x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x v="1"/>
    <x v="126"/>
    <x v="0"/>
    <s v="film &amp; video/documentary"/>
    <n v="176.29999999999998"/>
    <x v="230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x v="1"/>
    <x v="127"/>
    <x v="0"/>
    <s v="film &amp; video/documentary"/>
    <n v="103.21061999999999"/>
    <x v="231"/>
    <x v="0"/>
    <x v="4"/>
  </r>
  <r>
    <x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x v="1"/>
    <x v="128"/>
    <x v="0"/>
    <s v="film &amp; video/documentary"/>
    <n v="104.82000000000001"/>
    <x v="232"/>
    <x v="0"/>
    <x v="4"/>
  </r>
  <r>
    <x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x v="1"/>
    <x v="129"/>
    <x v="0"/>
    <s v="film &amp; video/documentary"/>
    <n v="106.68444444444445"/>
    <x v="233"/>
    <x v="0"/>
    <x v="4"/>
  </r>
  <r>
    <x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x v="1"/>
    <x v="130"/>
    <x v="0"/>
    <s v="film &amp; video/documentary"/>
    <n v="120.02"/>
    <x v="234"/>
    <x v="0"/>
    <x v="4"/>
  </r>
  <r>
    <x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x v="1"/>
    <x v="131"/>
    <x v="0"/>
    <s v="film &amp; video/documentary"/>
    <n v="101.50693333333334"/>
    <x v="235"/>
    <x v="0"/>
    <x v="4"/>
  </r>
  <r>
    <x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x v="1"/>
    <x v="132"/>
    <x v="0"/>
    <s v="film &amp; video/documentary"/>
    <n v="101.38461538461539"/>
    <x v="236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x v="1"/>
    <x v="133"/>
    <x v="0"/>
    <s v="film &amp; video/documentary"/>
    <n v="100"/>
    <x v="101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x v="1"/>
    <x v="134"/>
    <x v="0"/>
    <s v="film &amp; video/documentary"/>
    <n v="133.10911999999999"/>
    <x v="237"/>
    <x v="0"/>
    <x v="4"/>
  </r>
  <r>
    <x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x v="1"/>
    <x v="135"/>
    <x v="0"/>
    <s v="film &amp; video/documentary"/>
    <n v="118.72620000000001"/>
    <x v="238"/>
    <x v="0"/>
    <x v="4"/>
  </r>
  <r>
    <x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x v="1"/>
    <x v="136"/>
    <x v="0"/>
    <s v="film &amp; video/documentary"/>
    <n v="100.64"/>
    <x v="239"/>
    <x v="0"/>
    <x v="4"/>
  </r>
  <r>
    <x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x v="1"/>
    <x v="137"/>
    <x v="0"/>
    <s v="film &amp; video/documentary"/>
    <n v="108.93241269841269"/>
    <x v="240"/>
    <x v="0"/>
    <x v="4"/>
  </r>
  <r>
    <x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x v="1"/>
    <x v="138"/>
    <x v="0"/>
    <s v="film &amp; video/documentary"/>
    <n v="178.95250000000001"/>
    <x v="241"/>
    <x v="0"/>
    <x v="4"/>
  </r>
  <r>
    <x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x v="1"/>
    <x v="139"/>
    <x v="0"/>
    <s v="film &amp; video/documentary"/>
    <n v="101.72264"/>
    <x v="242"/>
    <x v="0"/>
    <x v="4"/>
  </r>
  <r>
    <x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x v="1"/>
    <x v="140"/>
    <x v="0"/>
    <s v="film &amp; video/documentary"/>
    <n v="118.73499999999999"/>
    <x v="243"/>
    <x v="0"/>
    <x v="4"/>
  </r>
  <r>
    <x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x v="1"/>
    <x v="52"/>
    <x v="0"/>
    <s v="film &amp; video/documentary"/>
    <n v="100.46"/>
    <x v="244"/>
    <x v="0"/>
    <x v="4"/>
  </r>
  <r>
    <x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x v="1"/>
    <x v="141"/>
    <x v="0"/>
    <s v="film &amp; video/documentary"/>
    <n v="137.46666666666667"/>
    <x v="245"/>
    <x v="0"/>
    <x v="4"/>
  </r>
  <r>
    <x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x v="1"/>
    <x v="142"/>
    <x v="0"/>
    <s v="film &amp; video/documentary"/>
    <n v="231.64705882352939"/>
    <x v="246"/>
    <x v="0"/>
    <x v="4"/>
  </r>
  <r>
    <x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x v="1"/>
    <x v="143"/>
    <x v="0"/>
    <s v="film &amp; video/documentary"/>
    <n v="130.33333333333331"/>
    <x v="247"/>
    <x v="0"/>
    <x v="4"/>
  </r>
  <r>
    <x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x v="1"/>
    <x v="144"/>
    <x v="0"/>
    <s v="film &amp; video/documentary"/>
    <n v="292.89999999999998"/>
    <x v="248"/>
    <x v="0"/>
    <x v="4"/>
  </r>
  <r>
    <x v="307"/>
    <s v="Grammar Revolution"/>
    <s v="Why is grammar important?"/>
    <x v="29"/>
    <n v="24490"/>
    <x v="0"/>
    <x v="0"/>
    <s v="USD"/>
    <n v="1360276801"/>
    <n v="1357684801"/>
    <x v="1"/>
    <x v="145"/>
    <x v="0"/>
    <s v="film &amp; video/documentary"/>
    <n v="111.31818181818183"/>
    <x v="249"/>
    <x v="0"/>
    <x v="4"/>
  </r>
  <r>
    <x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x v="1"/>
    <x v="91"/>
    <x v="0"/>
    <s v="film &amp; video/documentary"/>
    <n v="105.56666666666668"/>
    <x v="250"/>
    <x v="0"/>
    <x v="4"/>
  </r>
  <r>
    <x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x v="1"/>
    <x v="146"/>
    <x v="0"/>
    <s v="film &amp; video/documentary"/>
    <n v="118.94444444444446"/>
    <x v="251"/>
    <x v="0"/>
    <x v="4"/>
  </r>
  <r>
    <x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x v="1"/>
    <x v="17"/>
    <x v="0"/>
    <s v="film &amp; video/documentary"/>
    <n v="104.129"/>
    <x v="252"/>
    <x v="0"/>
    <x v="4"/>
  </r>
  <r>
    <x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x v="1"/>
    <x v="3"/>
    <x v="0"/>
    <s v="film &amp; video/documentary"/>
    <n v="104.10165000000001"/>
    <x v="253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x v="1"/>
    <x v="96"/>
    <x v="0"/>
    <s v="film &amp; video/documentary"/>
    <n v="111.87499999999999"/>
    <x v="254"/>
    <x v="0"/>
    <x v="4"/>
  </r>
  <r>
    <x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x v="1"/>
    <x v="147"/>
    <x v="0"/>
    <s v="film &amp; video/documentary"/>
    <n v="104.73529411764706"/>
    <x v="255"/>
    <x v="0"/>
    <x v="4"/>
  </r>
  <r>
    <x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x v="1"/>
    <x v="148"/>
    <x v="0"/>
    <s v="film &amp; video/documentary"/>
    <n v="385.15000000000003"/>
    <x v="256"/>
    <x v="0"/>
    <x v="4"/>
  </r>
  <r>
    <x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x v="1"/>
    <x v="149"/>
    <x v="0"/>
    <s v="film &amp; video/documentary"/>
    <n v="101.248"/>
    <x v="257"/>
    <x v="0"/>
    <x v="4"/>
  </r>
  <r>
    <x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x v="1"/>
    <x v="150"/>
    <x v="0"/>
    <s v="film &amp; video/documentary"/>
    <n v="113.77333333333333"/>
    <x v="258"/>
    <x v="0"/>
    <x v="4"/>
  </r>
  <r>
    <x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x v="1"/>
    <x v="151"/>
    <x v="0"/>
    <s v="film &amp; video/documentary"/>
    <n v="100.80333333333333"/>
    <x v="259"/>
    <x v="0"/>
    <x v="4"/>
  </r>
  <r>
    <x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x v="1"/>
    <x v="4"/>
    <x v="0"/>
    <s v="film &amp; video/documentary"/>
    <n v="283.32"/>
    <x v="260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x v="1"/>
    <x v="13"/>
    <x v="0"/>
    <s v="film &amp; video/documentary"/>
    <n v="112.68"/>
    <x v="261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x v="1"/>
    <x v="150"/>
    <x v="0"/>
    <s v="film &amp; video/documentary"/>
    <n v="106.58000000000001"/>
    <x v="262"/>
    <x v="0"/>
    <x v="4"/>
  </r>
  <r>
    <x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x v="1"/>
    <x v="152"/>
    <x v="0"/>
    <s v="film &amp; video/documentary"/>
    <n v="102.66285714285715"/>
    <x v="263"/>
    <x v="0"/>
    <x v="4"/>
  </r>
  <r>
    <x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x v="1"/>
    <x v="153"/>
    <x v="0"/>
    <s v="film &amp; video/documentary"/>
    <n v="107.91200000000001"/>
    <x v="264"/>
    <x v="0"/>
    <x v="4"/>
  </r>
  <r>
    <x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x v="1"/>
    <x v="6"/>
    <x v="0"/>
    <s v="film &amp; video/documentary"/>
    <n v="123.07407407407408"/>
    <x v="265"/>
    <x v="0"/>
    <x v="4"/>
  </r>
  <r>
    <x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x v="1"/>
    <x v="141"/>
    <x v="0"/>
    <s v="film &amp; video/documentary"/>
    <n v="101.6"/>
    <x v="266"/>
    <x v="0"/>
    <x v="4"/>
  </r>
  <r>
    <x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x v="1"/>
    <x v="154"/>
    <x v="0"/>
    <s v="film &amp; video/documentary"/>
    <n v="104.396"/>
    <x v="267"/>
    <x v="0"/>
    <x v="4"/>
  </r>
  <r>
    <x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x v="1"/>
    <x v="155"/>
    <x v="0"/>
    <s v="film &amp; video/documentary"/>
    <n v="112.92973333333333"/>
    <x v="268"/>
    <x v="0"/>
    <x v="4"/>
  </r>
  <r>
    <x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x v="1"/>
    <x v="69"/>
    <x v="0"/>
    <s v="film &amp; video/documentary"/>
    <n v="136.4"/>
    <x v="269"/>
    <x v="0"/>
    <x v="4"/>
  </r>
  <r>
    <x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x v="1"/>
    <x v="156"/>
    <x v="0"/>
    <s v="film &amp; video/documentary"/>
    <n v="103.61439999999999"/>
    <x v="270"/>
    <x v="0"/>
    <x v="4"/>
  </r>
  <r>
    <x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x v="1"/>
    <x v="157"/>
    <x v="0"/>
    <s v="film &amp; video/documentary"/>
    <n v="105.5"/>
    <x v="271"/>
    <x v="0"/>
    <x v="4"/>
  </r>
  <r>
    <x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x v="1"/>
    <x v="158"/>
    <x v="0"/>
    <s v="film &amp; video/documentary"/>
    <n v="101.82857142857142"/>
    <x v="272"/>
    <x v="0"/>
    <x v="4"/>
  </r>
  <r>
    <x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x v="1"/>
    <x v="159"/>
    <x v="0"/>
    <s v="film &amp; video/documentary"/>
    <n v="106.60499999999999"/>
    <x v="273"/>
    <x v="0"/>
    <x v="4"/>
  </r>
  <r>
    <x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x v="1"/>
    <x v="160"/>
    <x v="0"/>
    <s v="film &amp; video/documentary"/>
    <n v="113.015"/>
    <x v="274"/>
    <x v="0"/>
    <x v="4"/>
  </r>
  <r>
    <x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x v="1"/>
    <x v="161"/>
    <x v="0"/>
    <s v="film &amp; video/documentary"/>
    <n v="125.22750000000001"/>
    <x v="275"/>
    <x v="0"/>
    <x v="4"/>
  </r>
  <r>
    <x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x v="1"/>
    <x v="50"/>
    <x v="0"/>
    <s v="film &amp; video/documentary"/>
    <n v="101.19"/>
    <x v="276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x v="1"/>
    <x v="144"/>
    <x v="0"/>
    <s v="film &amp; video/documentary"/>
    <n v="102.76470588235294"/>
    <x v="277"/>
    <x v="0"/>
    <x v="4"/>
  </r>
  <r>
    <x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x v="1"/>
    <x v="131"/>
    <x v="0"/>
    <s v="film &amp; video/documentary"/>
    <n v="116.83911999999998"/>
    <x v="278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x v="1"/>
    <x v="162"/>
    <x v="0"/>
    <s v="film &amp; video/documentary"/>
    <n v="101.16833333333335"/>
    <x v="279"/>
    <x v="0"/>
    <x v="4"/>
  </r>
  <r>
    <x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x v="1"/>
    <x v="163"/>
    <x v="0"/>
    <s v="film &amp; video/documentary"/>
    <n v="110.13360000000002"/>
    <x v="280"/>
    <x v="0"/>
    <x v="4"/>
  </r>
  <r>
    <x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x v="1"/>
    <x v="30"/>
    <x v="0"/>
    <s v="film &amp; video/documentary"/>
    <n v="108.08333333333333"/>
    <x v="281"/>
    <x v="0"/>
    <x v="4"/>
  </r>
  <r>
    <x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x v="1"/>
    <x v="164"/>
    <x v="0"/>
    <s v="film &amp; video/documentary"/>
    <n v="125.02285714285715"/>
    <x v="282"/>
    <x v="0"/>
    <x v="4"/>
  </r>
  <r>
    <x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x v="1"/>
    <x v="165"/>
    <x v="0"/>
    <s v="film &amp; video/documentary"/>
    <n v="106.71428571428572"/>
    <x v="283"/>
    <x v="0"/>
    <x v="4"/>
  </r>
  <r>
    <x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x v="1"/>
    <x v="166"/>
    <x v="0"/>
    <s v="film &amp; video/documentary"/>
    <n v="100.36639999999998"/>
    <x v="284"/>
    <x v="0"/>
    <x v="4"/>
  </r>
  <r>
    <x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x v="1"/>
    <x v="167"/>
    <x v="0"/>
    <s v="film &amp; video/documentary"/>
    <n v="102.02863333333335"/>
    <x v="285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x v="1"/>
    <x v="168"/>
    <x v="0"/>
    <s v="film &amp; video/documentary"/>
    <n v="102.08358208955224"/>
    <x v="286"/>
    <x v="0"/>
    <x v="4"/>
  </r>
  <r>
    <x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x v="1"/>
    <x v="122"/>
    <x v="0"/>
    <s v="film &amp; video/documentary"/>
    <n v="123.27586206896552"/>
    <x v="287"/>
    <x v="0"/>
    <x v="4"/>
  </r>
  <r>
    <x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x v="1"/>
    <x v="101"/>
    <x v="0"/>
    <s v="film &amp; video/documentary"/>
    <n v="170.28880000000001"/>
    <x v="288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x v="1"/>
    <x v="169"/>
    <x v="0"/>
    <s v="film &amp; video/documentary"/>
    <n v="111.59049999999999"/>
    <x v="28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x v="1"/>
    <x v="46"/>
    <x v="0"/>
    <s v="film &amp; video/documentary"/>
    <n v="103"/>
    <x v="290"/>
    <x v="0"/>
    <x v="4"/>
  </r>
  <r>
    <x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x v="1"/>
    <x v="157"/>
    <x v="0"/>
    <s v="film &amp; video/documentary"/>
    <n v="106.63570159857905"/>
    <x v="291"/>
    <x v="0"/>
    <x v="4"/>
  </r>
  <r>
    <x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x v="1"/>
    <x v="170"/>
    <x v="0"/>
    <s v="film &amp; video/documentary"/>
    <n v="114.75999999999999"/>
    <x v="292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x v="1"/>
    <x v="171"/>
    <x v="0"/>
    <s v="film &amp; video/documentary"/>
    <n v="127.34117647058822"/>
    <x v="293"/>
    <x v="0"/>
    <x v="4"/>
  </r>
  <r>
    <x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x v="1"/>
    <x v="172"/>
    <x v="0"/>
    <s v="film &amp; video/documentary"/>
    <n v="116.56"/>
    <x v="294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x v="1"/>
    <x v="173"/>
    <x v="0"/>
    <s v="film &amp; video/documentary"/>
    <n v="108.61819426615318"/>
    <x v="29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x v="1"/>
    <x v="60"/>
    <x v="0"/>
    <s v="film &amp; video/documentary"/>
    <n v="103.94285714285714"/>
    <x v="296"/>
    <x v="0"/>
    <x v="4"/>
  </r>
  <r>
    <x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x v="1"/>
    <x v="111"/>
    <x v="0"/>
    <s v="film &amp; video/documentary"/>
    <n v="116.25714285714285"/>
    <x v="297"/>
    <x v="0"/>
    <x v="4"/>
  </r>
  <r>
    <x v="356"/>
    <s v="43 and 80"/>
    <s v="A documentary about halibut conservation and how it impacts communities of Southeast Alaska."/>
    <x v="51"/>
    <n v="7701.93"/>
    <x v="0"/>
    <x v="0"/>
    <s v="USD"/>
    <n v="1458152193"/>
    <n v="1455563793"/>
    <x v="1"/>
    <x v="174"/>
    <x v="0"/>
    <s v="film &amp; video/documentary"/>
    <n v="102.69239999999999"/>
    <x v="298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x v="1"/>
    <x v="175"/>
    <x v="0"/>
    <s v="film &amp; video/documentary"/>
    <n v="174"/>
    <x v="299"/>
    <x v="0"/>
    <x v="4"/>
  </r>
  <r>
    <x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x v="1"/>
    <x v="176"/>
    <x v="0"/>
    <s v="film &amp; video/documentary"/>
    <n v="103.08800000000001"/>
    <x v="300"/>
    <x v="0"/>
    <x v="4"/>
  </r>
  <r>
    <x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x v="1"/>
    <x v="177"/>
    <x v="0"/>
    <s v="film &amp; video/documentary"/>
    <n v="104.85537190082646"/>
    <x v="301"/>
    <x v="0"/>
    <x v="4"/>
  </r>
  <r>
    <x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x v="0"/>
    <x v="45"/>
    <x v="0"/>
    <s v="film &amp; video/documentary"/>
    <n v="101.375"/>
    <x v="302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x v="0"/>
    <x v="178"/>
    <x v="0"/>
    <s v="film &amp; video/documentary"/>
    <n v="111.07699999999998"/>
    <x v="303"/>
    <x v="0"/>
    <x v="4"/>
  </r>
  <r>
    <x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x v="0"/>
    <x v="48"/>
    <x v="0"/>
    <s v="film &amp; video/documentary"/>
    <n v="124.15933781686496"/>
    <x v="304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x v="0"/>
    <x v="55"/>
    <x v="0"/>
    <s v="film &amp; video/documentary"/>
    <n v="101.33333333333334"/>
    <x v="305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x v="0"/>
    <x v="116"/>
    <x v="0"/>
    <s v="film &amp; video/documentary"/>
    <n v="110.16142857142856"/>
    <x v="306"/>
    <x v="0"/>
    <x v="4"/>
  </r>
  <r>
    <x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x v="0"/>
    <x v="71"/>
    <x v="0"/>
    <s v="film &amp; video/documentary"/>
    <n v="103.97333333333334"/>
    <x v="307"/>
    <x v="0"/>
    <x v="4"/>
  </r>
  <r>
    <x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x v="0"/>
    <x v="179"/>
    <x v="0"/>
    <s v="film &amp; video/documentary"/>
    <n v="101.31578947368421"/>
    <x v="308"/>
    <x v="0"/>
    <x v="4"/>
  </r>
  <r>
    <x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x v="0"/>
    <x v="46"/>
    <x v="0"/>
    <s v="film &amp; video/documentary"/>
    <n v="103.3501"/>
    <x v="309"/>
    <x v="0"/>
    <x v="4"/>
  </r>
  <r>
    <x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x v="0"/>
    <x v="180"/>
    <x v="0"/>
    <s v="film &amp; video/documentary"/>
    <n v="104.11200000000001"/>
    <x v="310"/>
    <x v="0"/>
    <x v="4"/>
  </r>
  <r>
    <x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x v="0"/>
    <x v="157"/>
    <x v="0"/>
    <s v="film &amp; video/documentary"/>
    <n v="110.15569230769231"/>
    <x v="311"/>
    <x v="0"/>
    <x v="4"/>
  </r>
  <r>
    <x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x v="0"/>
    <x v="68"/>
    <x v="0"/>
    <s v="film &amp; video/documentary"/>
    <n v="122.02"/>
    <x v="312"/>
    <x v="0"/>
    <x v="4"/>
  </r>
  <r>
    <x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x v="0"/>
    <x v="181"/>
    <x v="0"/>
    <s v="film &amp; video/documentary"/>
    <n v="114.16866666666667"/>
    <x v="313"/>
    <x v="0"/>
    <x v="4"/>
  </r>
  <r>
    <x v="372"/>
    <s v="Wild Equus"/>
    <s v="A short documentary exploring the uses of 'Natural Horsemanship' across Europe"/>
    <x v="43"/>
    <n v="376"/>
    <x v="0"/>
    <x v="1"/>
    <s v="GBP"/>
    <n v="1459872000"/>
    <n v="1456408244"/>
    <x v="0"/>
    <x v="82"/>
    <x v="0"/>
    <s v="film &amp; video/documentary"/>
    <n v="125.33333333333334"/>
    <x v="314"/>
    <x v="0"/>
    <x v="4"/>
  </r>
  <r>
    <x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x v="0"/>
    <x v="30"/>
    <x v="0"/>
    <s v="film &amp; video/documentary"/>
    <n v="106.66666666666667"/>
    <x v="315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x v="0"/>
    <x v="49"/>
    <x v="0"/>
    <s v="film &amp; video/documentary"/>
    <n v="130.65"/>
    <x v="316"/>
    <x v="0"/>
    <x v="4"/>
  </r>
  <r>
    <x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x v="0"/>
    <x v="25"/>
    <x v="0"/>
    <s v="film &amp; video/documentary"/>
    <n v="120"/>
    <x v="317"/>
    <x v="0"/>
    <x v="4"/>
  </r>
  <r>
    <x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x v="0"/>
    <x v="53"/>
    <x v="0"/>
    <s v="film &amp; video/documentary"/>
    <n v="105.9591836734694"/>
    <x v="318"/>
    <x v="0"/>
    <x v="4"/>
  </r>
  <r>
    <x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x v="0"/>
    <x v="182"/>
    <x v="0"/>
    <s v="film &amp; video/documentary"/>
    <n v="114.39999999999999"/>
    <x v="319"/>
    <x v="0"/>
    <x v="4"/>
  </r>
  <r>
    <x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x v="0"/>
    <x v="183"/>
    <x v="0"/>
    <s v="film &amp; video/documentary"/>
    <n v="111.76666666666665"/>
    <x v="320"/>
    <x v="0"/>
    <x v="4"/>
  </r>
  <r>
    <x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x v="0"/>
    <x v="184"/>
    <x v="0"/>
    <s v="film &amp; video/documentary"/>
    <n v="116.08000000000001"/>
    <x v="321"/>
    <x v="0"/>
    <x v="4"/>
  </r>
  <r>
    <x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x v="0"/>
    <x v="72"/>
    <x v="0"/>
    <s v="film &amp; video/documentary"/>
    <n v="141.5"/>
    <x v="322"/>
    <x v="0"/>
    <x v="4"/>
  </r>
  <r>
    <x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x v="0"/>
    <x v="140"/>
    <x v="0"/>
    <s v="film &amp; video/documentary"/>
    <n v="104.72999999999999"/>
    <x v="323"/>
    <x v="0"/>
    <x v="4"/>
  </r>
  <r>
    <x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x v="0"/>
    <x v="19"/>
    <x v="0"/>
    <s v="film &amp; video/documentary"/>
    <n v="255.83333333333331"/>
    <x v="324"/>
    <x v="0"/>
    <x v="4"/>
  </r>
  <r>
    <x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x v="0"/>
    <x v="53"/>
    <x v="0"/>
    <s v="film &amp; video/documentary"/>
    <n v="206.70670670670671"/>
    <x v="325"/>
    <x v="0"/>
    <x v="4"/>
  </r>
  <r>
    <x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x v="0"/>
    <x v="185"/>
    <x v="0"/>
    <s v="film &amp; video/documentary"/>
    <n v="112.105"/>
    <x v="326"/>
    <x v="0"/>
    <x v="4"/>
  </r>
  <r>
    <x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x v="0"/>
    <x v="186"/>
    <x v="0"/>
    <s v="film &amp; video/documentary"/>
    <n v="105.982"/>
    <x v="327"/>
    <x v="0"/>
    <x v="4"/>
  </r>
  <r>
    <x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x v="0"/>
    <x v="62"/>
    <x v="0"/>
    <s v="film &amp; video/documentary"/>
    <n v="100.16666666666667"/>
    <x v="328"/>
    <x v="0"/>
    <x v="4"/>
  </r>
  <r>
    <x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x v="0"/>
    <x v="187"/>
    <x v="0"/>
    <s v="film &amp; video/documentary"/>
    <n v="213.98947368421051"/>
    <x v="329"/>
    <x v="0"/>
    <x v="4"/>
  </r>
  <r>
    <x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x v="0"/>
    <x v="26"/>
    <x v="0"/>
    <s v="film &amp; video/documentary"/>
    <n v="126.16000000000001"/>
    <x v="330"/>
    <x v="0"/>
    <x v="4"/>
  </r>
  <r>
    <x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x v="0"/>
    <x v="188"/>
    <x v="0"/>
    <s v="film &amp; video/documentary"/>
    <n v="181.53547058823528"/>
    <x v="331"/>
    <x v="0"/>
    <x v="4"/>
  </r>
  <r>
    <x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x v="0"/>
    <x v="25"/>
    <x v="0"/>
    <s v="film &amp; video/documentary"/>
    <n v="100"/>
    <x v="84"/>
    <x v="0"/>
    <x v="4"/>
  </r>
  <r>
    <x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x v="0"/>
    <x v="189"/>
    <x v="0"/>
    <s v="film &amp; video/documentary"/>
    <n v="100.61"/>
    <x v="332"/>
    <x v="0"/>
    <x v="4"/>
  </r>
  <r>
    <x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x v="0"/>
    <x v="190"/>
    <x v="0"/>
    <s v="film &amp; video/documentary"/>
    <n v="100.9027027027027"/>
    <x v="333"/>
    <x v="0"/>
    <x v="4"/>
  </r>
  <r>
    <x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x v="0"/>
    <x v="191"/>
    <x v="0"/>
    <s v="film &amp; video/documentary"/>
    <n v="110.446"/>
    <x v="334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x v="0"/>
    <x v="133"/>
    <x v="0"/>
    <s v="film &amp; video/documentary"/>
    <n v="111.8936170212766"/>
    <x v="335"/>
    <x v="0"/>
    <x v="4"/>
  </r>
  <r>
    <x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x v="0"/>
    <x v="192"/>
    <x v="0"/>
    <s v="film &amp; video/documentary"/>
    <n v="108.04450000000001"/>
    <x v="336"/>
    <x v="0"/>
    <x v="4"/>
  </r>
  <r>
    <x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x v="0"/>
    <x v="193"/>
    <x v="0"/>
    <s v="film &amp; video/documentary"/>
    <n v="106.66666666666667"/>
    <x v="337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x v="0"/>
    <x v="194"/>
    <x v="0"/>
    <s v="film &amp; video/documentary"/>
    <n v="103.90027322404372"/>
    <x v="338"/>
    <x v="0"/>
    <x v="4"/>
  </r>
  <r>
    <x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x v="0"/>
    <x v="85"/>
    <x v="0"/>
    <s v="film &amp; video/documentary"/>
    <n v="125.16000000000001"/>
    <x v="339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x v="0"/>
    <x v="195"/>
    <x v="0"/>
    <s v="film &amp; video/documentary"/>
    <n v="106.80499999999999"/>
    <x v="340"/>
    <x v="0"/>
    <x v="4"/>
  </r>
  <r>
    <x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x v="0"/>
    <x v="95"/>
    <x v="0"/>
    <s v="film &amp; video/documentary"/>
    <n v="112.30249999999999"/>
    <x v="341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x v="0"/>
    <x v="196"/>
    <x v="0"/>
    <s v="film &amp; video/documentary"/>
    <n v="103.812"/>
    <x v="342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x v="0"/>
    <x v="68"/>
    <x v="0"/>
    <s v="film &amp; video/documentary"/>
    <n v="141.65"/>
    <x v="343"/>
    <x v="0"/>
    <x v="4"/>
  </r>
  <r>
    <x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x v="0"/>
    <x v="16"/>
    <x v="0"/>
    <s v="film &amp; video/documentary"/>
    <n v="105.25999999999999"/>
    <x v="344"/>
    <x v="0"/>
    <x v="4"/>
  </r>
  <r>
    <x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x v="0"/>
    <x v="197"/>
    <x v="0"/>
    <s v="film &amp; video/documentary"/>
    <n v="103.09142857142857"/>
    <x v="345"/>
    <x v="0"/>
    <x v="4"/>
  </r>
  <r>
    <x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x v="0"/>
    <x v="165"/>
    <x v="0"/>
    <s v="film &amp; video/documentary"/>
    <n v="107.65957446808511"/>
    <x v="346"/>
    <x v="0"/>
    <x v="4"/>
  </r>
  <r>
    <x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x v="0"/>
    <x v="2"/>
    <x v="0"/>
    <s v="film &amp; video/documentary"/>
    <n v="107.70464285714286"/>
    <x v="347"/>
    <x v="0"/>
    <x v="4"/>
  </r>
  <r>
    <x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x v="0"/>
    <x v="19"/>
    <x v="0"/>
    <s v="film &amp; video/documentary"/>
    <n v="101.55000000000001"/>
    <x v="348"/>
    <x v="0"/>
    <x v="4"/>
  </r>
  <r>
    <x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x v="0"/>
    <x v="44"/>
    <x v="0"/>
    <s v="film &amp; video/documentary"/>
    <n v="101.43766666666667"/>
    <x v="349"/>
    <x v="0"/>
    <x v="4"/>
  </r>
  <r>
    <x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x v="0"/>
    <x v="41"/>
    <x v="0"/>
    <s v="film &amp; video/documentary"/>
    <n v="136.80000000000001"/>
    <x v="350"/>
    <x v="0"/>
    <x v="4"/>
  </r>
  <r>
    <x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x v="0"/>
    <x v="63"/>
    <x v="0"/>
    <s v="film &amp; video/documentary"/>
    <n v="128.29999999999998"/>
    <x v="351"/>
    <x v="0"/>
    <x v="4"/>
  </r>
  <r>
    <x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x v="0"/>
    <x v="198"/>
    <x v="0"/>
    <s v="film &amp; video/documentary"/>
    <n v="101.05"/>
    <x v="352"/>
    <x v="0"/>
    <x v="4"/>
  </r>
  <r>
    <x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x v="0"/>
    <x v="165"/>
    <x v="0"/>
    <s v="film &amp; video/documentary"/>
    <n v="126.84"/>
    <x v="353"/>
    <x v="0"/>
    <x v="4"/>
  </r>
  <r>
    <x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x v="0"/>
    <x v="199"/>
    <x v="0"/>
    <s v="film &amp; video/documentary"/>
    <n v="105.0859375"/>
    <x v="354"/>
    <x v="0"/>
    <x v="4"/>
  </r>
  <r>
    <x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x v="0"/>
    <x v="200"/>
    <x v="0"/>
    <s v="film &amp; video/documentary"/>
    <n v="102.85405405405406"/>
    <x v="355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x v="0"/>
    <x v="64"/>
    <x v="0"/>
    <s v="film &amp; video/documentary"/>
    <n v="102.14714285714285"/>
    <x v="356"/>
    <x v="0"/>
    <x v="4"/>
  </r>
  <r>
    <x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x v="0"/>
    <x v="20"/>
    <x v="0"/>
    <s v="film &amp; video/documentary"/>
    <n v="120.21700000000001"/>
    <x v="357"/>
    <x v="0"/>
    <x v="4"/>
  </r>
  <r>
    <x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x v="0"/>
    <x v="47"/>
    <x v="0"/>
    <s v="film &amp; video/documentary"/>
    <n v="100.24761904761905"/>
    <x v="358"/>
    <x v="0"/>
    <x v="4"/>
  </r>
  <r>
    <x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x v="0"/>
    <x v="201"/>
    <x v="0"/>
    <s v="film &amp; video/documentary"/>
    <n v="100.63392857142857"/>
    <x v="359"/>
    <x v="0"/>
    <x v="4"/>
  </r>
  <r>
    <x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x v="0"/>
    <x v="196"/>
    <x v="0"/>
    <s v="film &amp; video/documentary"/>
    <n v="100.4375"/>
    <x v="360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x v="0"/>
    <x v="83"/>
    <x v="1"/>
    <s v="film &amp; video/animation"/>
    <n v="0.43939393939393934"/>
    <x v="361"/>
    <x v="0"/>
    <x v="5"/>
  </r>
  <r>
    <x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x v="0"/>
    <x v="79"/>
    <x v="1"/>
    <s v="film &amp; video/animation"/>
    <n v="2.0066666666666668"/>
    <x v="362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x v="0"/>
    <x v="8"/>
    <x v="1"/>
    <s v="film &amp; video/animation"/>
    <n v="1.075"/>
    <x v="363"/>
    <x v="0"/>
    <x v="5"/>
  </r>
  <r>
    <x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x v="0"/>
    <x v="62"/>
    <x v="1"/>
    <s v="film &amp; video/animation"/>
    <n v="0.76500000000000001"/>
    <x v="364"/>
    <x v="0"/>
    <x v="5"/>
  </r>
  <r>
    <x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x v="0"/>
    <x v="81"/>
    <x v="1"/>
    <s v="film &amp; video/animation"/>
    <n v="6.7966666666666677"/>
    <x v="365"/>
    <x v="0"/>
    <x v="5"/>
  </r>
  <r>
    <x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x v="0"/>
    <x v="84"/>
    <x v="1"/>
    <s v="film &amp; video/animation"/>
    <n v="1.2E-2"/>
    <x v="366"/>
    <x v="0"/>
    <x v="5"/>
  </r>
  <r>
    <x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x v="0"/>
    <x v="22"/>
    <x v="1"/>
    <s v="film &amp; video/animation"/>
    <n v="1.3299999999999998"/>
    <x v="367"/>
    <x v="0"/>
    <x v="5"/>
  </r>
  <r>
    <x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x v="0"/>
    <x v="78"/>
    <x v="1"/>
    <s v="film &amp; video/animation"/>
    <n v="0"/>
    <x v="121"/>
    <x v="0"/>
    <x v="5"/>
  </r>
  <r>
    <x v="428"/>
    <s v="Little Clay Bible - Zacchaeus"/>
    <s v="Fresh, fun, entertaining Bible stories on YouTube, stop-motion style."/>
    <x v="14"/>
    <n v="676"/>
    <x v="2"/>
    <x v="0"/>
    <s v="USD"/>
    <n v="1402956000"/>
    <n v="1400523845"/>
    <x v="0"/>
    <x v="62"/>
    <x v="1"/>
    <s v="film &amp; video/animation"/>
    <n v="5.6333333333333329"/>
    <x v="368"/>
    <x v="0"/>
    <x v="5"/>
  </r>
  <r>
    <x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x v="0"/>
    <x v="78"/>
    <x v="1"/>
    <s v="film &amp; video/animation"/>
    <n v="0"/>
    <x v="121"/>
    <x v="0"/>
    <x v="5"/>
  </r>
  <r>
    <x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x v="0"/>
    <x v="81"/>
    <x v="1"/>
    <s v="film &amp; video/animation"/>
    <n v="2.4"/>
    <x v="369"/>
    <x v="0"/>
    <x v="5"/>
  </r>
  <r>
    <x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x v="0"/>
    <x v="22"/>
    <x v="1"/>
    <s v="film &amp; video/animation"/>
    <n v="13.833333333333334"/>
    <x v="370"/>
    <x v="0"/>
    <x v="5"/>
  </r>
  <r>
    <x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x v="0"/>
    <x v="22"/>
    <x v="1"/>
    <s v="film &amp; video/animation"/>
    <n v="9.5"/>
    <x v="371"/>
    <x v="0"/>
    <x v="5"/>
  </r>
  <r>
    <x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x v="0"/>
    <x v="78"/>
    <x v="1"/>
    <s v="film &amp; video/animation"/>
    <n v="0"/>
    <x v="121"/>
    <x v="0"/>
    <x v="5"/>
  </r>
  <r>
    <x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x v="0"/>
    <x v="84"/>
    <x v="1"/>
    <s v="film &amp; video/animation"/>
    <n v="5"/>
    <x v="372"/>
    <x v="0"/>
    <x v="5"/>
  </r>
  <r>
    <x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x v="0"/>
    <x v="83"/>
    <x v="1"/>
    <s v="film &amp; video/animation"/>
    <n v="2.7272727272727275E-3"/>
    <x v="120"/>
    <x v="0"/>
    <x v="5"/>
  </r>
  <r>
    <x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x v="0"/>
    <x v="78"/>
    <x v="1"/>
    <s v="film &amp; video/animation"/>
    <n v="0"/>
    <x v="121"/>
    <x v="0"/>
    <x v="5"/>
  </r>
  <r>
    <x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x v="0"/>
    <x v="78"/>
    <x v="1"/>
    <s v="film &amp; video/animation"/>
    <n v="0"/>
    <x v="121"/>
    <x v="0"/>
    <x v="5"/>
  </r>
  <r>
    <x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x v="0"/>
    <x v="202"/>
    <x v="1"/>
    <s v="film &amp; video/animation"/>
    <n v="9.379999999999999"/>
    <x v="373"/>
    <x v="0"/>
    <x v="5"/>
  </r>
  <r>
    <x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x v="0"/>
    <x v="78"/>
    <x v="1"/>
    <s v="film &amp; video/animation"/>
    <n v="0"/>
    <x v="121"/>
    <x v="0"/>
    <x v="5"/>
  </r>
  <r>
    <x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x v="0"/>
    <x v="29"/>
    <x v="1"/>
    <s v="film &amp; video/animation"/>
    <n v="0.1"/>
    <x v="144"/>
    <x v="0"/>
    <x v="5"/>
  </r>
  <r>
    <x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x v="0"/>
    <x v="78"/>
    <x v="1"/>
    <s v="film &amp; video/animation"/>
    <n v="0"/>
    <x v="121"/>
    <x v="0"/>
    <x v="5"/>
  </r>
  <r>
    <x v="442"/>
    <s v="The Paranormal Idiot"/>
    <s v="Doomsday is here"/>
    <x v="73"/>
    <n v="6691"/>
    <x v="2"/>
    <x v="0"/>
    <s v="USD"/>
    <n v="1424380783"/>
    <n v="1421788783"/>
    <x v="0"/>
    <x v="57"/>
    <x v="1"/>
    <s v="film &amp; video/animation"/>
    <n v="39.358823529411765"/>
    <x v="374"/>
    <x v="0"/>
    <x v="5"/>
  </r>
  <r>
    <x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x v="0"/>
    <x v="84"/>
    <x v="1"/>
    <s v="film &amp; video/animation"/>
    <n v="0.1"/>
    <x v="144"/>
    <x v="0"/>
    <x v="5"/>
  </r>
  <r>
    <x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x v="0"/>
    <x v="29"/>
    <x v="1"/>
    <s v="film &amp; video/animation"/>
    <n v="5"/>
    <x v="73"/>
    <x v="0"/>
    <x v="5"/>
  </r>
  <r>
    <x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x v="0"/>
    <x v="84"/>
    <x v="1"/>
    <s v="film &amp; video/animation"/>
    <n v="3.3333333333333335E-3"/>
    <x v="120"/>
    <x v="0"/>
    <x v="5"/>
  </r>
  <r>
    <x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x v="0"/>
    <x v="38"/>
    <x v="1"/>
    <s v="film &amp; video/animation"/>
    <n v="7.2952380952380951"/>
    <x v="375"/>
    <x v="0"/>
    <x v="5"/>
  </r>
  <r>
    <x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x v="0"/>
    <x v="29"/>
    <x v="1"/>
    <s v="film &amp; video/animation"/>
    <n v="1.6666666666666666E-2"/>
    <x v="144"/>
    <x v="0"/>
    <x v="5"/>
  </r>
  <r>
    <x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x v="0"/>
    <x v="80"/>
    <x v="1"/>
    <s v="film &amp; video/animation"/>
    <n v="3.2804000000000002"/>
    <x v="376"/>
    <x v="0"/>
    <x v="5"/>
  </r>
  <r>
    <x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x v="0"/>
    <x v="81"/>
    <x v="1"/>
    <s v="film &amp; video/animation"/>
    <n v="2.25"/>
    <x v="377"/>
    <x v="0"/>
    <x v="5"/>
  </r>
  <r>
    <x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x v="0"/>
    <x v="63"/>
    <x v="1"/>
    <s v="film &amp; video/animation"/>
    <n v="0.79200000000000004"/>
    <x v="378"/>
    <x v="0"/>
    <x v="5"/>
  </r>
  <r>
    <x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x v="0"/>
    <x v="78"/>
    <x v="1"/>
    <s v="film &amp; video/animation"/>
    <n v="0"/>
    <x v="121"/>
    <x v="0"/>
    <x v="5"/>
  </r>
  <r>
    <x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x v="0"/>
    <x v="8"/>
    <x v="1"/>
    <s v="film &amp; video/animation"/>
    <n v="64"/>
    <x v="379"/>
    <x v="0"/>
    <x v="5"/>
  </r>
  <r>
    <x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x v="0"/>
    <x v="84"/>
    <x v="1"/>
    <s v="film &amp; video/animation"/>
    <n v="2.7404479578392621E-2"/>
    <x v="31"/>
    <x v="0"/>
    <x v="5"/>
  </r>
  <r>
    <x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x v="0"/>
    <x v="81"/>
    <x v="1"/>
    <s v="film &amp; video/animation"/>
    <n v="0.82000000000000006"/>
    <x v="380"/>
    <x v="0"/>
    <x v="5"/>
  </r>
  <r>
    <x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x v="0"/>
    <x v="84"/>
    <x v="1"/>
    <s v="film &amp; video/animation"/>
    <n v="6.9230769230769221E-2"/>
    <x v="381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x v="0"/>
    <x v="83"/>
    <x v="1"/>
    <s v="film &amp; video/animation"/>
    <n v="0.68631863186318631"/>
    <x v="382"/>
    <x v="0"/>
    <x v="5"/>
  </r>
  <r>
    <x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x v="0"/>
    <x v="78"/>
    <x v="1"/>
    <s v="film &amp; video/animation"/>
    <n v="0"/>
    <x v="121"/>
    <x v="0"/>
    <x v="5"/>
  </r>
  <r>
    <x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x v="0"/>
    <x v="72"/>
    <x v="1"/>
    <s v="film &amp; video/animation"/>
    <n v="8.2100000000000009"/>
    <x v="383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x v="0"/>
    <x v="29"/>
    <x v="1"/>
    <s v="film &amp; video/animation"/>
    <n v="6.4102564102564097E-2"/>
    <x v="384"/>
    <x v="0"/>
    <x v="5"/>
  </r>
  <r>
    <x v="460"/>
    <s v="Darwin's Kiss"/>
    <s v="An animated web series about biological evolution gone haywire."/>
    <x v="0"/>
    <n v="25"/>
    <x v="2"/>
    <x v="0"/>
    <s v="USD"/>
    <n v="1401595200"/>
    <n v="1398862875"/>
    <x v="0"/>
    <x v="84"/>
    <x v="1"/>
    <s v="film &amp; video/animation"/>
    <n v="0.29411764705882354"/>
    <x v="385"/>
    <x v="0"/>
    <x v="5"/>
  </r>
  <r>
    <x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x v="0"/>
    <x v="78"/>
    <x v="1"/>
    <s v="film &amp; video/animation"/>
    <n v="0"/>
    <x v="121"/>
    <x v="0"/>
    <x v="5"/>
  </r>
  <r>
    <x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x v="0"/>
    <x v="78"/>
    <x v="1"/>
    <s v="film &amp; video/animation"/>
    <n v="0"/>
    <x v="121"/>
    <x v="0"/>
    <x v="5"/>
  </r>
  <r>
    <x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x v="0"/>
    <x v="202"/>
    <x v="1"/>
    <s v="film &amp; video/animation"/>
    <n v="2.2727272727272729"/>
    <x v="386"/>
    <x v="0"/>
    <x v="5"/>
  </r>
  <r>
    <x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x v="0"/>
    <x v="29"/>
    <x v="1"/>
    <s v="film &amp; video/animation"/>
    <n v="9.9009900990099015E-2"/>
    <x v="120"/>
    <x v="0"/>
    <x v="5"/>
  </r>
  <r>
    <x v="465"/>
    <s v="&quot;Amp&quot; A Story About a Robot"/>
    <s v="&quot;Amp&quot; is a short film about a robot with needs."/>
    <x v="133"/>
    <n v="138"/>
    <x v="2"/>
    <x v="0"/>
    <s v="USD"/>
    <n v="1403837574"/>
    <n v="1402455174"/>
    <x v="0"/>
    <x v="22"/>
    <x v="1"/>
    <s v="film &amp; video/animation"/>
    <n v="26.953125"/>
    <x v="387"/>
    <x v="0"/>
    <x v="5"/>
  </r>
  <r>
    <x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x v="0"/>
    <x v="81"/>
    <x v="1"/>
    <s v="film &amp; video/animation"/>
    <n v="0.76"/>
    <x v="388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x v="0"/>
    <x v="70"/>
    <x v="1"/>
    <s v="film &amp; video/animation"/>
    <n v="21.574999999999999"/>
    <x v="389"/>
    <x v="0"/>
    <x v="5"/>
  </r>
  <r>
    <x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x v="0"/>
    <x v="78"/>
    <x v="1"/>
    <s v="film &amp; video/animation"/>
    <n v="0"/>
    <x v="121"/>
    <x v="0"/>
    <x v="5"/>
  </r>
  <r>
    <x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x v="0"/>
    <x v="78"/>
    <x v="1"/>
    <s v="film &amp; video/animation"/>
    <n v="0"/>
    <x v="121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x v="0"/>
    <x v="84"/>
    <x v="1"/>
    <s v="film &amp; video/animation"/>
    <n v="1.02"/>
    <x v="157"/>
    <x v="0"/>
    <x v="5"/>
  </r>
  <r>
    <x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x v="0"/>
    <x v="203"/>
    <x v="1"/>
    <s v="film &amp; video/animation"/>
    <n v="11.892727272727273"/>
    <x v="390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x v="0"/>
    <x v="81"/>
    <x v="1"/>
    <s v="film &amp; video/animation"/>
    <n v="17.625"/>
    <x v="391"/>
    <x v="0"/>
    <x v="5"/>
  </r>
  <r>
    <x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x v="0"/>
    <x v="25"/>
    <x v="1"/>
    <s v="film &amp; video/animation"/>
    <n v="2.87"/>
    <x v="392"/>
    <x v="0"/>
    <x v="5"/>
  </r>
  <r>
    <x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x v="0"/>
    <x v="29"/>
    <x v="1"/>
    <s v="film &amp; video/animation"/>
    <n v="3.0303030303030304E-2"/>
    <x v="120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x v="0"/>
    <x v="78"/>
    <x v="1"/>
    <s v="film &amp; video/animation"/>
    <n v="0"/>
    <x v="121"/>
    <x v="0"/>
    <x v="5"/>
  </r>
  <r>
    <x v="476"/>
    <s v="Sight Word Music Videos"/>
    <s v="Animated Music Videos that teach kids how to read."/>
    <x v="135"/>
    <n v="4906.59"/>
    <x v="2"/>
    <x v="0"/>
    <s v="USD"/>
    <n v="1401767940"/>
    <n v="1398727441"/>
    <x v="0"/>
    <x v="204"/>
    <x v="1"/>
    <s v="film &amp; video/animation"/>
    <n v="2.230268181818182"/>
    <x v="393"/>
    <x v="0"/>
    <x v="5"/>
  </r>
  <r>
    <x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x v="0"/>
    <x v="78"/>
    <x v="1"/>
    <s v="film &amp; video/animation"/>
    <n v="0"/>
    <x v="121"/>
    <x v="0"/>
    <x v="5"/>
  </r>
  <r>
    <x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x v="0"/>
    <x v="78"/>
    <x v="1"/>
    <s v="film &amp; video/animation"/>
    <n v="0"/>
    <x v="121"/>
    <x v="0"/>
    <x v="5"/>
  </r>
  <r>
    <x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x v="0"/>
    <x v="165"/>
    <x v="1"/>
    <s v="film &amp; video/animation"/>
    <n v="32.56"/>
    <x v="394"/>
    <x v="0"/>
    <x v="5"/>
  </r>
  <r>
    <x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x v="0"/>
    <x v="205"/>
    <x v="1"/>
    <s v="film &amp; video/animation"/>
    <n v="19.41"/>
    <x v="395"/>
    <x v="0"/>
    <x v="5"/>
  </r>
  <r>
    <x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x v="0"/>
    <x v="64"/>
    <x v="1"/>
    <s v="film &amp; video/animation"/>
    <n v="6.1"/>
    <x v="396"/>
    <x v="0"/>
    <x v="5"/>
  </r>
  <r>
    <x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x v="0"/>
    <x v="29"/>
    <x v="1"/>
    <s v="film &amp; video/animation"/>
    <n v="0.1"/>
    <x v="119"/>
    <x v="0"/>
    <x v="5"/>
  </r>
  <r>
    <x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x v="0"/>
    <x v="206"/>
    <x v="1"/>
    <s v="film &amp; video/animation"/>
    <n v="50.2"/>
    <x v="397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x v="0"/>
    <x v="202"/>
    <x v="1"/>
    <s v="film &amp; video/animation"/>
    <n v="0.18625"/>
    <x v="398"/>
    <x v="0"/>
    <x v="5"/>
  </r>
  <r>
    <x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x v="0"/>
    <x v="207"/>
    <x v="1"/>
    <s v="film &amp; video/animation"/>
    <n v="21.906971229845084"/>
    <x v="399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x v="0"/>
    <x v="29"/>
    <x v="1"/>
    <s v="film &amp; video/animation"/>
    <n v="9.0909090909090905E-3"/>
    <x v="73"/>
    <x v="0"/>
    <x v="5"/>
  </r>
  <r>
    <x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x v="0"/>
    <x v="78"/>
    <x v="1"/>
    <s v="film &amp; video/animation"/>
    <n v="0"/>
    <x v="121"/>
    <x v="0"/>
    <x v="5"/>
  </r>
  <r>
    <x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x v="0"/>
    <x v="78"/>
    <x v="1"/>
    <s v="film &amp; video/animation"/>
    <n v="0"/>
    <x v="121"/>
    <x v="0"/>
    <x v="5"/>
  </r>
  <r>
    <x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x v="0"/>
    <x v="83"/>
    <x v="1"/>
    <s v="film &amp; video/animation"/>
    <n v="0.28667813379201834"/>
    <x v="400"/>
    <x v="0"/>
    <x v="5"/>
  </r>
  <r>
    <x v="490"/>
    <s v="PROJECT IS CANCELLED"/>
    <s v="Cancelled"/>
    <x v="28"/>
    <n v="0"/>
    <x v="2"/>
    <x v="0"/>
    <s v="USD"/>
    <n v="1345677285"/>
    <n v="1343085285"/>
    <x v="0"/>
    <x v="78"/>
    <x v="1"/>
    <s v="film &amp; video/animation"/>
    <n v="0"/>
    <x v="121"/>
    <x v="0"/>
    <x v="5"/>
  </r>
  <r>
    <x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x v="0"/>
    <x v="78"/>
    <x v="1"/>
    <s v="film &amp; video/animation"/>
    <n v="0"/>
    <x v="121"/>
    <x v="0"/>
    <x v="5"/>
  </r>
  <r>
    <x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x v="0"/>
    <x v="78"/>
    <x v="1"/>
    <s v="film &amp; video/animation"/>
    <n v="0"/>
    <x v="121"/>
    <x v="0"/>
    <x v="5"/>
  </r>
  <r>
    <x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x v="0"/>
    <x v="78"/>
    <x v="1"/>
    <s v="film &amp; video/animation"/>
    <n v="0"/>
    <x v="121"/>
    <x v="0"/>
    <x v="5"/>
  </r>
  <r>
    <x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x v="0"/>
    <x v="83"/>
    <x v="1"/>
    <s v="film &amp; video/animation"/>
    <n v="0.155"/>
    <x v="401"/>
    <x v="0"/>
    <x v="5"/>
  </r>
  <r>
    <x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x v="0"/>
    <x v="78"/>
    <x v="1"/>
    <s v="film &amp; video/animation"/>
    <n v="0"/>
    <x v="121"/>
    <x v="0"/>
    <x v="5"/>
  </r>
  <r>
    <x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x v="0"/>
    <x v="29"/>
    <x v="1"/>
    <s v="film &amp; video/animation"/>
    <n v="1.6666666666666668E-3"/>
    <x v="120"/>
    <x v="0"/>
    <x v="5"/>
  </r>
  <r>
    <x v="497"/>
    <s v="Galaxy Probe Kids"/>
    <s v="live-action/animated series pilot."/>
    <x v="140"/>
    <n v="30"/>
    <x v="2"/>
    <x v="0"/>
    <s v="USD"/>
    <n v="1419483600"/>
    <n v="1414889665"/>
    <x v="0"/>
    <x v="83"/>
    <x v="1"/>
    <s v="film &amp; video/animation"/>
    <n v="0.6696428571428571"/>
    <x v="119"/>
    <x v="0"/>
    <x v="5"/>
  </r>
  <r>
    <x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x v="0"/>
    <x v="19"/>
    <x v="1"/>
    <s v="film &amp; video/animation"/>
    <n v="4.5985132395404564"/>
    <x v="402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x v="0"/>
    <x v="55"/>
    <x v="1"/>
    <s v="film &amp; video/animation"/>
    <n v="9.5500000000000007"/>
    <x v="403"/>
    <x v="0"/>
    <x v="5"/>
  </r>
  <r>
    <x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x v="0"/>
    <x v="80"/>
    <x v="1"/>
    <s v="film &amp; video/animation"/>
    <n v="3.3076923076923079"/>
    <x v="404"/>
    <x v="0"/>
    <x v="5"/>
  </r>
  <r>
    <x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x v="0"/>
    <x v="78"/>
    <x v="1"/>
    <s v="film &amp; video/animation"/>
    <n v="0"/>
    <x v="121"/>
    <x v="0"/>
    <x v="5"/>
  </r>
  <r>
    <x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x v="0"/>
    <x v="80"/>
    <x v="1"/>
    <s v="film &amp; video/animation"/>
    <n v="1.1499999999999999"/>
    <x v="405"/>
    <x v="0"/>
    <x v="5"/>
  </r>
  <r>
    <x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x v="0"/>
    <x v="82"/>
    <x v="1"/>
    <s v="film &amp; video/animation"/>
    <n v="1.7538461538461538"/>
    <x v="406"/>
    <x v="0"/>
    <x v="5"/>
  </r>
  <r>
    <x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x v="0"/>
    <x v="81"/>
    <x v="1"/>
    <s v="film &amp; video/animation"/>
    <n v="1.3673469387755102"/>
    <x v="407"/>
    <x v="0"/>
    <x v="5"/>
  </r>
  <r>
    <x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x v="0"/>
    <x v="25"/>
    <x v="1"/>
    <s v="film &amp; video/animation"/>
    <n v="0.43333333333333329"/>
    <x v="408"/>
    <x v="0"/>
    <x v="5"/>
  </r>
  <r>
    <x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x v="0"/>
    <x v="29"/>
    <x v="1"/>
    <s v="film &amp; video/animation"/>
    <n v="0.125"/>
    <x v="409"/>
    <x v="0"/>
    <x v="5"/>
  </r>
  <r>
    <x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x v="0"/>
    <x v="73"/>
    <x v="1"/>
    <s v="film &amp; video/animation"/>
    <n v="3.2"/>
    <x v="410"/>
    <x v="0"/>
    <x v="5"/>
  </r>
  <r>
    <x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x v="0"/>
    <x v="83"/>
    <x v="1"/>
    <s v="film &amp; video/animation"/>
    <n v="0.8"/>
    <x v="44"/>
    <x v="0"/>
    <x v="5"/>
  </r>
  <r>
    <x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x v="0"/>
    <x v="29"/>
    <x v="1"/>
    <s v="film &amp; video/animation"/>
    <n v="0.2"/>
    <x v="119"/>
    <x v="0"/>
    <x v="5"/>
  </r>
  <r>
    <x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x v="0"/>
    <x v="78"/>
    <x v="1"/>
    <s v="film &amp; video/animation"/>
    <n v="0"/>
    <x v="121"/>
    <x v="0"/>
    <x v="5"/>
  </r>
  <r>
    <x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x v="0"/>
    <x v="81"/>
    <x v="1"/>
    <s v="film &amp; video/animation"/>
    <n v="3"/>
    <x v="180"/>
    <x v="0"/>
    <x v="5"/>
  </r>
  <r>
    <x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x v="0"/>
    <x v="84"/>
    <x v="1"/>
    <s v="film &amp; video/animation"/>
    <n v="0.13749999999999998"/>
    <x v="148"/>
    <x v="0"/>
    <x v="5"/>
  </r>
  <r>
    <x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x v="0"/>
    <x v="32"/>
    <x v="1"/>
    <s v="film &amp; video/animation"/>
    <n v="13.923999999999999"/>
    <x v="411"/>
    <x v="0"/>
    <x v="5"/>
  </r>
  <r>
    <x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x v="0"/>
    <x v="83"/>
    <x v="1"/>
    <s v="film &amp; video/animation"/>
    <n v="3.3333333333333335"/>
    <x v="412"/>
    <x v="0"/>
    <x v="5"/>
  </r>
  <r>
    <x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x v="0"/>
    <x v="69"/>
    <x v="1"/>
    <s v="film &amp; video/animation"/>
    <n v="25.41340206185567"/>
    <x v="413"/>
    <x v="0"/>
    <x v="5"/>
  </r>
  <r>
    <x v="516"/>
    <s v="Shipmates"/>
    <s v="A big brother style comedy animation series starring famous seafarers"/>
    <x v="10"/>
    <n v="0"/>
    <x v="2"/>
    <x v="1"/>
    <s v="GBP"/>
    <n v="1432752080"/>
    <n v="1427568080"/>
    <x v="0"/>
    <x v="78"/>
    <x v="1"/>
    <s v="film &amp; video/animation"/>
    <n v="0"/>
    <x v="121"/>
    <x v="0"/>
    <x v="5"/>
  </r>
  <r>
    <x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x v="0"/>
    <x v="83"/>
    <x v="1"/>
    <s v="film &amp; video/animation"/>
    <n v="1.3666666666666667"/>
    <x v="414"/>
    <x v="0"/>
    <x v="5"/>
  </r>
  <r>
    <x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x v="0"/>
    <x v="78"/>
    <x v="1"/>
    <s v="film &amp; video/animation"/>
    <n v="0"/>
    <x v="121"/>
    <x v="0"/>
    <x v="5"/>
  </r>
  <r>
    <x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x v="0"/>
    <x v="16"/>
    <x v="1"/>
    <s v="film &amp; video/animation"/>
    <n v="22.881426547787683"/>
    <x v="415"/>
    <x v="0"/>
    <x v="5"/>
  </r>
  <r>
    <x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x v="0"/>
    <x v="69"/>
    <x v="0"/>
    <s v="theater/plays"/>
    <n v="102.1"/>
    <x v="416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x v="0"/>
    <x v="66"/>
    <x v="0"/>
    <s v="theater/plays"/>
    <n v="104.64"/>
    <x v="417"/>
    <x v="1"/>
    <x v="6"/>
  </r>
  <r>
    <x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x v="0"/>
    <x v="162"/>
    <x v="0"/>
    <s v="theater/plays"/>
    <n v="114.66666666666667"/>
    <x v="418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x v="0"/>
    <x v="87"/>
    <x v="0"/>
    <s v="theater/plays"/>
    <n v="120.6"/>
    <x v="419"/>
    <x v="1"/>
    <x v="6"/>
  </r>
  <r>
    <x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x v="0"/>
    <x v="208"/>
    <x v="0"/>
    <s v="theater/plays"/>
    <n v="108.67285714285715"/>
    <x v="420"/>
    <x v="1"/>
    <x v="6"/>
  </r>
  <r>
    <x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x v="0"/>
    <x v="8"/>
    <x v="0"/>
    <s v="theater/plays"/>
    <n v="100"/>
    <x v="421"/>
    <x v="1"/>
    <x v="6"/>
  </r>
  <r>
    <x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x v="0"/>
    <x v="23"/>
    <x v="0"/>
    <s v="theater/plays"/>
    <n v="113.99999999999999"/>
    <x v="422"/>
    <x v="1"/>
    <x v="6"/>
  </r>
  <r>
    <x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x v="0"/>
    <x v="150"/>
    <x v="0"/>
    <s v="theater/plays"/>
    <n v="100.85"/>
    <x v="423"/>
    <x v="1"/>
    <x v="6"/>
  </r>
  <r>
    <x v="528"/>
    <s v="Devastated No Matter What"/>
    <s v="A Festival Backed Production of a Full-Length Play."/>
    <x v="146"/>
    <n v="1330"/>
    <x v="0"/>
    <x v="0"/>
    <s v="USD"/>
    <n v="1434921600"/>
    <n v="1433109907"/>
    <x v="0"/>
    <x v="209"/>
    <x v="0"/>
    <s v="theater/plays"/>
    <n v="115.65217391304347"/>
    <x v="424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x v="0"/>
    <x v="59"/>
    <x v="0"/>
    <s v="theater/plays"/>
    <n v="130.41666666666666"/>
    <x v="425"/>
    <x v="1"/>
    <x v="6"/>
  </r>
  <r>
    <x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x v="0"/>
    <x v="60"/>
    <x v="0"/>
    <s v="theater/plays"/>
    <n v="107.78267254038178"/>
    <x v="426"/>
    <x v="1"/>
    <x v="6"/>
  </r>
  <r>
    <x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x v="0"/>
    <x v="162"/>
    <x v="0"/>
    <s v="theater/plays"/>
    <n v="100"/>
    <x v="427"/>
    <x v="1"/>
    <x v="6"/>
  </r>
  <r>
    <x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x v="0"/>
    <x v="210"/>
    <x v="0"/>
    <s v="theater/plays"/>
    <n v="123.25"/>
    <x v="428"/>
    <x v="1"/>
    <x v="6"/>
  </r>
  <r>
    <x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x v="0"/>
    <x v="57"/>
    <x v="0"/>
    <s v="theater/plays"/>
    <n v="100.2"/>
    <x v="429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x v="0"/>
    <x v="53"/>
    <x v="0"/>
    <s v="theater/plays"/>
    <n v="104.66666666666666"/>
    <x v="430"/>
    <x v="1"/>
    <x v="6"/>
  </r>
  <r>
    <x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x v="0"/>
    <x v="211"/>
    <x v="0"/>
    <s v="theater/plays"/>
    <n v="102.49999999999999"/>
    <x v="431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x v="0"/>
    <x v="70"/>
    <x v="0"/>
    <s v="theater/plays"/>
    <n v="118.25757575757576"/>
    <x v="432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x v="0"/>
    <x v="211"/>
    <x v="0"/>
    <s v="theater/plays"/>
    <n v="120.5"/>
    <x v="433"/>
    <x v="1"/>
    <x v="6"/>
  </r>
  <r>
    <x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x v="0"/>
    <x v="65"/>
    <x v="0"/>
    <s v="theater/plays"/>
    <n v="302.42"/>
    <x v="434"/>
    <x v="1"/>
    <x v="6"/>
  </r>
  <r>
    <x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x v="0"/>
    <x v="9"/>
    <x v="0"/>
    <s v="theater/plays"/>
    <n v="100.64400000000001"/>
    <x v="435"/>
    <x v="1"/>
    <x v="6"/>
  </r>
  <r>
    <x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x v="0"/>
    <x v="29"/>
    <x v="1"/>
    <s v="technology/web"/>
    <n v="6.6666666666666671E-3"/>
    <x v="120"/>
    <x v="2"/>
    <x v="7"/>
  </r>
  <r>
    <x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x v="0"/>
    <x v="29"/>
    <x v="1"/>
    <s v="technology/web"/>
    <n v="0.55555555555555558"/>
    <x v="384"/>
    <x v="2"/>
    <x v="7"/>
  </r>
  <r>
    <x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x v="0"/>
    <x v="29"/>
    <x v="1"/>
    <s v="technology/web"/>
    <n v="3.9999999999999996E-4"/>
    <x v="120"/>
    <x v="2"/>
    <x v="7"/>
  </r>
  <r>
    <x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x v="0"/>
    <x v="84"/>
    <x v="1"/>
    <s v="technology/web"/>
    <n v="0.31818181818181818"/>
    <x v="436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x v="0"/>
    <x v="84"/>
    <x v="1"/>
    <s v="technology/web"/>
    <n v="1.2"/>
    <x v="366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x v="0"/>
    <x v="69"/>
    <x v="1"/>
    <s v="technology/web"/>
    <n v="27.383999999999997"/>
    <x v="437"/>
    <x v="2"/>
    <x v="7"/>
  </r>
  <r>
    <x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x v="0"/>
    <x v="84"/>
    <x v="1"/>
    <s v="technology/web"/>
    <n v="8.666666666666667E-2"/>
    <x v="438"/>
    <x v="2"/>
    <x v="7"/>
  </r>
  <r>
    <x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x v="0"/>
    <x v="78"/>
    <x v="1"/>
    <s v="technology/web"/>
    <n v="0"/>
    <x v="121"/>
    <x v="2"/>
    <x v="7"/>
  </r>
  <r>
    <x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x v="0"/>
    <x v="29"/>
    <x v="1"/>
    <s v="technology/web"/>
    <n v="0.09"/>
    <x v="377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x v="0"/>
    <x v="22"/>
    <x v="1"/>
    <s v="technology/web"/>
    <n v="2.7199999999999998"/>
    <x v="439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x v="0"/>
    <x v="80"/>
    <x v="1"/>
    <s v="technology/web"/>
    <n v="0.70000000000000007"/>
    <x v="440"/>
    <x v="2"/>
    <x v="7"/>
  </r>
  <r>
    <x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x v="0"/>
    <x v="33"/>
    <x v="1"/>
    <s v="technology/web"/>
    <n v="5.0413333333333332"/>
    <x v="441"/>
    <x v="2"/>
    <x v="7"/>
  </r>
  <r>
    <x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x v="0"/>
    <x v="78"/>
    <x v="1"/>
    <s v="technology/web"/>
    <n v="0"/>
    <x v="121"/>
    <x v="2"/>
    <x v="7"/>
  </r>
  <r>
    <x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x v="0"/>
    <x v="79"/>
    <x v="1"/>
    <s v="technology/web"/>
    <n v="0.49199999999999999"/>
    <x v="442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x v="0"/>
    <x v="19"/>
    <x v="1"/>
    <s v="technology/web"/>
    <n v="36.589147286821706"/>
    <x v="443"/>
    <x v="2"/>
    <x v="7"/>
  </r>
  <r>
    <x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x v="0"/>
    <x v="78"/>
    <x v="1"/>
    <s v="technology/web"/>
    <n v="0"/>
    <x v="121"/>
    <x v="2"/>
    <x v="7"/>
  </r>
  <r>
    <x v="556"/>
    <s v="Braille Academy"/>
    <s v="An educational platform for learning Unified English Braille Code"/>
    <x v="6"/>
    <n v="200"/>
    <x v="2"/>
    <x v="0"/>
    <s v="USD"/>
    <n v="1452112717"/>
    <n v="1449520717"/>
    <x v="0"/>
    <x v="29"/>
    <x v="1"/>
    <s v="technology/web"/>
    <n v="2.5"/>
    <x v="444"/>
    <x v="2"/>
    <x v="7"/>
  </r>
  <r>
    <x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x v="0"/>
    <x v="9"/>
    <x v="1"/>
    <s v="technology/web"/>
    <n v="0.91066666666666674"/>
    <x v="445"/>
    <x v="2"/>
    <x v="7"/>
  </r>
  <r>
    <x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x v="0"/>
    <x v="78"/>
    <x v="1"/>
    <s v="technology/web"/>
    <n v="0"/>
    <x v="121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x v="0"/>
    <x v="29"/>
    <x v="1"/>
    <s v="technology/web"/>
    <n v="2.0833333333333336E-2"/>
    <x v="73"/>
    <x v="2"/>
    <x v="7"/>
  </r>
  <r>
    <x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x v="0"/>
    <x v="83"/>
    <x v="1"/>
    <s v="technology/web"/>
    <n v="1.2E-2"/>
    <x v="143"/>
    <x v="2"/>
    <x v="7"/>
  </r>
  <r>
    <x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x v="0"/>
    <x v="84"/>
    <x v="1"/>
    <s v="technology/web"/>
    <n v="0.36666666666666664"/>
    <x v="446"/>
    <x v="2"/>
    <x v="7"/>
  </r>
  <r>
    <x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x v="0"/>
    <x v="78"/>
    <x v="1"/>
    <s v="technology/web"/>
    <n v="0"/>
    <x v="121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x v="0"/>
    <x v="84"/>
    <x v="1"/>
    <s v="technology/web"/>
    <n v="9.0666666666666659E-2"/>
    <x v="447"/>
    <x v="2"/>
    <x v="7"/>
  </r>
  <r>
    <x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x v="0"/>
    <x v="29"/>
    <x v="1"/>
    <s v="technology/web"/>
    <n v="5.5555555555555558E-3"/>
    <x v="120"/>
    <x v="2"/>
    <x v="7"/>
  </r>
  <r>
    <x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x v="0"/>
    <x v="78"/>
    <x v="1"/>
    <s v="technology/web"/>
    <n v="0"/>
    <x v="121"/>
    <x v="2"/>
    <x v="7"/>
  </r>
  <r>
    <x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x v="0"/>
    <x v="29"/>
    <x v="1"/>
    <s v="technology/web"/>
    <n v="0.02"/>
    <x v="120"/>
    <x v="2"/>
    <x v="7"/>
  </r>
  <r>
    <x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x v="0"/>
    <x v="78"/>
    <x v="1"/>
    <s v="technology/web"/>
    <n v="0"/>
    <x v="121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x v="0"/>
    <x v="81"/>
    <x v="1"/>
    <s v="technology/web"/>
    <n v="1"/>
    <x v="448"/>
    <x v="2"/>
    <x v="7"/>
  </r>
  <r>
    <x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x v="0"/>
    <x v="29"/>
    <x v="1"/>
    <s v="technology/web"/>
    <n v="0.8"/>
    <x v="135"/>
    <x v="2"/>
    <x v="7"/>
  </r>
  <r>
    <x v="570"/>
    <s v="Relaunching in May"/>
    <s v="Humans have AM/FM/Satellite radio, kids have radio Disney, pets have DogCatRadio."/>
    <x v="94"/>
    <n v="142"/>
    <x v="2"/>
    <x v="0"/>
    <s v="USD"/>
    <n v="1455822569"/>
    <n v="1453230569"/>
    <x v="0"/>
    <x v="29"/>
    <x v="1"/>
    <s v="technology/web"/>
    <n v="0.16705882352941176"/>
    <x v="449"/>
    <x v="2"/>
    <x v="7"/>
  </r>
  <r>
    <x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x v="0"/>
    <x v="84"/>
    <x v="1"/>
    <s v="technology/web"/>
    <n v="0.42399999999999999"/>
    <x v="450"/>
    <x v="2"/>
    <x v="7"/>
  </r>
  <r>
    <x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x v="0"/>
    <x v="78"/>
    <x v="1"/>
    <s v="technology/web"/>
    <n v="0"/>
    <x v="121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x v="0"/>
    <x v="82"/>
    <x v="1"/>
    <s v="technology/web"/>
    <n v="0.38925389253892539"/>
    <x v="451"/>
    <x v="2"/>
    <x v="7"/>
  </r>
  <r>
    <x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x v="0"/>
    <x v="80"/>
    <x v="1"/>
    <s v="technology/web"/>
    <n v="0.7155635062611807"/>
    <x v="135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x v="0"/>
    <x v="80"/>
    <x v="1"/>
    <s v="technology/web"/>
    <n v="0.43166666666666664"/>
    <x v="452"/>
    <x v="2"/>
    <x v="7"/>
  </r>
  <r>
    <x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x v="0"/>
    <x v="29"/>
    <x v="1"/>
    <s v="technology/web"/>
    <n v="1.25E-3"/>
    <x v="120"/>
    <x v="2"/>
    <x v="7"/>
  </r>
  <r>
    <x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x v="0"/>
    <x v="29"/>
    <x v="1"/>
    <s v="technology/web"/>
    <n v="0.2"/>
    <x v="119"/>
    <x v="2"/>
    <x v="7"/>
  </r>
  <r>
    <x v="578"/>
    <s v="weBuy Crowdsourced Shopping"/>
    <s v="weBuy trade built on technology and Crowd Sourced Power"/>
    <x v="152"/>
    <n v="14"/>
    <x v="2"/>
    <x v="1"/>
    <s v="GBP"/>
    <n v="1441633993"/>
    <n v="1439560393"/>
    <x v="0"/>
    <x v="63"/>
    <x v="1"/>
    <s v="technology/web"/>
    <n v="1.12E-2"/>
    <x v="453"/>
    <x v="2"/>
    <x v="7"/>
  </r>
  <r>
    <x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x v="0"/>
    <x v="81"/>
    <x v="1"/>
    <s v="technology/web"/>
    <n v="1.4583333333333333"/>
    <x v="436"/>
    <x v="2"/>
    <x v="7"/>
  </r>
  <r>
    <x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x v="0"/>
    <x v="29"/>
    <x v="1"/>
    <s v="technology/web"/>
    <n v="3.3333333333333333E-2"/>
    <x v="120"/>
    <x v="2"/>
    <x v="7"/>
  </r>
  <r>
    <x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x v="0"/>
    <x v="78"/>
    <x v="1"/>
    <s v="technology/web"/>
    <n v="0"/>
    <x v="121"/>
    <x v="2"/>
    <x v="7"/>
  </r>
  <r>
    <x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x v="0"/>
    <x v="78"/>
    <x v="1"/>
    <s v="technology/web"/>
    <n v="0"/>
    <x v="121"/>
    <x v="2"/>
    <x v="7"/>
  </r>
  <r>
    <x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x v="0"/>
    <x v="29"/>
    <x v="1"/>
    <s v="technology/web"/>
    <n v="1.1111111111111112E-2"/>
    <x v="120"/>
    <x v="2"/>
    <x v="7"/>
  </r>
  <r>
    <x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x v="0"/>
    <x v="84"/>
    <x v="1"/>
    <s v="technology/web"/>
    <n v="1"/>
    <x v="144"/>
    <x v="2"/>
    <x v="7"/>
  </r>
  <r>
    <x v="585"/>
    <s v="Link Card"/>
    <s v="SAVE UP TO 40% WHEN YOU SPEND!_x000a__x000a_PRE-ORDER YOUR LINK CARD TODAY"/>
    <x v="7"/>
    <n v="0"/>
    <x v="2"/>
    <x v="1"/>
    <s v="GBP"/>
    <n v="1448928000"/>
    <n v="1444123377"/>
    <x v="0"/>
    <x v="78"/>
    <x v="1"/>
    <s v="technology/web"/>
    <n v="0"/>
    <x v="121"/>
    <x v="2"/>
    <x v="7"/>
  </r>
  <r>
    <x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x v="0"/>
    <x v="80"/>
    <x v="1"/>
    <s v="technology/web"/>
    <n v="0.55999999999999994"/>
    <x v="454"/>
    <x v="2"/>
    <x v="7"/>
  </r>
  <r>
    <x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x v="0"/>
    <x v="63"/>
    <x v="1"/>
    <s v="technology/web"/>
    <n v="9.0833333333333339"/>
    <x v="455"/>
    <x v="2"/>
    <x v="7"/>
  </r>
  <r>
    <x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x v="0"/>
    <x v="84"/>
    <x v="1"/>
    <s v="technology/web"/>
    <n v="3.3444444444444441"/>
    <x v="456"/>
    <x v="2"/>
    <x v="7"/>
  </r>
  <r>
    <x v="589"/>
    <s v="Get Neighborly"/>
    <s v="Services closer than you think..."/>
    <x v="51"/>
    <n v="1"/>
    <x v="2"/>
    <x v="0"/>
    <s v="USD"/>
    <n v="1436366699"/>
    <n v="1435070699"/>
    <x v="0"/>
    <x v="29"/>
    <x v="1"/>
    <s v="technology/web"/>
    <n v="1.3333333333333334E-2"/>
    <x v="120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x v="0"/>
    <x v="82"/>
    <x v="1"/>
    <s v="technology/web"/>
    <n v="4.46"/>
    <x v="457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x v="0"/>
    <x v="84"/>
    <x v="1"/>
    <s v="technology/web"/>
    <n v="6.0999999999999999E-2"/>
    <x v="458"/>
    <x v="2"/>
    <x v="7"/>
  </r>
  <r>
    <x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x v="0"/>
    <x v="29"/>
    <x v="1"/>
    <s v="technology/web"/>
    <n v="3.3333333333333335"/>
    <x v="409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x v="0"/>
    <x v="63"/>
    <x v="1"/>
    <s v="technology/web"/>
    <n v="23"/>
    <x v="459"/>
    <x v="2"/>
    <x v="7"/>
  </r>
  <r>
    <x v="594"/>
    <s v="Unleashed Fitness"/>
    <s v="Creating a fitness site that will change the fitness game forever!"/>
    <x v="31"/>
    <n v="26"/>
    <x v="2"/>
    <x v="0"/>
    <s v="USD"/>
    <n v="1460832206"/>
    <n v="1458240206"/>
    <x v="0"/>
    <x v="84"/>
    <x v="1"/>
    <s v="technology/web"/>
    <n v="0.104"/>
    <x v="31"/>
    <x v="2"/>
    <x v="7"/>
  </r>
  <r>
    <x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x v="0"/>
    <x v="22"/>
    <x v="1"/>
    <s v="technology/web"/>
    <n v="0.42599999999999999"/>
    <x v="460"/>
    <x v="2"/>
    <x v="7"/>
  </r>
  <r>
    <x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x v="0"/>
    <x v="84"/>
    <x v="1"/>
    <s v="technology/web"/>
    <n v="0.03"/>
    <x v="366"/>
    <x v="2"/>
    <x v="7"/>
  </r>
  <r>
    <x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x v="0"/>
    <x v="84"/>
    <x v="1"/>
    <s v="technology/web"/>
    <n v="0.26666666666666666"/>
    <x v="119"/>
    <x v="2"/>
    <x v="7"/>
  </r>
  <r>
    <x v="598"/>
    <s v="Goals not creeds"/>
    <s v="This is a project to create a crowd-funding site for Urantia Book readers worldwide."/>
    <x v="30"/>
    <n v="850"/>
    <x v="2"/>
    <x v="0"/>
    <s v="USD"/>
    <n v="1417737781"/>
    <n v="1415145781"/>
    <x v="0"/>
    <x v="63"/>
    <x v="1"/>
    <s v="technology/web"/>
    <n v="34"/>
    <x v="461"/>
    <x v="2"/>
    <x v="7"/>
  </r>
  <r>
    <x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x v="0"/>
    <x v="84"/>
    <x v="1"/>
    <s v="technology/web"/>
    <n v="6.2E-2"/>
    <x v="462"/>
    <x v="2"/>
    <x v="7"/>
  </r>
  <r>
    <x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x v="0"/>
    <x v="29"/>
    <x v="1"/>
    <s v="technology/web"/>
    <n v="2"/>
    <x v="101"/>
    <x v="2"/>
    <x v="7"/>
  </r>
  <r>
    <x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x v="0"/>
    <x v="79"/>
    <x v="1"/>
    <s v="technology/web"/>
    <n v="1.4000000000000001"/>
    <x v="463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x v="0"/>
    <x v="78"/>
    <x v="1"/>
    <s v="technology/web"/>
    <n v="0"/>
    <x v="121"/>
    <x v="2"/>
    <x v="7"/>
  </r>
  <r>
    <x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x v="0"/>
    <x v="62"/>
    <x v="1"/>
    <s v="technology/web"/>
    <n v="3.9334666666666664"/>
    <x v="464"/>
    <x v="2"/>
    <x v="7"/>
  </r>
  <r>
    <x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x v="0"/>
    <x v="78"/>
    <x v="1"/>
    <s v="technology/web"/>
    <n v="0"/>
    <x v="121"/>
    <x v="2"/>
    <x v="7"/>
  </r>
  <r>
    <x v="605"/>
    <s v="Teach Your Parents iPad (Canceled)"/>
    <s v="An iPad support care package for your parents / seniors."/>
    <x v="10"/>
    <n v="131"/>
    <x v="1"/>
    <x v="0"/>
    <s v="USD"/>
    <n v="1440318908"/>
    <n v="1436430908"/>
    <x v="0"/>
    <x v="22"/>
    <x v="1"/>
    <s v="technology/web"/>
    <n v="2.62"/>
    <x v="46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x v="0"/>
    <x v="29"/>
    <x v="1"/>
    <s v="technology/web"/>
    <n v="0.2"/>
    <x v="119"/>
    <x v="2"/>
    <x v="7"/>
  </r>
  <r>
    <x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x v="0"/>
    <x v="78"/>
    <x v="1"/>
    <s v="technology/web"/>
    <n v="0"/>
    <x v="121"/>
    <x v="2"/>
    <x v="7"/>
  </r>
  <r>
    <x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x v="0"/>
    <x v="81"/>
    <x v="1"/>
    <s v="technology/web"/>
    <n v="0.97400000000000009"/>
    <x v="466"/>
    <x v="2"/>
    <x v="7"/>
  </r>
  <r>
    <x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x v="0"/>
    <x v="29"/>
    <x v="1"/>
    <s v="technology/web"/>
    <n v="0.64102564102564097"/>
    <x v="144"/>
    <x v="2"/>
    <x v="7"/>
  </r>
  <r>
    <x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x v="0"/>
    <x v="78"/>
    <x v="1"/>
    <s v="technology/web"/>
    <n v="0"/>
    <x v="121"/>
    <x v="2"/>
    <x v="7"/>
  </r>
  <r>
    <x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x v="0"/>
    <x v="78"/>
    <x v="1"/>
    <s v="technology/web"/>
    <n v="0"/>
    <x v="121"/>
    <x v="2"/>
    <x v="7"/>
  </r>
  <r>
    <x v="612"/>
    <s v="Web Streaming 2.0 (Canceled)"/>
    <s v="A Fast and Reliable new Web platform to stream videos from Internet"/>
    <x v="3"/>
    <n v="0"/>
    <x v="1"/>
    <x v="13"/>
    <s v="EUR"/>
    <n v="1472777146"/>
    <n v="1470185146"/>
    <x v="0"/>
    <x v="78"/>
    <x v="1"/>
    <s v="technology/web"/>
    <n v="0"/>
    <x v="121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x v="0"/>
    <x v="212"/>
    <x v="1"/>
    <s v="technology/web"/>
    <n v="21.363333333333333"/>
    <x v="467"/>
    <x v="2"/>
    <x v="7"/>
  </r>
  <r>
    <x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x v="0"/>
    <x v="78"/>
    <x v="1"/>
    <s v="technology/web"/>
    <n v="0"/>
    <x v="121"/>
    <x v="2"/>
    <x v="7"/>
  </r>
  <r>
    <x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x v="0"/>
    <x v="78"/>
    <x v="1"/>
    <s v="technology/web"/>
    <n v="0"/>
    <x v="121"/>
    <x v="2"/>
    <x v="7"/>
  </r>
  <r>
    <x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x v="0"/>
    <x v="78"/>
    <x v="1"/>
    <s v="technology/web"/>
    <n v="0"/>
    <x v="121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x v="0"/>
    <x v="83"/>
    <x v="1"/>
    <s v="technology/web"/>
    <n v="3"/>
    <x v="135"/>
    <x v="2"/>
    <x v="7"/>
  </r>
  <r>
    <x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x v="0"/>
    <x v="78"/>
    <x v="1"/>
    <s v="technology/web"/>
    <n v="0"/>
    <x v="121"/>
    <x v="2"/>
    <x v="7"/>
  </r>
  <r>
    <x v="619"/>
    <s v="Big Data (Canceled)"/>
    <s v="Big Data Sets for researchers interested in improving the quality of life."/>
    <x v="156"/>
    <n v="1"/>
    <x v="1"/>
    <x v="0"/>
    <s v="USD"/>
    <n v="1416933390"/>
    <n v="1411745790"/>
    <x v="0"/>
    <x v="29"/>
    <x v="1"/>
    <s v="technology/web"/>
    <n v="3.9999999999999996E-5"/>
    <x v="120"/>
    <x v="2"/>
    <x v="7"/>
  </r>
  <r>
    <x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x v="0"/>
    <x v="29"/>
    <x v="1"/>
    <s v="technology/web"/>
    <n v="1"/>
    <x v="468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x v="0"/>
    <x v="83"/>
    <x v="1"/>
    <s v="technology/web"/>
    <n v="1.044"/>
    <x v="469"/>
    <x v="2"/>
    <x v="7"/>
  </r>
  <r>
    <x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x v="0"/>
    <x v="82"/>
    <x v="1"/>
    <s v="technology/web"/>
    <n v="5.6833333333333336"/>
    <x v="470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x v="0"/>
    <x v="78"/>
    <x v="1"/>
    <s v="technology/web"/>
    <n v="0"/>
    <x v="121"/>
    <x v="2"/>
    <x v="7"/>
  </r>
  <r>
    <x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x v="0"/>
    <x v="78"/>
    <x v="1"/>
    <s v="technology/web"/>
    <n v="0"/>
    <x v="121"/>
    <x v="2"/>
    <x v="7"/>
  </r>
  <r>
    <x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x v="0"/>
    <x v="78"/>
    <x v="1"/>
    <s v="technology/web"/>
    <n v="0"/>
    <x v="121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x v="0"/>
    <x v="70"/>
    <x v="1"/>
    <s v="technology/web"/>
    <n v="17.380000000000003"/>
    <x v="47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x v="0"/>
    <x v="29"/>
    <x v="1"/>
    <s v="technology/web"/>
    <n v="0.02"/>
    <x v="472"/>
    <x v="2"/>
    <x v="7"/>
  </r>
  <r>
    <x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x v="0"/>
    <x v="78"/>
    <x v="1"/>
    <s v="technology/web"/>
    <n v="0"/>
    <x v="121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x v="0"/>
    <x v="83"/>
    <x v="1"/>
    <s v="technology/web"/>
    <n v="0.17500000000000002"/>
    <x v="473"/>
    <x v="2"/>
    <x v="7"/>
  </r>
  <r>
    <x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x v="0"/>
    <x v="29"/>
    <x v="1"/>
    <s v="technology/web"/>
    <n v="8.3340278356529712E-2"/>
    <x v="119"/>
    <x v="2"/>
    <x v="7"/>
  </r>
  <r>
    <x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x v="0"/>
    <x v="82"/>
    <x v="1"/>
    <s v="technology/web"/>
    <n v="1.38"/>
    <x v="474"/>
    <x v="2"/>
    <x v="7"/>
  </r>
  <r>
    <x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x v="0"/>
    <x v="78"/>
    <x v="1"/>
    <s v="technology/web"/>
    <n v="0"/>
    <x v="121"/>
    <x v="2"/>
    <x v="7"/>
  </r>
  <r>
    <x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x v="0"/>
    <x v="20"/>
    <x v="1"/>
    <s v="technology/web"/>
    <n v="12.45"/>
    <x v="475"/>
    <x v="2"/>
    <x v="7"/>
  </r>
  <r>
    <x v="634"/>
    <s v="pitchtograndma (Canceled)"/>
    <s v="We help companies to explain what they do in simple, grandma-would-understand terms."/>
    <x v="10"/>
    <n v="1"/>
    <x v="1"/>
    <x v="0"/>
    <s v="USD"/>
    <n v="1424989029"/>
    <n v="1422397029"/>
    <x v="0"/>
    <x v="29"/>
    <x v="1"/>
    <s v="technology/web"/>
    <n v="0.02"/>
    <x v="120"/>
    <x v="2"/>
    <x v="7"/>
  </r>
  <r>
    <x v="635"/>
    <s v="Pleero, A Technology Team Building Website (Canceled)"/>
    <s v="Network used for building technology development teams."/>
    <x v="31"/>
    <n v="2"/>
    <x v="1"/>
    <x v="0"/>
    <s v="USD"/>
    <n v="1428804762"/>
    <n v="1426212762"/>
    <x v="0"/>
    <x v="29"/>
    <x v="1"/>
    <s v="technology/web"/>
    <n v="8.0000000000000002E-3"/>
    <x v="453"/>
    <x v="2"/>
    <x v="7"/>
  </r>
  <r>
    <x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x v="0"/>
    <x v="29"/>
    <x v="1"/>
    <s v="technology/web"/>
    <n v="0.2"/>
    <x v="143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x v="0"/>
    <x v="78"/>
    <x v="1"/>
    <s v="technology/web"/>
    <n v="0"/>
    <x v="121"/>
    <x v="2"/>
    <x v="7"/>
  </r>
  <r>
    <x v="638"/>
    <s v="W (Canceled)"/>
    <s v="O0"/>
    <x v="61"/>
    <n v="18"/>
    <x v="1"/>
    <x v="12"/>
    <s v="EUR"/>
    <n v="1490447662"/>
    <n v="1485267262"/>
    <x v="0"/>
    <x v="79"/>
    <x v="1"/>
    <s v="technology/web"/>
    <n v="9.0000000000000011E-3"/>
    <x v="366"/>
    <x v="2"/>
    <x v="7"/>
  </r>
  <r>
    <x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x v="0"/>
    <x v="29"/>
    <x v="1"/>
    <s v="technology/web"/>
    <n v="9.9999999999999991E-5"/>
    <x v="120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x v="0"/>
    <x v="84"/>
    <x v="0"/>
    <s v="technology/wearables"/>
    <n v="144.28571428571428"/>
    <x v="476"/>
    <x v="2"/>
    <x v="8"/>
  </r>
  <r>
    <x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x v="0"/>
    <x v="213"/>
    <x v="0"/>
    <s v="technology/wearables"/>
    <n v="119.16249999999999"/>
    <x v="477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x v="0"/>
    <x v="214"/>
    <x v="0"/>
    <s v="technology/wearables"/>
    <n v="1460.4850000000001"/>
    <x v="478"/>
    <x v="2"/>
    <x v="8"/>
  </r>
  <r>
    <x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x v="0"/>
    <x v="215"/>
    <x v="0"/>
    <s v="technology/wearables"/>
    <n v="105.80799999999999"/>
    <x v="479"/>
    <x v="2"/>
    <x v="8"/>
  </r>
  <r>
    <x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x v="0"/>
    <x v="216"/>
    <x v="0"/>
    <s v="technology/wearables"/>
    <n v="300.11791999999997"/>
    <x v="480"/>
    <x v="2"/>
    <x v="8"/>
  </r>
  <r>
    <x v="645"/>
    <s v="Carbon Fiber Collar Stays"/>
    <s v="Ever wanted to own something made out of carbon fiber? Now you can!"/>
    <x v="13"/>
    <n v="5574"/>
    <x v="0"/>
    <x v="0"/>
    <s v="USD"/>
    <n v="1470962274"/>
    <n v="1468370274"/>
    <x v="0"/>
    <x v="186"/>
    <x v="0"/>
    <s v="technology/wearables"/>
    <n v="278.7"/>
    <x v="481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x v="0"/>
    <x v="74"/>
    <x v="0"/>
    <s v="technology/wearables"/>
    <n v="131.87625"/>
    <x v="482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x v="0"/>
    <x v="57"/>
    <x v="0"/>
    <s v="technology/wearables"/>
    <n v="107.05"/>
    <x v="483"/>
    <x v="2"/>
    <x v="8"/>
  </r>
  <r>
    <x v="648"/>
    <s v="Audio Jacket"/>
    <s v="Get ready for the next product that you canâ€™t live without"/>
    <x v="19"/>
    <n v="44388"/>
    <x v="0"/>
    <x v="0"/>
    <s v="USD"/>
    <n v="1413304708"/>
    <n v="1410280708"/>
    <x v="0"/>
    <x v="74"/>
    <x v="0"/>
    <s v="technology/wearables"/>
    <n v="126.82285714285715"/>
    <x v="484"/>
    <x v="2"/>
    <x v="8"/>
  </r>
  <r>
    <x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x v="0"/>
    <x v="141"/>
    <x v="0"/>
    <s v="technology/wearables"/>
    <n v="139.96"/>
    <x v="485"/>
    <x v="2"/>
    <x v="8"/>
  </r>
  <r>
    <x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x v="0"/>
    <x v="53"/>
    <x v="0"/>
    <s v="technology/wearables"/>
    <n v="112.4"/>
    <x v="486"/>
    <x v="2"/>
    <x v="8"/>
  </r>
  <r>
    <x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x v="0"/>
    <x v="217"/>
    <x v="0"/>
    <s v="technology/wearables"/>
    <n v="100.52799999999999"/>
    <x v="487"/>
    <x v="2"/>
    <x v="8"/>
  </r>
  <r>
    <x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x v="0"/>
    <x v="33"/>
    <x v="0"/>
    <s v="technology/wearables"/>
    <n v="100.46666666666665"/>
    <x v="488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x v="0"/>
    <x v="218"/>
    <x v="0"/>
    <s v="technology/wearables"/>
    <n v="141.446"/>
    <x v="489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x v="0"/>
    <x v="219"/>
    <x v="0"/>
    <s v="technology/wearables"/>
    <n v="267.29166666666669"/>
    <x v="490"/>
    <x v="2"/>
    <x v="8"/>
  </r>
  <r>
    <x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x v="0"/>
    <x v="220"/>
    <x v="0"/>
    <s v="technology/wearables"/>
    <n v="146.88749999999999"/>
    <x v="491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x v="0"/>
    <x v="45"/>
    <x v="0"/>
    <s v="technology/wearables"/>
    <n v="213.56"/>
    <x v="492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x v="0"/>
    <x v="221"/>
    <x v="0"/>
    <s v="technology/wearables"/>
    <n v="125.69999999999999"/>
    <x v="493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x v="0"/>
    <x v="222"/>
    <x v="0"/>
    <s v="technology/wearables"/>
    <n v="104.46206037108834"/>
    <x v="494"/>
    <x v="2"/>
    <x v="8"/>
  </r>
  <r>
    <x v="659"/>
    <s v="Lulu Watch Designs - Apple Watch"/>
    <s v="Sync up your lifestyle"/>
    <x v="9"/>
    <n v="3017"/>
    <x v="0"/>
    <x v="0"/>
    <s v="USD"/>
    <n v="1440339295"/>
    <n v="1437747295"/>
    <x v="0"/>
    <x v="64"/>
    <x v="0"/>
    <s v="technology/wearables"/>
    <n v="100.56666666666668"/>
    <x v="495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x v="0"/>
    <x v="59"/>
    <x v="1"/>
    <s v="technology/wearables"/>
    <n v="3.0579999999999998"/>
    <x v="496"/>
    <x v="2"/>
    <x v="8"/>
  </r>
  <r>
    <x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x v="0"/>
    <x v="82"/>
    <x v="1"/>
    <s v="technology/wearables"/>
    <n v="0.95"/>
    <x v="497"/>
    <x v="2"/>
    <x v="8"/>
  </r>
  <r>
    <x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x v="0"/>
    <x v="80"/>
    <x v="1"/>
    <s v="technology/wearables"/>
    <n v="0.4"/>
    <x v="498"/>
    <x v="2"/>
    <x v="8"/>
  </r>
  <r>
    <x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x v="0"/>
    <x v="63"/>
    <x v="1"/>
    <s v="technology/wearables"/>
    <n v="0.35000000000000003"/>
    <x v="101"/>
    <x v="2"/>
    <x v="8"/>
  </r>
  <r>
    <x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x v="0"/>
    <x v="60"/>
    <x v="1"/>
    <s v="technology/wearables"/>
    <n v="7.5333333333333332"/>
    <x v="499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x v="0"/>
    <x v="8"/>
    <x v="1"/>
    <s v="technology/wearables"/>
    <n v="18.64"/>
    <x v="500"/>
    <x v="2"/>
    <x v="8"/>
  </r>
  <r>
    <x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x v="0"/>
    <x v="80"/>
    <x v="1"/>
    <s v="technology/wearables"/>
    <n v="4.0000000000000001E-3"/>
    <x v="453"/>
    <x v="2"/>
    <x v="8"/>
  </r>
  <r>
    <x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x v="0"/>
    <x v="33"/>
    <x v="1"/>
    <s v="technology/wearables"/>
    <n v="10.02"/>
    <x v="501"/>
    <x v="2"/>
    <x v="8"/>
  </r>
  <r>
    <x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x v="0"/>
    <x v="20"/>
    <x v="1"/>
    <s v="technology/wearables"/>
    <n v="4.5600000000000005"/>
    <x v="502"/>
    <x v="2"/>
    <x v="8"/>
  </r>
  <r>
    <x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x v="0"/>
    <x v="33"/>
    <x v="1"/>
    <s v="technology/wearables"/>
    <n v="21.5075"/>
    <x v="503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x v="0"/>
    <x v="223"/>
    <x v="1"/>
    <s v="technology/wearables"/>
    <n v="29.276666666666667"/>
    <x v="504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x v="0"/>
    <x v="41"/>
    <x v="1"/>
    <s v="technology/wearables"/>
    <n v="39.426666666666662"/>
    <x v="505"/>
    <x v="2"/>
    <x v="8"/>
  </r>
  <r>
    <x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x v="0"/>
    <x v="224"/>
    <x v="1"/>
    <s v="technology/wearables"/>
    <n v="21.628"/>
    <x v="506"/>
    <x v="2"/>
    <x v="8"/>
  </r>
  <r>
    <x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x v="0"/>
    <x v="83"/>
    <x v="1"/>
    <s v="technology/wearables"/>
    <n v="0.20500000000000002"/>
    <x v="414"/>
    <x v="2"/>
    <x v="8"/>
  </r>
  <r>
    <x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x v="0"/>
    <x v="84"/>
    <x v="1"/>
    <s v="technology/wearables"/>
    <n v="0.03"/>
    <x v="507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x v="0"/>
    <x v="55"/>
    <x v="1"/>
    <s v="technology/wearables"/>
    <n v="14.85"/>
    <x v="508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x v="0"/>
    <x v="54"/>
    <x v="1"/>
    <s v="technology/wearables"/>
    <n v="1.4710000000000001"/>
    <x v="509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x v="0"/>
    <x v="93"/>
    <x v="1"/>
    <s v="technology/wearables"/>
    <n v="25.584"/>
    <x v="510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x v="0"/>
    <x v="57"/>
    <x v="1"/>
    <s v="technology/wearables"/>
    <n v="3.8206896551724134"/>
    <x v="511"/>
    <x v="2"/>
    <x v="8"/>
  </r>
  <r>
    <x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x v="0"/>
    <x v="225"/>
    <x v="1"/>
    <s v="technology/wearables"/>
    <n v="15.485964912280703"/>
    <x v="512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x v="0"/>
    <x v="135"/>
    <x v="1"/>
    <s v="technology/wearables"/>
    <n v="25.912000000000003"/>
    <x v="513"/>
    <x v="2"/>
    <x v="8"/>
  </r>
  <r>
    <x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x v="0"/>
    <x v="29"/>
    <x v="1"/>
    <s v="technology/wearables"/>
    <n v="0.04"/>
    <x v="120"/>
    <x v="2"/>
    <x v="8"/>
  </r>
  <r>
    <x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x v="0"/>
    <x v="80"/>
    <x v="1"/>
    <s v="technology/wearables"/>
    <n v="0.106"/>
    <x v="514"/>
    <x v="2"/>
    <x v="8"/>
  </r>
  <r>
    <x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x v="0"/>
    <x v="83"/>
    <x v="1"/>
    <s v="technology/wearables"/>
    <n v="0.85142857142857142"/>
    <x v="515"/>
    <x v="2"/>
    <x v="8"/>
  </r>
  <r>
    <x v="684"/>
    <s v="Arcus Motion Analyzer | The Versatile Smart Ring"/>
    <s v="Arcus gives your fingers super powers."/>
    <x v="163"/>
    <n v="23948"/>
    <x v="2"/>
    <x v="0"/>
    <s v="USD"/>
    <n v="1406257200"/>
    <n v="1403176891"/>
    <x v="0"/>
    <x v="125"/>
    <x v="1"/>
    <s v="technology/wearables"/>
    <n v="7.4837500000000006"/>
    <x v="516"/>
    <x v="2"/>
    <x v="8"/>
  </r>
  <r>
    <x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x v="0"/>
    <x v="73"/>
    <x v="1"/>
    <s v="technology/wearables"/>
    <n v="27.650000000000002"/>
    <x v="517"/>
    <x v="2"/>
    <x v="8"/>
  </r>
  <r>
    <x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x v="0"/>
    <x v="78"/>
    <x v="1"/>
    <s v="technology/wearables"/>
    <n v="0"/>
    <x v="121"/>
    <x v="2"/>
    <x v="8"/>
  </r>
  <r>
    <x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x v="0"/>
    <x v="79"/>
    <x v="1"/>
    <s v="technology/wearables"/>
    <n v="3.55"/>
    <x v="518"/>
    <x v="2"/>
    <x v="8"/>
  </r>
  <r>
    <x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x v="0"/>
    <x v="17"/>
    <x v="1"/>
    <s v="technology/wearables"/>
    <n v="72.989999999999995"/>
    <x v="519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x v="0"/>
    <x v="226"/>
    <x v="1"/>
    <s v="technology/wearables"/>
    <n v="57.648750000000007"/>
    <x v="520"/>
    <x v="2"/>
    <x v="8"/>
  </r>
  <r>
    <x v="690"/>
    <s v="BLOXSHIELD"/>
    <s v="A radiation shield for your fitness tracker, smartwatch or other wearable smart device"/>
    <x v="22"/>
    <n v="2468"/>
    <x v="2"/>
    <x v="0"/>
    <s v="USD"/>
    <n v="1473400800"/>
    <n v="1469718841"/>
    <x v="0"/>
    <x v="69"/>
    <x v="1"/>
    <s v="technology/wearables"/>
    <n v="12.34"/>
    <x v="521"/>
    <x v="2"/>
    <x v="8"/>
  </r>
  <r>
    <x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x v="0"/>
    <x v="73"/>
    <x v="1"/>
    <s v="technology/wearables"/>
    <n v="0.52"/>
    <x v="438"/>
    <x v="2"/>
    <x v="8"/>
  </r>
  <r>
    <x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x v="0"/>
    <x v="227"/>
    <x v="1"/>
    <s v="technology/wearables"/>
    <n v="6.5299999999999994"/>
    <x v="522"/>
    <x v="2"/>
    <x v="8"/>
  </r>
  <r>
    <x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x v="0"/>
    <x v="228"/>
    <x v="1"/>
    <s v="technology/wearables"/>
    <n v="35.338000000000001"/>
    <x v="523"/>
    <x v="2"/>
    <x v="8"/>
  </r>
  <r>
    <x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x v="0"/>
    <x v="63"/>
    <x v="1"/>
    <s v="technology/wearables"/>
    <n v="0.39333333333333331"/>
    <x v="524"/>
    <x v="2"/>
    <x v="8"/>
  </r>
  <r>
    <x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x v="0"/>
    <x v="63"/>
    <x v="1"/>
    <s v="technology/wearables"/>
    <n v="1.06"/>
    <x v="525"/>
    <x v="2"/>
    <x v="8"/>
  </r>
  <r>
    <x v="696"/>
    <s v="trustee"/>
    <s v="Show your fidelity by wearing the Trustee rings! Show where you are (at)!"/>
    <x v="164"/>
    <n v="1"/>
    <x v="2"/>
    <x v="9"/>
    <s v="EUR"/>
    <n v="1406326502"/>
    <n v="1403734502"/>
    <x v="0"/>
    <x v="29"/>
    <x v="1"/>
    <s v="technology/wearables"/>
    <n v="5.7142857142857147E-4"/>
    <x v="120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x v="0"/>
    <x v="229"/>
    <x v="1"/>
    <s v="technology/wearables"/>
    <n v="46.379999999999995"/>
    <x v="526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x v="0"/>
    <x v="60"/>
    <x v="1"/>
    <s v="technology/wearables"/>
    <n v="15.39"/>
    <x v="527"/>
    <x v="2"/>
    <x v="8"/>
  </r>
  <r>
    <x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x v="0"/>
    <x v="230"/>
    <x v="1"/>
    <s v="technology/wearables"/>
    <n v="82.422107692307705"/>
    <x v="528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x v="0"/>
    <x v="162"/>
    <x v="1"/>
    <s v="technology/wearables"/>
    <n v="2.6866666666666665"/>
    <x v="31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x v="0"/>
    <x v="64"/>
    <x v="1"/>
    <s v="technology/wearables"/>
    <n v="26.6"/>
    <x v="529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x v="0"/>
    <x v="77"/>
    <x v="1"/>
    <s v="technology/wearables"/>
    <n v="30.813400000000001"/>
    <x v="530"/>
    <x v="2"/>
    <x v="8"/>
  </r>
  <r>
    <x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x v="0"/>
    <x v="63"/>
    <x v="1"/>
    <s v="technology/wearables"/>
    <n v="5.58"/>
    <x v="531"/>
    <x v="2"/>
    <x v="8"/>
  </r>
  <r>
    <x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x v="0"/>
    <x v="80"/>
    <x v="1"/>
    <s v="technology/wearables"/>
    <n v="0.87454545454545463"/>
    <x v="532"/>
    <x v="2"/>
    <x v="8"/>
  </r>
  <r>
    <x v="705"/>
    <s v="SomnoScope"/>
    <s v="The closest thing ever to the Holy Grail of wearables technology"/>
    <x v="57"/>
    <n v="977"/>
    <x v="2"/>
    <x v="9"/>
    <s v="EUR"/>
    <n v="1484999278"/>
    <n v="1482407278"/>
    <x v="0"/>
    <x v="81"/>
    <x v="1"/>
    <s v="technology/wearables"/>
    <n v="0.97699999999999987"/>
    <x v="533"/>
    <x v="2"/>
    <x v="8"/>
  </r>
  <r>
    <x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x v="0"/>
    <x v="78"/>
    <x v="1"/>
    <s v="technology/wearables"/>
    <n v="0"/>
    <x v="121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x v="0"/>
    <x v="231"/>
    <x v="1"/>
    <s v="technology/wearables"/>
    <n v="78.927352941176466"/>
    <x v="534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x v="0"/>
    <x v="232"/>
    <x v="1"/>
    <s v="technology/wearables"/>
    <n v="22.092500000000001"/>
    <x v="535"/>
    <x v="2"/>
    <x v="8"/>
  </r>
  <r>
    <x v="709"/>
    <s v="lumiglove"/>
    <s v="A &quot;handheld&quot; light, which eases the way you illuminate objects and/or paths."/>
    <x v="36"/>
    <n v="61"/>
    <x v="2"/>
    <x v="0"/>
    <s v="USD"/>
    <n v="1417741159"/>
    <n v="1415149159"/>
    <x v="0"/>
    <x v="84"/>
    <x v="1"/>
    <s v="technology/wearables"/>
    <n v="0.40666666666666662"/>
    <x v="458"/>
    <x v="2"/>
    <x v="8"/>
  </r>
  <r>
    <x v="710"/>
    <s v="Hate York Shirt 2.0"/>
    <s v="Shirts, so technologically advanced, they connect mentally to their audience upon sight."/>
    <x v="38"/>
    <n v="0"/>
    <x v="2"/>
    <x v="5"/>
    <s v="CAD"/>
    <n v="1408495440"/>
    <n v="1405640302"/>
    <x v="0"/>
    <x v="78"/>
    <x v="1"/>
    <s v="technology/wearables"/>
    <n v="0"/>
    <x v="121"/>
    <x v="2"/>
    <x v="8"/>
  </r>
  <r>
    <x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x v="0"/>
    <x v="233"/>
    <x v="1"/>
    <s v="technology/wearables"/>
    <n v="33.790999999999997"/>
    <x v="536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x v="0"/>
    <x v="80"/>
    <x v="1"/>
    <s v="technology/wearables"/>
    <n v="0.21649484536082475"/>
    <x v="537"/>
    <x v="2"/>
    <x v="8"/>
  </r>
  <r>
    <x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x v="0"/>
    <x v="29"/>
    <x v="1"/>
    <s v="technology/wearables"/>
    <n v="0.79600000000000004"/>
    <x v="538"/>
    <x v="2"/>
    <x v="8"/>
  </r>
  <r>
    <x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x v="0"/>
    <x v="33"/>
    <x v="1"/>
    <s v="technology/wearables"/>
    <n v="14.993333333333334"/>
    <x v="539"/>
    <x v="2"/>
    <x v="8"/>
  </r>
  <r>
    <x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x v="0"/>
    <x v="8"/>
    <x v="1"/>
    <s v="technology/wearables"/>
    <n v="5.0509090909090908"/>
    <x v="540"/>
    <x v="2"/>
    <x v="8"/>
  </r>
  <r>
    <x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x v="0"/>
    <x v="38"/>
    <x v="1"/>
    <s v="technology/wearables"/>
    <n v="10.214285714285715"/>
    <x v="541"/>
    <x v="2"/>
    <x v="8"/>
  </r>
  <r>
    <x v="717"/>
    <s v="cool air belt"/>
    <s v="Cool air flowing under clothing keeps you cool."/>
    <x v="57"/>
    <n v="305"/>
    <x v="2"/>
    <x v="0"/>
    <s v="USD"/>
    <n v="1409949002"/>
    <n v="1407357002"/>
    <x v="0"/>
    <x v="80"/>
    <x v="1"/>
    <s v="technology/wearables"/>
    <n v="0.30499999999999999"/>
    <x v="542"/>
    <x v="2"/>
    <x v="8"/>
  </r>
  <r>
    <x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x v="0"/>
    <x v="80"/>
    <x v="1"/>
    <s v="technology/wearables"/>
    <n v="0.75"/>
    <x v="381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x v="0"/>
    <x v="73"/>
    <x v="1"/>
    <s v="technology/wearables"/>
    <n v="1.2933333333333332"/>
    <x v="543"/>
    <x v="2"/>
    <x v="8"/>
  </r>
  <r>
    <x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x v="0"/>
    <x v="14"/>
    <x v="0"/>
    <s v="publishing/nonfiction"/>
    <n v="143.94736842105263"/>
    <x v="544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x v="0"/>
    <x v="46"/>
    <x v="0"/>
    <s v="publishing/nonfiction"/>
    <n v="122.10975609756099"/>
    <x v="545"/>
    <x v="3"/>
    <x v="9"/>
  </r>
  <r>
    <x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x v="0"/>
    <x v="234"/>
    <x v="0"/>
    <s v="publishing/nonfiction"/>
    <n v="132.024"/>
    <x v="546"/>
    <x v="3"/>
    <x v="9"/>
  </r>
  <r>
    <x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x v="0"/>
    <x v="61"/>
    <x v="0"/>
    <s v="publishing/nonfiction"/>
    <n v="109.38000000000001"/>
    <x v="547"/>
    <x v="3"/>
    <x v="9"/>
  </r>
  <r>
    <x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x v="0"/>
    <x v="235"/>
    <x v="0"/>
    <s v="publishing/nonfiction"/>
    <n v="105.47157142857144"/>
    <x v="548"/>
    <x v="3"/>
    <x v="9"/>
  </r>
  <r>
    <x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x v="0"/>
    <x v="205"/>
    <x v="0"/>
    <s v="publishing/nonfiction"/>
    <n v="100.35000000000001"/>
    <x v="549"/>
    <x v="3"/>
    <x v="9"/>
  </r>
  <r>
    <x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x v="0"/>
    <x v="2"/>
    <x v="0"/>
    <s v="publishing/nonfiction"/>
    <n v="101.4"/>
    <x v="550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x v="0"/>
    <x v="184"/>
    <x v="0"/>
    <s v="publishing/nonfiction"/>
    <n v="155.51428571428571"/>
    <x v="551"/>
    <x v="3"/>
    <x v="9"/>
  </r>
  <r>
    <x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x v="0"/>
    <x v="208"/>
    <x v="0"/>
    <s v="publishing/nonfiction"/>
    <n v="105.566"/>
    <x v="552"/>
    <x v="3"/>
    <x v="9"/>
  </r>
  <r>
    <x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x v="0"/>
    <x v="148"/>
    <x v="0"/>
    <s v="publishing/nonfiction"/>
    <n v="130.65"/>
    <x v="553"/>
    <x v="3"/>
    <x v="9"/>
  </r>
  <r>
    <x v="730"/>
    <s v="Encyclopedia of Surfing"/>
    <s v="A Massive but Cheerful Online Digital Archive of Surfing"/>
    <x v="22"/>
    <n v="26438"/>
    <x v="0"/>
    <x v="0"/>
    <s v="USD"/>
    <n v="1323280391"/>
    <n v="1320688391"/>
    <x v="0"/>
    <x v="236"/>
    <x v="0"/>
    <s v="publishing/nonfiction"/>
    <n v="132.19"/>
    <x v="554"/>
    <x v="3"/>
    <x v="9"/>
  </r>
  <r>
    <x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x v="0"/>
    <x v="26"/>
    <x v="0"/>
    <s v="publishing/nonfiction"/>
    <n v="126"/>
    <x v="555"/>
    <x v="3"/>
    <x v="9"/>
  </r>
  <r>
    <x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x v="0"/>
    <x v="62"/>
    <x v="0"/>
    <s v="publishing/nonfiction"/>
    <n v="160"/>
    <x v="556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x v="0"/>
    <x v="39"/>
    <x v="0"/>
    <s v="publishing/nonfiction"/>
    <n v="120.48"/>
    <x v="557"/>
    <x v="3"/>
    <x v="9"/>
  </r>
  <r>
    <x v="734"/>
    <s v="Sideswiped"/>
    <s v="Sideswiped is my story of growing in and trusting God through the mess and mysteries of life."/>
    <x v="0"/>
    <n v="10670"/>
    <x v="0"/>
    <x v="5"/>
    <s v="CAD"/>
    <n v="1431147600"/>
    <n v="1428465420"/>
    <x v="0"/>
    <x v="7"/>
    <x v="0"/>
    <s v="publishing/nonfiction"/>
    <n v="125.52941176470588"/>
    <x v="558"/>
    <x v="3"/>
    <x v="9"/>
  </r>
  <r>
    <x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x v="0"/>
    <x v="194"/>
    <x v="0"/>
    <s v="publishing/nonfiction"/>
    <n v="114.40638297872341"/>
    <x v="559"/>
    <x v="3"/>
    <x v="9"/>
  </r>
  <r>
    <x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x v="0"/>
    <x v="52"/>
    <x v="0"/>
    <s v="publishing/nonfiction"/>
    <n v="315.13888888888891"/>
    <x v="560"/>
    <x v="3"/>
    <x v="9"/>
  </r>
  <r>
    <x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x v="0"/>
    <x v="52"/>
    <x v="0"/>
    <s v="publishing/nonfiction"/>
    <n v="122.39999999999999"/>
    <x v="98"/>
    <x v="3"/>
    <x v="9"/>
  </r>
  <r>
    <x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x v="0"/>
    <x v="14"/>
    <x v="0"/>
    <s v="publishing/nonfiction"/>
    <n v="106.73333333333332"/>
    <x v="561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x v="0"/>
    <x v="237"/>
    <x v="0"/>
    <s v="publishing/nonfiction"/>
    <n v="158.33333333333331"/>
    <x v="56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x v="0"/>
    <x v="10"/>
    <x v="0"/>
    <s v="publishing/nonfiction"/>
    <n v="107.4"/>
    <x v="563"/>
    <x v="3"/>
    <x v="9"/>
  </r>
  <r>
    <x v="741"/>
    <s v="reVILNA: the vilna ghetto project"/>
    <s v="A revolutionary digital mapping project of the Vilna Ghetto"/>
    <x v="93"/>
    <n v="13293.8"/>
    <x v="0"/>
    <x v="0"/>
    <s v="USD"/>
    <n v="1370964806"/>
    <n v="1367940806"/>
    <x v="0"/>
    <x v="225"/>
    <x v="0"/>
    <s v="publishing/nonfiction"/>
    <n v="102.25999999999999"/>
    <x v="564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x v="0"/>
    <x v="23"/>
    <x v="0"/>
    <s v="publishing/nonfiction"/>
    <n v="110.71428571428572"/>
    <x v="565"/>
    <x v="3"/>
    <x v="9"/>
  </r>
  <r>
    <x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x v="0"/>
    <x v="41"/>
    <x v="0"/>
    <s v="publishing/nonfiction"/>
    <n v="148"/>
    <x v="566"/>
    <x v="3"/>
    <x v="9"/>
  </r>
  <r>
    <x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x v="0"/>
    <x v="95"/>
    <x v="0"/>
    <s v="publishing/nonfiction"/>
    <n v="102.32000000000001"/>
    <x v="567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x v="0"/>
    <x v="142"/>
    <x v="0"/>
    <s v="publishing/nonfiction"/>
    <n v="179.09909909909908"/>
    <x v="568"/>
    <x v="3"/>
    <x v="9"/>
  </r>
  <r>
    <x v="746"/>
    <s v="Attention: People With Body Parts"/>
    <s v="This is a book of letters. Letters to our body parts."/>
    <x v="174"/>
    <n v="3318"/>
    <x v="0"/>
    <x v="0"/>
    <s v="USD"/>
    <n v="1348372740"/>
    <n v="1346806909"/>
    <x v="0"/>
    <x v="174"/>
    <x v="0"/>
    <s v="publishing/nonfiction"/>
    <n v="111.08135252761969"/>
    <x v="569"/>
    <x v="3"/>
    <x v="9"/>
  </r>
  <r>
    <x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x v="0"/>
    <x v="165"/>
    <x v="0"/>
    <s v="publishing/nonfiction"/>
    <n v="100.04285714285714"/>
    <x v="570"/>
    <x v="3"/>
    <x v="9"/>
  </r>
  <r>
    <x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x v="0"/>
    <x v="34"/>
    <x v="0"/>
    <s v="publishing/nonfiction"/>
    <n v="100.25"/>
    <x v="571"/>
    <x v="3"/>
    <x v="9"/>
  </r>
  <r>
    <x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x v="0"/>
    <x v="238"/>
    <x v="0"/>
    <s v="publishing/nonfiction"/>
    <n v="105.56"/>
    <x v="572"/>
    <x v="3"/>
    <x v="9"/>
  </r>
  <r>
    <x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x v="0"/>
    <x v="211"/>
    <x v="0"/>
    <s v="publishing/nonfiction"/>
    <n v="102.58775877587757"/>
    <x v="573"/>
    <x v="3"/>
    <x v="9"/>
  </r>
  <r>
    <x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x v="0"/>
    <x v="95"/>
    <x v="0"/>
    <s v="publishing/nonfiction"/>
    <n v="118.5"/>
    <x v="574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x v="0"/>
    <x v="217"/>
    <x v="0"/>
    <s v="publishing/nonfiction"/>
    <n v="111.7"/>
    <x v="575"/>
    <x v="3"/>
    <x v="9"/>
  </r>
  <r>
    <x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x v="0"/>
    <x v="55"/>
    <x v="0"/>
    <s v="publishing/nonfiction"/>
    <n v="128"/>
    <x v="576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x v="0"/>
    <x v="72"/>
    <x v="0"/>
    <s v="publishing/nonfiction"/>
    <n v="103.75000000000001"/>
    <x v="577"/>
    <x v="3"/>
    <x v="9"/>
  </r>
  <r>
    <x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x v="0"/>
    <x v="32"/>
    <x v="0"/>
    <s v="publishing/nonfiction"/>
    <n v="101.9076"/>
    <x v="578"/>
    <x v="3"/>
    <x v="9"/>
  </r>
  <r>
    <x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x v="0"/>
    <x v="19"/>
    <x v="0"/>
    <s v="publishing/nonfiction"/>
    <n v="117.71428571428571"/>
    <x v="579"/>
    <x v="3"/>
    <x v="9"/>
  </r>
  <r>
    <x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x v="0"/>
    <x v="59"/>
    <x v="0"/>
    <s v="publishing/nonfiction"/>
    <n v="238"/>
    <x v="580"/>
    <x v="3"/>
    <x v="9"/>
  </r>
  <r>
    <x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x v="0"/>
    <x v="10"/>
    <x v="0"/>
    <s v="publishing/nonfiction"/>
    <n v="102"/>
    <x v="581"/>
    <x v="3"/>
    <x v="9"/>
  </r>
  <r>
    <x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x v="0"/>
    <x v="221"/>
    <x v="0"/>
    <s v="publishing/nonfiction"/>
    <n v="101.92000000000002"/>
    <x v="582"/>
    <x v="3"/>
    <x v="9"/>
  </r>
  <r>
    <x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x v="0"/>
    <x v="78"/>
    <x v="1"/>
    <s v="publishing/fiction"/>
    <n v="0"/>
    <x v="121"/>
    <x v="3"/>
    <x v="10"/>
  </r>
  <r>
    <x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x v="0"/>
    <x v="79"/>
    <x v="1"/>
    <s v="publishing/fiction"/>
    <n v="4.7"/>
    <x v="583"/>
    <x v="3"/>
    <x v="10"/>
  </r>
  <r>
    <x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x v="0"/>
    <x v="78"/>
    <x v="1"/>
    <s v="publishing/fiction"/>
    <n v="0"/>
    <x v="121"/>
    <x v="3"/>
    <x v="10"/>
  </r>
  <r>
    <x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x v="0"/>
    <x v="29"/>
    <x v="1"/>
    <s v="publishing/fiction"/>
    <n v="0.11655011655011654"/>
    <x v="144"/>
    <x v="3"/>
    <x v="10"/>
  </r>
  <r>
    <x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x v="0"/>
    <x v="78"/>
    <x v="1"/>
    <s v="publishing/fiction"/>
    <n v="0"/>
    <x v="121"/>
    <x v="3"/>
    <x v="10"/>
  </r>
  <r>
    <x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x v="0"/>
    <x v="34"/>
    <x v="1"/>
    <s v="publishing/fiction"/>
    <n v="36.014285714285712"/>
    <x v="584"/>
    <x v="3"/>
    <x v="10"/>
  </r>
  <r>
    <x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x v="0"/>
    <x v="78"/>
    <x v="1"/>
    <s v="publishing/fiction"/>
    <n v="0"/>
    <x v="121"/>
    <x v="3"/>
    <x v="10"/>
  </r>
  <r>
    <x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x v="0"/>
    <x v="83"/>
    <x v="1"/>
    <s v="publishing/fiction"/>
    <n v="3.54"/>
    <x v="585"/>
    <x v="3"/>
    <x v="10"/>
  </r>
  <r>
    <x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x v="0"/>
    <x v="78"/>
    <x v="1"/>
    <s v="publishing/fiction"/>
    <n v="0"/>
    <x v="121"/>
    <x v="3"/>
    <x v="10"/>
  </r>
  <r>
    <x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x v="0"/>
    <x v="47"/>
    <x v="1"/>
    <s v="publishing/fiction"/>
    <n v="41.4"/>
    <x v="586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x v="0"/>
    <x v="78"/>
    <x v="1"/>
    <s v="publishing/fiction"/>
    <n v="0"/>
    <x v="121"/>
    <x v="3"/>
    <x v="10"/>
  </r>
  <r>
    <x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x v="0"/>
    <x v="29"/>
    <x v="1"/>
    <s v="publishing/fiction"/>
    <n v="2.6315789473684209E-2"/>
    <x v="119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x v="0"/>
    <x v="29"/>
    <x v="1"/>
    <s v="publishing/fiction"/>
    <n v="3.3333333333333335"/>
    <x v="73"/>
    <x v="3"/>
    <x v="10"/>
  </r>
  <r>
    <x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x v="0"/>
    <x v="84"/>
    <x v="1"/>
    <s v="publishing/fiction"/>
    <n v="0.85129023676509719"/>
    <x v="587"/>
    <x v="3"/>
    <x v="10"/>
  </r>
  <r>
    <x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x v="0"/>
    <x v="82"/>
    <x v="1"/>
    <s v="publishing/fiction"/>
    <n v="70.199999999999989"/>
    <x v="498"/>
    <x v="3"/>
    <x v="10"/>
  </r>
  <r>
    <x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x v="0"/>
    <x v="81"/>
    <x v="1"/>
    <s v="publishing/fiction"/>
    <n v="1.7000000000000002"/>
    <x v="447"/>
    <x v="3"/>
    <x v="10"/>
  </r>
  <r>
    <x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x v="0"/>
    <x v="7"/>
    <x v="1"/>
    <s v="publishing/fiction"/>
    <n v="51.4"/>
    <x v="588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x v="0"/>
    <x v="83"/>
    <x v="1"/>
    <s v="publishing/fiction"/>
    <n v="0.70000000000000007"/>
    <x v="589"/>
    <x v="3"/>
    <x v="10"/>
  </r>
  <r>
    <x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x v="0"/>
    <x v="29"/>
    <x v="1"/>
    <s v="publishing/fiction"/>
    <n v="0.4"/>
    <x v="453"/>
    <x v="3"/>
    <x v="10"/>
  </r>
  <r>
    <x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x v="0"/>
    <x v="79"/>
    <x v="1"/>
    <s v="publishing/fiction"/>
    <n v="2.666666666666667"/>
    <x v="590"/>
    <x v="3"/>
    <x v="10"/>
  </r>
  <r>
    <x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x v="0"/>
    <x v="74"/>
    <x v="0"/>
    <s v="music/rock"/>
    <n v="104"/>
    <x v="591"/>
    <x v="4"/>
    <x v="11"/>
  </r>
  <r>
    <x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x v="0"/>
    <x v="20"/>
    <x v="0"/>
    <s v="music/rock"/>
    <n v="133.15375"/>
    <x v="592"/>
    <x v="4"/>
    <x v="11"/>
  </r>
  <r>
    <x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x v="0"/>
    <x v="25"/>
    <x v="0"/>
    <s v="music/rock"/>
    <n v="100"/>
    <x v="73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x v="0"/>
    <x v="2"/>
    <x v="0"/>
    <s v="music/rock"/>
    <n v="148.13333333333333"/>
    <x v="593"/>
    <x v="4"/>
    <x v="11"/>
  </r>
  <r>
    <x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x v="0"/>
    <x v="73"/>
    <x v="0"/>
    <s v="music/rock"/>
    <n v="102.49999999999999"/>
    <x v="594"/>
    <x v="4"/>
    <x v="11"/>
  </r>
  <r>
    <x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x v="0"/>
    <x v="60"/>
    <x v="0"/>
    <s v="music/rock"/>
    <n v="180.62799999999999"/>
    <x v="595"/>
    <x v="4"/>
    <x v="11"/>
  </r>
  <r>
    <x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x v="0"/>
    <x v="34"/>
    <x v="0"/>
    <s v="music/rock"/>
    <n v="142.79999999999998"/>
    <x v="596"/>
    <x v="4"/>
    <x v="11"/>
  </r>
  <r>
    <x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x v="0"/>
    <x v="57"/>
    <x v="0"/>
    <s v="music/rock"/>
    <n v="114.16666666666666"/>
    <x v="597"/>
    <x v="4"/>
    <x v="11"/>
  </r>
  <r>
    <x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x v="0"/>
    <x v="69"/>
    <x v="0"/>
    <s v="music/rock"/>
    <n v="203.505"/>
    <x v="598"/>
    <x v="4"/>
    <x v="11"/>
  </r>
  <r>
    <x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x v="0"/>
    <x v="25"/>
    <x v="0"/>
    <s v="music/rock"/>
    <n v="109.41176470588236"/>
    <x v="599"/>
    <x v="4"/>
    <x v="11"/>
  </r>
  <r>
    <x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x v="0"/>
    <x v="239"/>
    <x v="0"/>
    <s v="music/rock"/>
    <n v="144.37459999999999"/>
    <x v="600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x v="0"/>
    <x v="130"/>
    <x v="0"/>
    <s v="music/rock"/>
    <n v="103.86666666666666"/>
    <x v="601"/>
    <x v="4"/>
    <x v="11"/>
  </r>
  <r>
    <x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x v="0"/>
    <x v="65"/>
    <x v="0"/>
    <s v="music/rock"/>
    <n v="100.44440000000002"/>
    <x v="602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x v="0"/>
    <x v="58"/>
    <x v="0"/>
    <s v="music/rock"/>
    <n v="102.77927272727271"/>
    <x v="603"/>
    <x v="4"/>
    <x v="11"/>
  </r>
  <r>
    <x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x v="0"/>
    <x v="28"/>
    <x v="0"/>
    <s v="music/rock"/>
    <n v="105.31250000000001"/>
    <x v="604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x v="0"/>
    <x v="192"/>
    <x v="0"/>
    <s v="music/rock"/>
    <n v="111.78571428571429"/>
    <x v="605"/>
    <x v="4"/>
    <x v="11"/>
  </r>
  <r>
    <x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x v="0"/>
    <x v="240"/>
    <x v="0"/>
    <s v="music/rock"/>
    <n v="101.35000000000001"/>
    <x v="606"/>
    <x v="4"/>
    <x v="11"/>
  </r>
  <r>
    <x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x v="0"/>
    <x v="26"/>
    <x v="0"/>
    <s v="music/rock"/>
    <n v="107.53333333333333"/>
    <x v="607"/>
    <x v="4"/>
    <x v="11"/>
  </r>
  <r>
    <x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x v="0"/>
    <x v="45"/>
    <x v="0"/>
    <s v="music/rock"/>
    <n v="114.88571428571429"/>
    <x v="608"/>
    <x v="4"/>
    <x v="11"/>
  </r>
  <r>
    <x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x v="0"/>
    <x v="33"/>
    <x v="0"/>
    <s v="music/rock"/>
    <n v="100.02"/>
    <x v="609"/>
    <x v="4"/>
    <x v="11"/>
  </r>
  <r>
    <x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x v="0"/>
    <x v="66"/>
    <x v="0"/>
    <s v="music/rock"/>
    <n v="152.13333333333335"/>
    <x v="610"/>
    <x v="4"/>
    <x v="11"/>
  </r>
  <r>
    <x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x v="0"/>
    <x v="13"/>
    <x v="0"/>
    <s v="music/rock"/>
    <n v="111.52149999999999"/>
    <x v="611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x v="0"/>
    <x v="11"/>
    <x v="0"/>
    <s v="music/rock"/>
    <n v="101.33333333333334"/>
    <x v="612"/>
    <x v="4"/>
    <x v="11"/>
  </r>
  <r>
    <x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x v="0"/>
    <x v="44"/>
    <x v="0"/>
    <s v="music/rock"/>
    <n v="123.2608695652174"/>
    <x v="613"/>
    <x v="4"/>
    <x v="11"/>
  </r>
  <r>
    <x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x v="0"/>
    <x v="59"/>
    <x v="0"/>
    <s v="music/rock"/>
    <n v="100"/>
    <x v="614"/>
    <x v="4"/>
    <x v="11"/>
  </r>
  <r>
    <x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x v="0"/>
    <x v="241"/>
    <x v="0"/>
    <s v="music/rock"/>
    <n v="105"/>
    <x v="615"/>
    <x v="4"/>
    <x v="11"/>
  </r>
  <r>
    <x v="806"/>
    <s v="Golden Animals NEW Album!"/>
    <s v="Help Golden Animals finish their NEW Album!"/>
    <x v="6"/>
    <n v="8355"/>
    <x v="0"/>
    <x v="0"/>
    <s v="USD"/>
    <n v="1315413339"/>
    <n v="1312821339"/>
    <x v="0"/>
    <x v="26"/>
    <x v="0"/>
    <s v="music/rock"/>
    <n v="104.4375"/>
    <x v="616"/>
    <x v="4"/>
    <x v="11"/>
  </r>
  <r>
    <x v="807"/>
    <s v="Sic Vita - New EP Release - 2017"/>
    <s v="Join the Sic Vita family and lend a hand as we create a new album!"/>
    <x v="23"/>
    <n v="4205"/>
    <x v="0"/>
    <x v="0"/>
    <s v="USD"/>
    <n v="1488333600"/>
    <n v="1485270311"/>
    <x v="0"/>
    <x v="7"/>
    <x v="0"/>
    <s v="music/rock"/>
    <n v="105.125"/>
    <x v="617"/>
    <x v="4"/>
    <x v="11"/>
  </r>
  <r>
    <x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x v="0"/>
    <x v="68"/>
    <x v="0"/>
    <s v="music/rock"/>
    <n v="100"/>
    <x v="618"/>
    <x v="4"/>
    <x v="11"/>
  </r>
  <r>
    <x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x v="0"/>
    <x v="47"/>
    <x v="0"/>
    <s v="music/rock"/>
    <n v="103.77499999999999"/>
    <x v="619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x v="0"/>
    <x v="74"/>
    <x v="0"/>
    <s v="music/rock"/>
    <n v="105"/>
    <x v="615"/>
    <x v="4"/>
    <x v="11"/>
  </r>
  <r>
    <x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x v="0"/>
    <x v="8"/>
    <x v="0"/>
    <s v="music/rock"/>
    <n v="104"/>
    <x v="64"/>
    <x v="4"/>
    <x v="11"/>
  </r>
  <r>
    <x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x v="0"/>
    <x v="51"/>
    <x v="0"/>
    <s v="music/rock"/>
    <n v="151.83333333333334"/>
    <x v="620"/>
    <x v="4"/>
    <x v="11"/>
  </r>
  <r>
    <x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x v="0"/>
    <x v="93"/>
    <x v="0"/>
    <s v="music/rock"/>
    <n v="159.99600000000001"/>
    <x v="621"/>
    <x v="4"/>
    <x v="11"/>
  </r>
  <r>
    <x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x v="0"/>
    <x v="33"/>
    <x v="0"/>
    <s v="music/rock"/>
    <n v="127.3"/>
    <x v="622"/>
    <x v="4"/>
    <x v="11"/>
  </r>
  <r>
    <x v="815"/>
    <s v="Some Late Help for The Early Reset"/>
    <s v="Be a part of helping The Early Reset finish their new 7 song EP."/>
    <x v="23"/>
    <n v="4280"/>
    <x v="0"/>
    <x v="0"/>
    <s v="USD"/>
    <n v="1414879303"/>
    <n v="1412287303"/>
    <x v="0"/>
    <x v="68"/>
    <x v="0"/>
    <s v="music/rock"/>
    <n v="107"/>
    <x v="623"/>
    <x v="4"/>
    <x v="11"/>
  </r>
  <r>
    <x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x v="0"/>
    <x v="242"/>
    <x v="0"/>
    <s v="music/rock"/>
    <n v="115.12214285714286"/>
    <x v="624"/>
    <x v="4"/>
    <x v="11"/>
  </r>
  <r>
    <x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x v="0"/>
    <x v="23"/>
    <x v="0"/>
    <s v="music/rock"/>
    <n v="137.11066666666665"/>
    <x v="625"/>
    <x v="4"/>
    <x v="11"/>
  </r>
  <r>
    <x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x v="0"/>
    <x v="10"/>
    <x v="0"/>
    <s v="music/rock"/>
    <n v="155.71428571428572"/>
    <x v="626"/>
    <x v="4"/>
    <x v="11"/>
  </r>
  <r>
    <x v="819"/>
    <s v="Winter Tour"/>
    <s v="We are touring the Southeast in support of our new EP"/>
    <x v="44"/>
    <n v="435"/>
    <x v="0"/>
    <x v="0"/>
    <s v="USD"/>
    <n v="1387601040"/>
    <n v="1386806254"/>
    <x v="0"/>
    <x v="25"/>
    <x v="0"/>
    <s v="music/rock"/>
    <n v="108.74999999999999"/>
    <x v="627"/>
    <x v="4"/>
    <x v="11"/>
  </r>
  <r>
    <x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x v="0"/>
    <x v="44"/>
    <x v="0"/>
    <s v="music/rock"/>
    <n v="134.05000000000001"/>
    <x v="628"/>
    <x v="4"/>
    <x v="11"/>
  </r>
  <r>
    <x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x v="0"/>
    <x v="76"/>
    <x v="0"/>
    <s v="music/rock"/>
    <n v="100"/>
    <x v="629"/>
    <x v="4"/>
    <x v="11"/>
  </r>
  <r>
    <x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x v="0"/>
    <x v="50"/>
    <x v="0"/>
    <s v="music/rock"/>
    <n v="119.16666666666667"/>
    <x v="630"/>
    <x v="4"/>
    <x v="11"/>
  </r>
  <r>
    <x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x v="0"/>
    <x v="51"/>
    <x v="0"/>
    <s v="music/rock"/>
    <n v="179.5"/>
    <x v="631"/>
    <x v="4"/>
    <x v="11"/>
  </r>
  <r>
    <x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x v="0"/>
    <x v="241"/>
    <x v="0"/>
    <s v="music/rock"/>
    <n v="134.38124999999999"/>
    <x v="632"/>
    <x v="4"/>
    <x v="11"/>
  </r>
  <r>
    <x v="825"/>
    <s v="KILL FREEMAN"/>
    <s v="Kickstarting Kill Freeman independently. Help fund the New Record, Video and Live Shows."/>
    <x v="78"/>
    <n v="12554"/>
    <x v="0"/>
    <x v="0"/>
    <s v="USD"/>
    <n v="1351495284"/>
    <n v="1349335284"/>
    <x v="0"/>
    <x v="221"/>
    <x v="0"/>
    <s v="music/rock"/>
    <n v="100.43200000000002"/>
    <x v="633"/>
    <x v="4"/>
    <x v="11"/>
  </r>
  <r>
    <x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x v="0"/>
    <x v="72"/>
    <x v="0"/>
    <s v="music/rock"/>
    <n v="101.45454545454547"/>
    <x v="634"/>
    <x v="4"/>
    <x v="11"/>
  </r>
  <r>
    <x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x v="0"/>
    <x v="202"/>
    <x v="0"/>
    <s v="music/rock"/>
    <n v="103.33333333333334"/>
    <x v="635"/>
    <x v="4"/>
    <x v="11"/>
  </r>
  <r>
    <x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x v="0"/>
    <x v="44"/>
    <x v="0"/>
    <s v="music/rock"/>
    <n v="107"/>
    <x v="636"/>
    <x v="4"/>
    <x v="11"/>
  </r>
  <r>
    <x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x v="0"/>
    <x v="38"/>
    <x v="0"/>
    <s v="music/rock"/>
    <n v="104"/>
    <x v="151"/>
    <x v="4"/>
    <x v="11"/>
  </r>
  <r>
    <x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x v="0"/>
    <x v="58"/>
    <x v="0"/>
    <s v="music/rock"/>
    <n v="107.83333333333334"/>
    <x v="637"/>
    <x v="4"/>
    <x v="11"/>
  </r>
  <r>
    <x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x v="0"/>
    <x v="9"/>
    <x v="0"/>
    <s v="music/rock"/>
    <n v="233.33333333333334"/>
    <x v="638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x v="0"/>
    <x v="243"/>
    <x v="0"/>
    <s v="music/rock"/>
    <n v="100.60706666666665"/>
    <x v="639"/>
    <x v="4"/>
    <x v="11"/>
  </r>
  <r>
    <x v="833"/>
    <s v="Ragman Rolls"/>
    <s v="This is an American rock album."/>
    <x v="12"/>
    <n v="6100"/>
    <x v="0"/>
    <x v="0"/>
    <s v="USD"/>
    <n v="1397941475"/>
    <n v="1395349475"/>
    <x v="0"/>
    <x v="14"/>
    <x v="0"/>
    <s v="music/rock"/>
    <n v="101.66666666666666"/>
    <x v="640"/>
    <x v="4"/>
    <x v="11"/>
  </r>
  <r>
    <x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x v="0"/>
    <x v="11"/>
    <x v="0"/>
    <s v="music/rock"/>
    <n v="131.0181818181818"/>
    <x v="641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x v="0"/>
    <x v="244"/>
    <x v="0"/>
    <s v="music/rock"/>
    <n v="117.25000000000001"/>
    <x v="642"/>
    <x v="4"/>
    <x v="11"/>
  </r>
  <r>
    <x v="836"/>
    <s v="DESMADRE Full Album + Press Kit"/>
    <s v="An album you can bring home to mom."/>
    <x v="10"/>
    <n v="5046.5200000000004"/>
    <x v="0"/>
    <x v="0"/>
    <s v="USD"/>
    <n v="1381108918"/>
    <n v="1378516918"/>
    <x v="0"/>
    <x v="67"/>
    <x v="0"/>
    <s v="music/rock"/>
    <n v="100.93039999999999"/>
    <x v="643"/>
    <x v="4"/>
    <x v="11"/>
  </r>
  <r>
    <x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x v="0"/>
    <x v="95"/>
    <x v="0"/>
    <s v="music/rock"/>
    <n v="121.8"/>
    <x v="644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x v="0"/>
    <x v="42"/>
    <x v="0"/>
    <s v="music/rock"/>
    <n v="145.4"/>
    <x v="645"/>
    <x v="4"/>
    <x v="11"/>
  </r>
  <r>
    <x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x v="0"/>
    <x v="93"/>
    <x v="0"/>
    <s v="music/rock"/>
    <n v="116.61660000000001"/>
    <x v="646"/>
    <x v="4"/>
    <x v="11"/>
  </r>
  <r>
    <x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x v="0"/>
    <x v="245"/>
    <x v="0"/>
    <s v="music/metal"/>
    <n v="120.4166"/>
    <x v="647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x v="1"/>
    <x v="225"/>
    <x v="0"/>
    <s v="music/metal"/>
    <n v="101.32000000000001"/>
    <x v="648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x v="1"/>
    <x v="70"/>
    <x v="0"/>
    <s v="music/metal"/>
    <n v="104.32"/>
    <x v="649"/>
    <x v="4"/>
    <x v="12"/>
  </r>
  <r>
    <x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x v="0"/>
    <x v="246"/>
    <x v="0"/>
    <s v="music/metal"/>
    <n v="267.13333333333333"/>
    <x v="650"/>
    <x v="4"/>
    <x v="12"/>
  </r>
  <r>
    <x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x v="1"/>
    <x v="180"/>
    <x v="0"/>
    <s v="music/metal"/>
    <n v="194.13333333333333"/>
    <x v="651"/>
    <x v="4"/>
    <x v="12"/>
  </r>
  <r>
    <x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x v="0"/>
    <x v="247"/>
    <x v="0"/>
    <s v="music/metal"/>
    <n v="120.3802"/>
    <x v="652"/>
    <x v="4"/>
    <x v="12"/>
  </r>
  <r>
    <x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x v="0"/>
    <x v="5"/>
    <x v="0"/>
    <s v="music/metal"/>
    <n v="122.00090909090908"/>
    <x v="653"/>
    <x v="4"/>
    <x v="12"/>
  </r>
  <r>
    <x v="847"/>
    <s v="CENTROPYMUSIC"/>
    <s v="MUSIC WITH MEANING!  MUSIC THAT MATTERS!!!"/>
    <x v="185"/>
    <n v="10"/>
    <x v="0"/>
    <x v="0"/>
    <s v="USD"/>
    <n v="1436555376"/>
    <n v="1433963376"/>
    <x v="0"/>
    <x v="29"/>
    <x v="0"/>
    <s v="music/metal"/>
    <n v="100"/>
    <x v="119"/>
    <x v="4"/>
    <x v="12"/>
  </r>
  <r>
    <x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x v="0"/>
    <x v="38"/>
    <x v="0"/>
    <s v="music/metal"/>
    <n v="100"/>
    <x v="654"/>
    <x v="4"/>
    <x v="12"/>
  </r>
  <r>
    <x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x v="0"/>
    <x v="248"/>
    <x v="0"/>
    <s v="music/metal"/>
    <n v="119.9"/>
    <x v="655"/>
    <x v="4"/>
    <x v="12"/>
  </r>
  <r>
    <x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x v="0"/>
    <x v="182"/>
    <x v="0"/>
    <s v="music/metal"/>
    <n v="155.17499999999998"/>
    <x v="656"/>
    <x v="4"/>
    <x v="12"/>
  </r>
  <r>
    <x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x v="0"/>
    <x v="16"/>
    <x v="0"/>
    <s v="music/metal"/>
    <n v="130.44999999999999"/>
    <x v="657"/>
    <x v="4"/>
    <x v="12"/>
  </r>
  <r>
    <x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x v="0"/>
    <x v="95"/>
    <x v="0"/>
    <s v="music/metal"/>
    <n v="104.97142857142859"/>
    <x v="658"/>
    <x v="4"/>
    <x v="12"/>
  </r>
  <r>
    <x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x v="0"/>
    <x v="73"/>
    <x v="0"/>
    <s v="music/metal"/>
    <n v="100"/>
    <x v="180"/>
    <x v="4"/>
    <x v="12"/>
  </r>
  <r>
    <x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x v="0"/>
    <x v="249"/>
    <x v="0"/>
    <s v="music/metal"/>
    <n v="118.2205035971223"/>
    <x v="659"/>
    <x v="4"/>
    <x v="12"/>
  </r>
  <r>
    <x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x v="0"/>
    <x v="5"/>
    <x v="0"/>
    <s v="music/metal"/>
    <n v="103.44827586206897"/>
    <x v="660"/>
    <x v="4"/>
    <x v="12"/>
  </r>
  <r>
    <x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x v="0"/>
    <x v="33"/>
    <x v="0"/>
    <s v="music/metal"/>
    <n v="218.00000000000003"/>
    <x v="661"/>
    <x v="4"/>
    <x v="12"/>
  </r>
  <r>
    <x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x v="0"/>
    <x v="54"/>
    <x v="0"/>
    <s v="music/metal"/>
    <n v="100"/>
    <x v="73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x v="0"/>
    <x v="88"/>
    <x v="0"/>
    <s v="music/metal"/>
    <n v="144.00583333333333"/>
    <x v="662"/>
    <x v="4"/>
    <x v="12"/>
  </r>
  <r>
    <x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x v="0"/>
    <x v="15"/>
    <x v="0"/>
    <s v="music/metal"/>
    <n v="104.67500000000001"/>
    <x v="663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x v="0"/>
    <x v="53"/>
    <x v="1"/>
    <s v="music/jazz"/>
    <n v="18.142857142857142"/>
    <x v="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x v="0"/>
    <x v="84"/>
    <x v="1"/>
    <s v="music/jazz"/>
    <n v="2.2444444444444445"/>
    <x v="476"/>
    <x v="4"/>
    <x v="13"/>
  </r>
  <r>
    <x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x v="0"/>
    <x v="80"/>
    <x v="1"/>
    <s v="music/jazz"/>
    <n v="0.33999999999999997"/>
    <x v="665"/>
    <x v="4"/>
    <x v="13"/>
  </r>
  <r>
    <x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x v="0"/>
    <x v="81"/>
    <x v="1"/>
    <s v="music/jazz"/>
    <n v="4.5"/>
    <x v="666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x v="0"/>
    <x v="1"/>
    <x v="1"/>
    <s v="music/jazz"/>
    <n v="41.53846153846154"/>
    <x v="667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x v="0"/>
    <x v="84"/>
    <x v="1"/>
    <s v="music/jazz"/>
    <n v="2.0454545454545454"/>
    <x v="381"/>
    <x v="4"/>
    <x v="13"/>
  </r>
  <r>
    <x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x v="0"/>
    <x v="202"/>
    <x v="1"/>
    <s v="music/jazz"/>
    <n v="18.285714285714285"/>
    <x v="66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x v="0"/>
    <x v="202"/>
    <x v="1"/>
    <s v="music/jazz"/>
    <n v="24.02"/>
    <x v="66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x v="0"/>
    <x v="29"/>
    <x v="1"/>
    <s v="music/jazz"/>
    <n v="0.1111111111111111"/>
    <x v="73"/>
    <x v="4"/>
    <x v="13"/>
  </r>
  <r>
    <x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x v="0"/>
    <x v="83"/>
    <x v="1"/>
    <s v="music/jazz"/>
    <n v="11.818181818181818"/>
    <x v="670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x v="0"/>
    <x v="81"/>
    <x v="1"/>
    <s v="music/jazz"/>
    <n v="0.31"/>
    <x v="671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x v="0"/>
    <x v="8"/>
    <x v="1"/>
    <s v="music/jazz"/>
    <n v="5.416666666666667"/>
    <x v="672"/>
    <x v="4"/>
    <x v="13"/>
  </r>
  <r>
    <x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x v="0"/>
    <x v="84"/>
    <x v="1"/>
    <s v="music/jazz"/>
    <n v="0.8125"/>
    <x v="151"/>
    <x v="4"/>
    <x v="13"/>
  </r>
  <r>
    <x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x v="0"/>
    <x v="81"/>
    <x v="1"/>
    <s v="music/jazz"/>
    <n v="1.2857142857142856"/>
    <x v="377"/>
    <x v="4"/>
    <x v="13"/>
  </r>
  <r>
    <x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x v="0"/>
    <x v="64"/>
    <x v="1"/>
    <s v="music/jazz"/>
    <n v="24.333333333333336"/>
    <x v="673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x v="0"/>
    <x v="78"/>
    <x v="1"/>
    <s v="music/jazz"/>
    <n v="0"/>
    <x v="121"/>
    <x v="4"/>
    <x v="13"/>
  </r>
  <r>
    <x v="876"/>
    <s v="Sound Of Dobells"/>
    <s v="What was the greatest record shop ever?  DOBELLS!"/>
    <x v="189"/>
    <n v="1286"/>
    <x v="2"/>
    <x v="1"/>
    <s v="GBP"/>
    <n v="1359978927"/>
    <n v="1357127727"/>
    <x v="0"/>
    <x v="43"/>
    <x v="1"/>
    <s v="music/jazz"/>
    <n v="40.799492385786799"/>
    <x v="674"/>
    <x v="4"/>
    <x v="13"/>
  </r>
  <r>
    <x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x v="0"/>
    <x v="60"/>
    <x v="1"/>
    <s v="music/jazz"/>
    <n v="67.55"/>
    <x v="675"/>
    <x v="4"/>
    <x v="13"/>
  </r>
  <r>
    <x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x v="0"/>
    <x v="84"/>
    <x v="1"/>
    <s v="music/jazz"/>
    <n v="1.3"/>
    <x v="151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x v="0"/>
    <x v="209"/>
    <x v="1"/>
    <s v="music/jazz"/>
    <n v="30.666666666666664"/>
    <x v="676"/>
    <x v="4"/>
    <x v="13"/>
  </r>
  <r>
    <x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x v="0"/>
    <x v="22"/>
    <x v="1"/>
    <s v="music/indie rock"/>
    <n v="2.9894179894179893"/>
    <x v="677"/>
    <x v="4"/>
    <x v="14"/>
  </r>
  <r>
    <x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x v="0"/>
    <x v="29"/>
    <x v="1"/>
    <s v="music/indie rock"/>
    <n v="0.8"/>
    <x v="180"/>
    <x v="4"/>
    <x v="14"/>
  </r>
  <r>
    <x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x v="0"/>
    <x v="25"/>
    <x v="1"/>
    <s v="music/indie rock"/>
    <n v="20.133333333333333"/>
    <x v="678"/>
    <x v="4"/>
    <x v="14"/>
  </r>
  <r>
    <x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x v="0"/>
    <x v="54"/>
    <x v="1"/>
    <s v="music/indie rock"/>
    <n v="40.020000000000003"/>
    <x v="679"/>
    <x v="4"/>
    <x v="14"/>
  </r>
  <r>
    <x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x v="0"/>
    <x v="84"/>
    <x v="1"/>
    <s v="music/indie rock"/>
    <n v="1"/>
    <x v="119"/>
    <x v="4"/>
    <x v="14"/>
  </r>
  <r>
    <x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x v="0"/>
    <x v="64"/>
    <x v="1"/>
    <s v="music/indie rock"/>
    <n v="75"/>
    <x v="680"/>
    <x v="4"/>
    <x v="14"/>
  </r>
  <r>
    <x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x v="0"/>
    <x v="63"/>
    <x v="1"/>
    <s v="music/indie rock"/>
    <n v="41"/>
    <x v="681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x v="0"/>
    <x v="78"/>
    <x v="1"/>
    <s v="music/indie rock"/>
    <n v="0"/>
    <x v="121"/>
    <x v="4"/>
    <x v="14"/>
  </r>
  <r>
    <x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x v="0"/>
    <x v="80"/>
    <x v="1"/>
    <s v="music/indie rock"/>
    <n v="7.1999999999999993"/>
    <x v="666"/>
    <x v="4"/>
    <x v="14"/>
  </r>
  <r>
    <x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x v="0"/>
    <x v="58"/>
    <x v="1"/>
    <s v="music/indie rock"/>
    <n v="9.4412800000000008"/>
    <x v="682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x v="0"/>
    <x v="80"/>
    <x v="1"/>
    <s v="music/indie rock"/>
    <n v="4.1666666666666661"/>
    <x v="683"/>
    <x v="4"/>
    <x v="14"/>
  </r>
  <r>
    <x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x v="0"/>
    <x v="82"/>
    <x v="1"/>
    <s v="music/indie rock"/>
    <n v="3.25"/>
    <x v="684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x v="0"/>
    <x v="57"/>
    <x v="1"/>
    <s v="music/indie rock"/>
    <n v="40.75"/>
    <x v="685"/>
    <x v="4"/>
    <x v="14"/>
  </r>
  <r>
    <x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x v="0"/>
    <x v="81"/>
    <x v="1"/>
    <s v="music/indie rock"/>
    <n v="10"/>
    <x v="379"/>
    <x v="4"/>
    <x v="14"/>
  </r>
  <r>
    <x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x v="0"/>
    <x v="28"/>
    <x v="1"/>
    <s v="music/indie rock"/>
    <n v="39.17"/>
    <x v="686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x v="0"/>
    <x v="63"/>
    <x v="1"/>
    <s v="music/indie rock"/>
    <n v="2.4375"/>
    <x v="687"/>
    <x v="4"/>
    <x v="14"/>
  </r>
  <r>
    <x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x v="0"/>
    <x v="250"/>
    <x v="1"/>
    <s v="music/indie rock"/>
    <n v="40"/>
    <x v="688"/>
    <x v="4"/>
    <x v="14"/>
  </r>
  <r>
    <x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x v="0"/>
    <x v="78"/>
    <x v="1"/>
    <s v="music/indie rock"/>
    <n v="0"/>
    <x v="121"/>
    <x v="4"/>
    <x v="14"/>
  </r>
  <r>
    <x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x v="0"/>
    <x v="84"/>
    <x v="1"/>
    <s v="music/indie rock"/>
    <n v="2.8000000000000003"/>
    <x v="436"/>
    <x v="4"/>
    <x v="14"/>
  </r>
  <r>
    <x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x v="0"/>
    <x v="22"/>
    <x v="1"/>
    <s v="music/indie rock"/>
    <n v="37.333333333333336"/>
    <x v="436"/>
    <x v="4"/>
    <x v="14"/>
  </r>
  <r>
    <x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x v="0"/>
    <x v="84"/>
    <x v="1"/>
    <s v="music/jazz"/>
    <n v="0.42"/>
    <x v="689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x v="0"/>
    <x v="78"/>
    <x v="1"/>
    <s v="music/jazz"/>
    <n v="0"/>
    <x v="121"/>
    <x v="4"/>
    <x v="13"/>
  </r>
  <r>
    <x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x v="0"/>
    <x v="83"/>
    <x v="1"/>
    <s v="music/jazz"/>
    <n v="0.3"/>
    <x v="180"/>
    <x v="4"/>
    <x v="13"/>
  </r>
  <r>
    <x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x v="0"/>
    <x v="80"/>
    <x v="1"/>
    <s v="music/jazz"/>
    <n v="3.2"/>
    <x v="379"/>
    <x v="4"/>
    <x v="13"/>
  </r>
  <r>
    <x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x v="0"/>
    <x v="83"/>
    <x v="1"/>
    <s v="music/jazz"/>
    <n v="0.30199999999999999"/>
    <x v="690"/>
    <x v="4"/>
    <x v="13"/>
  </r>
  <r>
    <x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x v="0"/>
    <x v="79"/>
    <x v="1"/>
    <s v="music/jazz"/>
    <n v="3.0153846153846153"/>
    <x v="691"/>
    <x v="4"/>
    <x v="13"/>
  </r>
  <r>
    <x v="906"/>
    <s v="24th Music Presents Channeling Motown (Live)"/>
    <s v="The DMV's most respected saxophonist pay tribute to Motown."/>
    <x v="36"/>
    <n v="0"/>
    <x v="2"/>
    <x v="0"/>
    <s v="USD"/>
    <n v="1394681590"/>
    <n v="1392093190"/>
    <x v="0"/>
    <x v="78"/>
    <x v="1"/>
    <s v="music/jazz"/>
    <n v="0"/>
    <x v="121"/>
    <x v="4"/>
    <x v="13"/>
  </r>
  <r>
    <x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x v="0"/>
    <x v="78"/>
    <x v="1"/>
    <s v="music/jazz"/>
    <n v="0"/>
    <x v="121"/>
    <x v="4"/>
    <x v="13"/>
  </r>
  <r>
    <x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x v="0"/>
    <x v="78"/>
    <x v="1"/>
    <s v="music/jazz"/>
    <n v="0"/>
    <x v="121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x v="0"/>
    <x v="22"/>
    <x v="1"/>
    <s v="music/jazz"/>
    <n v="3.25"/>
    <x v="178"/>
    <x v="4"/>
    <x v="13"/>
  </r>
  <r>
    <x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x v="0"/>
    <x v="81"/>
    <x v="1"/>
    <s v="music/jazz"/>
    <n v="22.363636363636363"/>
    <x v="692"/>
    <x v="4"/>
    <x v="13"/>
  </r>
  <r>
    <x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x v="0"/>
    <x v="78"/>
    <x v="1"/>
    <s v="music/jazz"/>
    <n v="0"/>
    <x v="121"/>
    <x v="4"/>
    <x v="13"/>
  </r>
  <r>
    <x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x v="0"/>
    <x v="84"/>
    <x v="1"/>
    <s v="music/jazz"/>
    <n v="0.85714285714285721"/>
    <x v="2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x v="0"/>
    <x v="54"/>
    <x v="1"/>
    <s v="music/jazz"/>
    <n v="6.6066666666666665"/>
    <x v="693"/>
    <x v="4"/>
    <x v="13"/>
  </r>
  <r>
    <x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x v="0"/>
    <x v="78"/>
    <x v="1"/>
    <s v="music/jazz"/>
    <n v="0"/>
    <x v="121"/>
    <x v="4"/>
    <x v="13"/>
  </r>
  <r>
    <x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x v="0"/>
    <x v="82"/>
    <x v="1"/>
    <s v="music/jazz"/>
    <n v="5.7692307692307692"/>
    <x v="69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x v="0"/>
    <x v="78"/>
    <x v="1"/>
    <s v="music/jazz"/>
    <n v="0"/>
    <x v="121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x v="0"/>
    <x v="29"/>
    <x v="1"/>
    <s v="music/jazz"/>
    <n v="0.6"/>
    <x v="18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x v="0"/>
    <x v="73"/>
    <x v="1"/>
    <s v="music/jazz"/>
    <n v="5.0256410256410255"/>
    <x v="695"/>
    <x v="4"/>
    <x v="13"/>
  </r>
  <r>
    <x v="919"/>
    <s v="Jazz CD:  Out of The Blue"/>
    <s v="Cool jazz with a New Orleans flavor."/>
    <x v="22"/>
    <n v="100"/>
    <x v="2"/>
    <x v="0"/>
    <s v="USD"/>
    <n v="1355930645"/>
    <n v="1352906645"/>
    <x v="0"/>
    <x v="29"/>
    <x v="1"/>
    <s v="music/jazz"/>
    <n v="0.5"/>
    <x v="101"/>
    <x v="4"/>
    <x v="13"/>
  </r>
  <r>
    <x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x v="0"/>
    <x v="78"/>
    <x v="1"/>
    <s v="music/jazz"/>
    <n v="0"/>
    <x v="121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x v="0"/>
    <x v="9"/>
    <x v="1"/>
    <s v="music/jazz"/>
    <n v="30.9"/>
    <x v="696"/>
    <x v="4"/>
    <x v="13"/>
  </r>
  <r>
    <x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x v="0"/>
    <x v="209"/>
    <x v="1"/>
    <s v="music/jazz"/>
    <n v="21.037037037037038"/>
    <x v="697"/>
    <x v="4"/>
    <x v="13"/>
  </r>
  <r>
    <x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x v="0"/>
    <x v="79"/>
    <x v="1"/>
    <s v="music/jazz"/>
    <n v="2.1999999999999997"/>
    <x v="698"/>
    <x v="4"/>
    <x v="13"/>
  </r>
  <r>
    <x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x v="0"/>
    <x v="41"/>
    <x v="1"/>
    <s v="music/jazz"/>
    <n v="10.9"/>
    <x v="699"/>
    <x v="4"/>
    <x v="13"/>
  </r>
  <r>
    <x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x v="0"/>
    <x v="81"/>
    <x v="1"/>
    <s v="music/jazz"/>
    <n v="2.666666666666667"/>
    <x v="700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x v="0"/>
    <x v="78"/>
    <x v="1"/>
    <s v="music/jazz"/>
    <n v="0"/>
    <x v="121"/>
    <x v="4"/>
    <x v="13"/>
  </r>
  <r>
    <x v="927"/>
    <s v="JETRO DA SILVA FUNK PROJECT"/>
    <s v="Studio CD/DVD Solo project of Pianist &amp; Keyboardist Jetro da Silva"/>
    <x v="22"/>
    <n v="0"/>
    <x v="2"/>
    <x v="0"/>
    <s v="USD"/>
    <n v="1337024695"/>
    <n v="1334432695"/>
    <x v="0"/>
    <x v="78"/>
    <x v="1"/>
    <s v="music/jazz"/>
    <n v="0"/>
    <x v="121"/>
    <x v="4"/>
    <x v="13"/>
  </r>
  <r>
    <x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x v="0"/>
    <x v="33"/>
    <x v="1"/>
    <s v="music/jazz"/>
    <n v="10.86206896551724"/>
    <x v="701"/>
    <x v="4"/>
    <x v="13"/>
  </r>
  <r>
    <x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x v="0"/>
    <x v="78"/>
    <x v="1"/>
    <s v="music/jazz"/>
    <n v="0"/>
    <x v="121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x v="0"/>
    <x v="81"/>
    <x v="1"/>
    <s v="music/jazz"/>
    <n v="38.333333333333336"/>
    <x v="160"/>
    <x v="4"/>
    <x v="13"/>
  </r>
  <r>
    <x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x v="0"/>
    <x v="63"/>
    <x v="1"/>
    <s v="music/jazz"/>
    <n v="6.5500000000000007"/>
    <x v="702"/>
    <x v="4"/>
    <x v="13"/>
  </r>
  <r>
    <x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x v="0"/>
    <x v="209"/>
    <x v="1"/>
    <s v="music/jazz"/>
    <n v="14.536842105263158"/>
    <x v="703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x v="0"/>
    <x v="84"/>
    <x v="1"/>
    <s v="music/jazz"/>
    <n v="6"/>
    <x v="88"/>
    <x v="4"/>
    <x v="13"/>
  </r>
  <r>
    <x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x v="0"/>
    <x v="209"/>
    <x v="1"/>
    <s v="music/jazz"/>
    <n v="30.4"/>
    <x v="704"/>
    <x v="4"/>
    <x v="13"/>
  </r>
  <r>
    <x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x v="0"/>
    <x v="84"/>
    <x v="1"/>
    <s v="music/jazz"/>
    <n v="1.4285714285714286"/>
    <x v="384"/>
    <x v="4"/>
    <x v="13"/>
  </r>
  <r>
    <x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x v="0"/>
    <x v="78"/>
    <x v="1"/>
    <s v="music/jazz"/>
    <n v="0"/>
    <x v="121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x v="0"/>
    <x v="84"/>
    <x v="1"/>
    <s v="music/jazz"/>
    <n v="1.1428571428571428"/>
    <x v="135"/>
    <x v="4"/>
    <x v="13"/>
  </r>
  <r>
    <x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x v="0"/>
    <x v="29"/>
    <x v="1"/>
    <s v="music/jazz"/>
    <n v="0.35714285714285715"/>
    <x v="384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x v="0"/>
    <x v="84"/>
    <x v="1"/>
    <s v="music/jazz"/>
    <n v="1.4545454545454546"/>
    <x v="135"/>
    <x v="4"/>
    <x v="13"/>
  </r>
  <r>
    <x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x v="0"/>
    <x v="25"/>
    <x v="1"/>
    <s v="technology/wearables"/>
    <n v="17.155555555555555"/>
    <x v="705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x v="0"/>
    <x v="162"/>
    <x v="1"/>
    <s v="technology/wearables"/>
    <n v="2.3220000000000001"/>
    <x v="706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x v="0"/>
    <x v="38"/>
    <x v="1"/>
    <s v="technology/wearables"/>
    <n v="8.9066666666666663"/>
    <x v="707"/>
    <x v="2"/>
    <x v="8"/>
  </r>
  <r>
    <x v="943"/>
    <s v="SleepMode"/>
    <s v="A mask for home or travel that will give you the best, undisturbed sleep of your life."/>
    <x v="9"/>
    <n v="289"/>
    <x v="2"/>
    <x v="0"/>
    <s v="USD"/>
    <n v="1480438905"/>
    <n v="1477843305"/>
    <x v="0"/>
    <x v="8"/>
    <x v="1"/>
    <s v="technology/wearables"/>
    <n v="9.6333333333333346"/>
    <x v="708"/>
    <x v="2"/>
    <x v="8"/>
  </r>
  <r>
    <x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x v="0"/>
    <x v="93"/>
    <x v="1"/>
    <s v="technology/wearables"/>
    <n v="13.325999999999999"/>
    <x v="709"/>
    <x v="2"/>
    <x v="8"/>
  </r>
  <r>
    <x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x v="0"/>
    <x v="38"/>
    <x v="1"/>
    <s v="technology/wearables"/>
    <n v="2.484"/>
    <x v="710"/>
    <x v="2"/>
    <x v="8"/>
  </r>
  <r>
    <x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x v="0"/>
    <x v="81"/>
    <x v="1"/>
    <s v="technology/wearables"/>
    <n v="1.9066666666666665"/>
    <x v="711"/>
    <x v="2"/>
    <x v="8"/>
  </r>
  <r>
    <x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x v="0"/>
    <x v="78"/>
    <x v="1"/>
    <s v="technology/wearables"/>
    <n v="0"/>
    <x v="121"/>
    <x v="2"/>
    <x v="8"/>
  </r>
  <r>
    <x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x v="0"/>
    <x v="22"/>
    <x v="1"/>
    <s v="technology/wearables"/>
    <n v="12"/>
    <x v="88"/>
    <x v="2"/>
    <x v="8"/>
  </r>
  <r>
    <x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x v="0"/>
    <x v="63"/>
    <x v="1"/>
    <s v="technology/wearables"/>
    <n v="1.365"/>
    <x v="498"/>
    <x v="2"/>
    <x v="8"/>
  </r>
  <r>
    <x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x v="0"/>
    <x v="54"/>
    <x v="1"/>
    <s v="technology/wearables"/>
    <n v="28.04"/>
    <x v="712"/>
    <x v="2"/>
    <x v="8"/>
  </r>
  <r>
    <x v="951"/>
    <s v="Smart Harness"/>
    <s v="Revolutionizing the way we walk our dogs!"/>
    <x v="63"/>
    <n v="19195"/>
    <x v="2"/>
    <x v="0"/>
    <s v="USD"/>
    <n v="1465054872"/>
    <n v="1461166872"/>
    <x v="0"/>
    <x v="212"/>
    <x v="1"/>
    <s v="technology/wearables"/>
    <n v="38.39"/>
    <x v="713"/>
    <x v="2"/>
    <x v="8"/>
  </r>
  <r>
    <x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x v="0"/>
    <x v="193"/>
    <x v="1"/>
    <s v="technology/wearables"/>
    <n v="39.942857142857143"/>
    <x v="714"/>
    <x v="2"/>
    <x v="8"/>
  </r>
  <r>
    <x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x v="0"/>
    <x v="81"/>
    <x v="1"/>
    <s v="technology/wearables"/>
    <n v="0.84"/>
    <x v="715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x v="0"/>
    <x v="196"/>
    <x v="1"/>
    <s v="technology/wearables"/>
    <n v="43.406666666666666"/>
    <x v="716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x v="0"/>
    <x v="251"/>
    <x v="1"/>
    <s v="technology/wearables"/>
    <n v="5.6613333333333333"/>
    <x v="717"/>
    <x v="2"/>
    <x v="8"/>
  </r>
  <r>
    <x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x v="0"/>
    <x v="57"/>
    <x v="1"/>
    <s v="technology/wearables"/>
    <n v="1.722"/>
    <x v="718"/>
    <x v="2"/>
    <x v="8"/>
  </r>
  <r>
    <x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x v="0"/>
    <x v="63"/>
    <x v="1"/>
    <s v="technology/wearables"/>
    <n v="1.9416666666666664"/>
    <x v="719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x v="0"/>
    <x v="57"/>
    <x v="1"/>
    <s v="technology/wearables"/>
    <n v="11.328275684711327"/>
    <x v="720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x v="0"/>
    <x v="199"/>
    <x v="1"/>
    <s v="technology/wearables"/>
    <n v="38.86"/>
    <x v="721"/>
    <x v="2"/>
    <x v="8"/>
  </r>
  <r>
    <x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x v="0"/>
    <x v="101"/>
    <x v="1"/>
    <s v="technology/wearables"/>
    <n v="46.100628930817614"/>
    <x v="722"/>
    <x v="2"/>
    <x v="8"/>
  </r>
  <r>
    <x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x v="0"/>
    <x v="238"/>
    <x v="1"/>
    <s v="technology/wearables"/>
    <n v="42.188421052631583"/>
    <x v="723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x v="0"/>
    <x v="77"/>
    <x v="1"/>
    <s v="technology/wearables"/>
    <n v="28.48"/>
    <x v="724"/>
    <x v="2"/>
    <x v="8"/>
  </r>
  <r>
    <x v="963"/>
    <s v="The Ultimate Learning Center"/>
    <s v="WE are molding an educated, motivated, non violent GENERATION!"/>
    <x v="19"/>
    <n v="377"/>
    <x v="2"/>
    <x v="0"/>
    <s v="USD"/>
    <n v="1476717319"/>
    <n v="1473693319"/>
    <x v="0"/>
    <x v="82"/>
    <x v="1"/>
    <s v="technology/wearables"/>
    <n v="1.077142857142857"/>
    <x v="725"/>
    <x v="2"/>
    <x v="8"/>
  </r>
  <r>
    <x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x v="0"/>
    <x v="60"/>
    <x v="1"/>
    <s v="technology/wearables"/>
    <n v="0.79909090909090907"/>
    <x v="72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x v="0"/>
    <x v="79"/>
    <x v="1"/>
    <s v="technology/wearables"/>
    <n v="1.1919999999999999"/>
    <x v="727"/>
    <x v="2"/>
    <x v="8"/>
  </r>
  <r>
    <x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x v="0"/>
    <x v="209"/>
    <x v="1"/>
    <s v="technology/wearables"/>
    <n v="14.799999999999999"/>
    <x v="728"/>
    <x v="2"/>
    <x v="8"/>
  </r>
  <r>
    <x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x v="0"/>
    <x v="75"/>
    <x v="1"/>
    <s v="technology/wearables"/>
    <n v="17.810000000000002"/>
    <x v="729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x v="0"/>
    <x v="80"/>
    <x v="1"/>
    <s v="technology/wearables"/>
    <n v="1.325"/>
    <x v="730"/>
    <x v="2"/>
    <x v="8"/>
  </r>
  <r>
    <x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x v="0"/>
    <x v="202"/>
    <x v="1"/>
    <s v="technology/wearables"/>
    <n v="46.666666666666664"/>
    <x v="731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x v="0"/>
    <x v="25"/>
    <x v="1"/>
    <s v="technology/wearables"/>
    <n v="45.92"/>
    <x v="732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x v="0"/>
    <x v="81"/>
    <x v="1"/>
    <s v="technology/wearables"/>
    <n v="0.22599999999999998"/>
    <x v="733"/>
    <x v="2"/>
    <x v="8"/>
  </r>
  <r>
    <x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x v="0"/>
    <x v="43"/>
    <x v="1"/>
    <s v="technology/wearables"/>
    <n v="34.625"/>
    <x v="734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x v="0"/>
    <x v="22"/>
    <x v="1"/>
    <s v="technology/wearables"/>
    <n v="2.0549999999999997"/>
    <x v="735"/>
    <x v="2"/>
    <x v="8"/>
  </r>
  <r>
    <x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x v="0"/>
    <x v="83"/>
    <x v="1"/>
    <s v="technology/wearables"/>
    <n v="0.55999999999999994"/>
    <x v="736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x v="0"/>
    <x v="54"/>
    <x v="1"/>
    <s v="technology/wearables"/>
    <n v="2.6069999999999998"/>
    <x v="737"/>
    <x v="2"/>
    <x v="8"/>
  </r>
  <r>
    <x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x v="0"/>
    <x v="59"/>
    <x v="1"/>
    <s v="technology/wearables"/>
    <n v="1.9259999999999999"/>
    <x v="738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x v="0"/>
    <x v="8"/>
    <x v="1"/>
    <s v="technology/wearables"/>
    <n v="33.666666666666664"/>
    <x v="739"/>
    <x v="2"/>
    <x v="8"/>
  </r>
  <r>
    <x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x v="0"/>
    <x v="252"/>
    <x v="1"/>
    <s v="technology/wearables"/>
    <n v="56.263267182990241"/>
    <x v="740"/>
    <x v="2"/>
    <x v="8"/>
  </r>
  <r>
    <x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x v="0"/>
    <x v="93"/>
    <x v="1"/>
    <s v="technology/wearables"/>
    <n v="82.817599999999999"/>
    <x v="741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x v="0"/>
    <x v="162"/>
    <x v="1"/>
    <s v="technology/wearables"/>
    <n v="14.860000000000001"/>
    <x v="742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x v="0"/>
    <x v="80"/>
    <x v="1"/>
    <s v="technology/wearables"/>
    <n v="1.2375123751237513E-2"/>
    <x v="743"/>
    <x v="2"/>
    <x v="8"/>
  </r>
  <r>
    <x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x v="0"/>
    <x v="83"/>
    <x v="1"/>
    <s v="technology/wearables"/>
    <n v="1.7142857142857144E-2"/>
    <x v="120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x v="0"/>
    <x v="122"/>
    <x v="1"/>
    <s v="technology/wearables"/>
    <n v="29.506136117214709"/>
    <x v="744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x v="0"/>
    <x v="83"/>
    <x v="1"/>
    <s v="technology/wearables"/>
    <n v="1.06"/>
    <x v="745"/>
    <x v="2"/>
    <x v="8"/>
  </r>
  <r>
    <x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x v="0"/>
    <x v="23"/>
    <x v="1"/>
    <s v="technology/wearables"/>
    <n v="6.293333333333333"/>
    <x v="746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x v="0"/>
    <x v="23"/>
    <x v="1"/>
    <s v="technology/wearables"/>
    <n v="12.75"/>
    <x v="747"/>
    <x v="2"/>
    <x v="8"/>
  </r>
  <r>
    <x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x v="0"/>
    <x v="14"/>
    <x v="1"/>
    <s v="technology/wearables"/>
    <n v="13.22"/>
    <x v="748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x v="0"/>
    <x v="78"/>
    <x v="1"/>
    <s v="technology/wearables"/>
    <n v="0"/>
    <x v="121"/>
    <x v="2"/>
    <x v="8"/>
  </r>
  <r>
    <x v="989"/>
    <s v="Power Rope"/>
    <s v="The most useful phone charger you will ever buy"/>
    <x v="3"/>
    <n v="1677"/>
    <x v="2"/>
    <x v="0"/>
    <s v="USD"/>
    <n v="1475101495"/>
    <n v="1472509495"/>
    <x v="0"/>
    <x v="58"/>
    <x v="1"/>
    <s v="technology/wearables"/>
    <n v="16.77"/>
    <x v="749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x v="0"/>
    <x v="84"/>
    <x v="1"/>
    <s v="technology/wearables"/>
    <n v="0.104"/>
    <x v="31"/>
    <x v="2"/>
    <x v="8"/>
  </r>
  <r>
    <x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x v="0"/>
    <x v="63"/>
    <x v="1"/>
    <s v="technology/wearables"/>
    <n v="4.24"/>
    <x v="750"/>
    <x v="2"/>
    <x v="8"/>
  </r>
  <r>
    <x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x v="0"/>
    <x v="80"/>
    <x v="1"/>
    <s v="technology/wearables"/>
    <n v="0.46699999999999997"/>
    <x v="751"/>
    <x v="2"/>
    <x v="8"/>
  </r>
  <r>
    <x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x v="0"/>
    <x v="193"/>
    <x v="1"/>
    <s v="technology/wearables"/>
    <n v="25.087142857142858"/>
    <x v="752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x v="0"/>
    <x v="202"/>
    <x v="1"/>
    <s v="technology/wearables"/>
    <n v="2.3345000000000002"/>
    <x v="753"/>
    <x v="2"/>
    <x v="8"/>
  </r>
  <r>
    <x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x v="0"/>
    <x v="82"/>
    <x v="1"/>
    <s v="technology/wearables"/>
    <n v="7.26"/>
    <x v="754"/>
    <x v="2"/>
    <x v="8"/>
  </r>
  <r>
    <x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x v="0"/>
    <x v="81"/>
    <x v="1"/>
    <s v="technology/wearables"/>
    <n v="1.625"/>
    <x v="31"/>
    <x v="2"/>
    <x v="8"/>
  </r>
  <r>
    <x v="997"/>
    <s v="iPhanny"/>
    <s v="The iPhanny keeps your iPhone 6 safe from bending in those dangerous pants pockets."/>
    <x v="10"/>
    <n v="65"/>
    <x v="2"/>
    <x v="0"/>
    <s v="USD"/>
    <n v="1417145297"/>
    <n v="1414549697"/>
    <x v="0"/>
    <x v="22"/>
    <x v="1"/>
    <s v="technology/wearables"/>
    <n v="1.3"/>
    <x v="755"/>
    <x v="2"/>
    <x v="8"/>
  </r>
  <r>
    <x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x v="0"/>
    <x v="194"/>
    <x v="1"/>
    <s v="technology/wearables"/>
    <n v="58.558333333333337"/>
    <x v="756"/>
    <x v="2"/>
    <x v="8"/>
  </r>
  <r>
    <x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x v="0"/>
    <x v="244"/>
    <x v="1"/>
    <s v="technology/wearables"/>
    <n v="7.7886666666666677"/>
    <x v="757"/>
    <x v="2"/>
    <x v="8"/>
  </r>
  <r>
    <x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x v="0"/>
    <x v="79"/>
    <x v="1"/>
    <s v="technology/wearables"/>
    <n v="2.2157147647256061"/>
    <x v="758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x v="0"/>
    <x v="80"/>
    <x v="1"/>
    <s v="technology/wearables"/>
    <n v="104"/>
    <x v="759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x v="0"/>
    <x v="19"/>
    <x v="1"/>
    <s v="technology/wearables"/>
    <n v="29.6029602960296"/>
    <x v="760"/>
    <x v="2"/>
    <x v="8"/>
  </r>
  <r>
    <x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x v="0"/>
    <x v="41"/>
    <x v="1"/>
    <s v="technology/wearables"/>
    <n v="16.055"/>
    <x v="761"/>
    <x v="2"/>
    <x v="8"/>
  </r>
  <r>
    <x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x v="0"/>
    <x v="195"/>
    <x v="1"/>
    <s v="technology/wearables"/>
    <n v="82.207999999999998"/>
    <x v="762"/>
    <x v="2"/>
    <x v="8"/>
  </r>
  <r>
    <x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x v="0"/>
    <x v="253"/>
    <x v="1"/>
    <s v="technology/wearables"/>
    <n v="75.051000000000002"/>
    <x v="763"/>
    <x v="2"/>
    <x v="8"/>
  </r>
  <r>
    <x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x v="0"/>
    <x v="22"/>
    <x v="1"/>
    <s v="technology/wearables"/>
    <n v="5.8500000000000005"/>
    <x v="764"/>
    <x v="2"/>
    <x v="8"/>
  </r>
  <r>
    <x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x v="0"/>
    <x v="88"/>
    <x v="1"/>
    <s v="technology/wearables"/>
    <n v="44.32"/>
    <x v="765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x v="0"/>
    <x v="29"/>
    <x v="1"/>
    <s v="technology/wearables"/>
    <n v="0.26737967914438499"/>
    <x v="409"/>
    <x v="2"/>
    <x v="8"/>
  </r>
  <r>
    <x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x v="0"/>
    <x v="21"/>
    <x v="1"/>
    <s v="technology/wearables"/>
    <n v="13.13"/>
    <x v="178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x v="0"/>
    <x v="80"/>
    <x v="1"/>
    <s v="technology/wearables"/>
    <n v="0.19088937093275488"/>
    <x v="698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x v="0"/>
    <x v="29"/>
    <x v="1"/>
    <s v="technology/wearables"/>
    <n v="0.375"/>
    <x v="766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x v="0"/>
    <x v="254"/>
    <x v="1"/>
    <s v="technology/wearables"/>
    <n v="21535.021000000001"/>
    <x v="767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x v="0"/>
    <x v="240"/>
    <x v="1"/>
    <s v="technology/wearables"/>
    <n v="34.527999999999999"/>
    <x v="768"/>
    <x v="2"/>
    <x v="8"/>
  </r>
  <r>
    <x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x v="0"/>
    <x v="38"/>
    <x v="1"/>
    <s v="technology/wearables"/>
    <n v="30.599999999999998"/>
    <x v="769"/>
    <x v="2"/>
    <x v="8"/>
  </r>
  <r>
    <x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x v="0"/>
    <x v="79"/>
    <x v="1"/>
    <s v="technology/wearables"/>
    <n v="2.666666666666667"/>
    <x v="379"/>
    <x v="2"/>
    <x v="8"/>
  </r>
  <r>
    <x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x v="0"/>
    <x v="44"/>
    <x v="1"/>
    <s v="technology/wearables"/>
    <n v="2.8420000000000001"/>
    <x v="770"/>
    <x v="2"/>
    <x v="8"/>
  </r>
  <r>
    <x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x v="0"/>
    <x v="255"/>
    <x v="1"/>
    <s v="technology/wearables"/>
    <n v="22.878799999999998"/>
    <x v="771"/>
    <x v="2"/>
    <x v="8"/>
  </r>
  <r>
    <x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x v="0"/>
    <x v="63"/>
    <x v="1"/>
    <s v="technology/wearables"/>
    <n v="3.105"/>
    <x v="772"/>
    <x v="2"/>
    <x v="8"/>
  </r>
  <r>
    <x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x v="0"/>
    <x v="256"/>
    <x v="1"/>
    <s v="technology/wearables"/>
    <n v="47.333333333333336"/>
    <x v="460"/>
    <x v="2"/>
    <x v="8"/>
  </r>
  <r>
    <x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x v="0"/>
    <x v="209"/>
    <x v="0"/>
    <s v="music/electronic music"/>
    <n v="205.54838709677421"/>
    <x v="773"/>
    <x v="4"/>
    <x v="15"/>
  </r>
  <r>
    <x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x v="1"/>
    <x v="257"/>
    <x v="0"/>
    <s v="music/electronic music"/>
    <n v="351.80366666666669"/>
    <x v="774"/>
    <x v="4"/>
    <x v="15"/>
  </r>
  <r>
    <x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x v="1"/>
    <x v="142"/>
    <x v="0"/>
    <s v="music/electronic music"/>
    <n v="114.9"/>
    <x v="775"/>
    <x v="4"/>
    <x v="15"/>
  </r>
  <r>
    <x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x v="0"/>
    <x v="132"/>
    <x v="0"/>
    <s v="music/electronic music"/>
    <n v="237.15"/>
    <x v="776"/>
    <x v="4"/>
    <x v="15"/>
  </r>
  <r>
    <x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x v="1"/>
    <x v="42"/>
    <x v="0"/>
    <s v="music/electronic music"/>
    <n v="118.63774999999998"/>
    <x v="777"/>
    <x v="4"/>
    <x v="15"/>
  </r>
  <r>
    <x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x v="1"/>
    <x v="258"/>
    <x v="0"/>
    <s v="music/electronic music"/>
    <n v="109.92831428571431"/>
    <x v="778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x v="1"/>
    <x v="259"/>
    <x v="0"/>
    <s v="music/electronic music"/>
    <n v="100.00828571428571"/>
    <x v="779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x v="1"/>
    <x v="112"/>
    <x v="0"/>
    <s v="music/electronic music"/>
    <n v="103.09292094387415"/>
    <x v="780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x v="1"/>
    <x v="260"/>
    <x v="0"/>
    <s v="music/electronic music"/>
    <n v="117.27000000000001"/>
    <x v="781"/>
    <x v="4"/>
    <x v="15"/>
  </r>
  <r>
    <x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x v="0"/>
    <x v="261"/>
    <x v="0"/>
    <s v="music/electronic music"/>
    <n v="111.75999999999999"/>
    <x v="782"/>
    <x v="4"/>
    <x v="15"/>
  </r>
  <r>
    <x v="1030"/>
    <s v="The Gothsicles - I FEEL SICLE"/>
    <s v="Help fund the latest Gothsicles mega-album, I FEEL SICLE!"/>
    <x v="13"/>
    <n v="6842"/>
    <x v="0"/>
    <x v="0"/>
    <s v="USD"/>
    <n v="1473680149"/>
    <n v="1472470549"/>
    <x v="0"/>
    <x v="180"/>
    <x v="0"/>
    <s v="music/electronic music"/>
    <n v="342.09999999999997"/>
    <x v="783"/>
    <x v="4"/>
    <x v="15"/>
  </r>
  <r>
    <x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x v="0"/>
    <x v="221"/>
    <x v="0"/>
    <s v="music/electronic music"/>
    <n v="107.4"/>
    <x v="784"/>
    <x v="4"/>
    <x v="15"/>
  </r>
  <r>
    <x v="1032"/>
    <s v="Phantom Ship / Coastal (Album Preorder)"/>
    <s v="Ideal for living rooms and open spaces."/>
    <x v="105"/>
    <n v="5858.84"/>
    <x v="0"/>
    <x v="0"/>
    <s v="USD"/>
    <n v="1466697625"/>
    <n v="1464105625"/>
    <x v="0"/>
    <x v="93"/>
    <x v="0"/>
    <s v="music/electronic music"/>
    <n v="108.49703703703703"/>
    <x v="78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x v="0"/>
    <x v="74"/>
    <x v="0"/>
    <s v="music/electronic music"/>
    <n v="102.86144578313252"/>
    <x v="786"/>
    <x v="4"/>
    <x v="15"/>
  </r>
  <r>
    <x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x v="0"/>
    <x v="262"/>
    <x v="0"/>
    <s v="music/electronic music"/>
    <n v="130.0018"/>
    <x v="787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x v="0"/>
    <x v="88"/>
    <x v="0"/>
    <s v="music/electronic music"/>
    <n v="107.65217391304347"/>
    <x v="788"/>
    <x v="4"/>
    <x v="15"/>
  </r>
  <r>
    <x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x v="0"/>
    <x v="263"/>
    <x v="0"/>
    <s v="music/electronic music"/>
    <n v="112.36044444444444"/>
    <x v="789"/>
    <x v="4"/>
    <x v="15"/>
  </r>
  <r>
    <x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x v="0"/>
    <x v="64"/>
    <x v="0"/>
    <s v="music/electronic music"/>
    <n v="102.1"/>
    <x v="790"/>
    <x v="4"/>
    <x v="15"/>
  </r>
  <r>
    <x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x v="0"/>
    <x v="42"/>
    <x v="0"/>
    <s v="music/electronic music"/>
    <n v="145.33333333333334"/>
    <x v="791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x v="0"/>
    <x v="209"/>
    <x v="0"/>
    <s v="music/electronic music"/>
    <n v="128.19999999999999"/>
    <x v="792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x v="0"/>
    <x v="29"/>
    <x v="1"/>
    <s v="journalism/audio"/>
    <n v="0.29411764705882354"/>
    <x v="409"/>
    <x v="5"/>
    <x v="16"/>
  </r>
  <r>
    <x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x v="0"/>
    <x v="78"/>
    <x v="1"/>
    <s v="journalism/audio"/>
    <n v="0"/>
    <x v="121"/>
    <x v="5"/>
    <x v="16"/>
  </r>
  <r>
    <x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x v="0"/>
    <x v="29"/>
    <x v="1"/>
    <s v="journalism/audio"/>
    <n v="1.5384615384615385"/>
    <x v="119"/>
    <x v="5"/>
    <x v="16"/>
  </r>
  <r>
    <x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x v="0"/>
    <x v="264"/>
    <x v="1"/>
    <s v="journalism/audio"/>
    <n v="8.5370000000000008"/>
    <x v="793"/>
    <x v="5"/>
    <x v="16"/>
  </r>
  <r>
    <x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x v="0"/>
    <x v="84"/>
    <x v="1"/>
    <s v="journalism/audio"/>
    <n v="8.5714285714285715E-2"/>
    <x v="366"/>
    <x v="5"/>
    <x v="16"/>
  </r>
  <r>
    <x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x v="0"/>
    <x v="22"/>
    <x v="1"/>
    <s v="journalism/audio"/>
    <n v="2.6599999999999997"/>
    <x v="794"/>
    <x v="5"/>
    <x v="16"/>
  </r>
  <r>
    <x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x v="0"/>
    <x v="78"/>
    <x v="1"/>
    <s v="journalism/audio"/>
    <n v="0"/>
    <x v="121"/>
    <x v="5"/>
    <x v="16"/>
  </r>
  <r>
    <x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x v="0"/>
    <x v="29"/>
    <x v="1"/>
    <s v="journalism/audio"/>
    <n v="0.05"/>
    <x v="120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x v="0"/>
    <x v="80"/>
    <x v="1"/>
    <s v="journalism/audio"/>
    <n v="1.4133333333333333"/>
    <x v="450"/>
    <x v="5"/>
    <x v="16"/>
  </r>
  <r>
    <x v="1049"/>
    <s v="J1 (Canceled)"/>
    <s v="------"/>
    <x v="14"/>
    <n v="0"/>
    <x v="1"/>
    <x v="0"/>
    <s v="USD"/>
    <n v="1455272445"/>
    <n v="1452680445"/>
    <x v="0"/>
    <x v="78"/>
    <x v="1"/>
    <s v="journalism/audio"/>
    <n v="0"/>
    <x v="121"/>
    <x v="5"/>
    <x v="16"/>
  </r>
  <r>
    <x v="1050"/>
    <s v="The (Secular) Barbershop Podcast (Canceled)"/>
    <s v="Secularism is on the rise and I hear you.Talk to me."/>
    <x v="30"/>
    <n v="0"/>
    <x v="1"/>
    <x v="0"/>
    <s v="USD"/>
    <n v="1442257677"/>
    <n v="1439665677"/>
    <x v="0"/>
    <x v="78"/>
    <x v="1"/>
    <s v="journalism/audio"/>
    <n v="0"/>
    <x v="121"/>
    <x v="5"/>
    <x v="16"/>
  </r>
  <r>
    <x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x v="0"/>
    <x v="78"/>
    <x v="1"/>
    <s v="journalism/audio"/>
    <n v="0"/>
    <x v="121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x v="0"/>
    <x v="78"/>
    <x v="1"/>
    <s v="journalism/audio"/>
    <n v="0"/>
    <x v="121"/>
    <x v="5"/>
    <x v="16"/>
  </r>
  <r>
    <x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x v="0"/>
    <x v="29"/>
    <x v="1"/>
    <s v="journalism/audio"/>
    <n v="1"/>
    <x v="2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x v="0"/>
    <x v="78"/>
    <x v="1"/>
    <s v="journalism/audio"/>
    <n v="0"/>
    <x v="121"/>
    <x v="5"/>
    <x v="16"/>
  </r>
  <r>
    <x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x v="0"/>
    <x v="78"/>
    <x v="1"/>
    <s v="journalism/audio"/>
    <n v="0"/>
    <x v="121"/>
    <x v="5"/>
    <x v="16"/>
  </r>
  <r>
    <x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x v="0"/>
    <x v="78"/>
    <x v="1"/>
    <s v="journalism/audio"/>
    <n v="0"/>
    <x v="121"/>
    <x v="5"/>
    <x v="16"/>
  </r>
  <r>
    <x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x v="0"/>
    <x v="78"/>
    <x v="1"/>
    <s v="journalism/audio"/>
    <n v="0"/>
    <x v="121"/>
    <x v="5"/>
    <x v="16"/>
  </r>
  <r>
    <x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x v="0"/>
    <x v="78"/>
    <x v="1"/>
    <s v="journalism/audio"/>
    <n v="0"/>
    <x v="121"/>
    <x v="5"/>
    <x v="16"/>
  </r>
  <r>
    <x v="1059"/>
    <s v="Voice Over Artist (Canceled)"/>
    <s v="Turning myself into a vocal artist."/>
    <x v="184"/>
    <n v="0"/>
    <x v="1"/>
    <x v="0"/>
    <s v="USD"/>
    <n v="1426269456"/>
    <n v="1423681056"/>
    <x v="0"/>
    <x v="78"/>
    <x v="1"/>
    <s v="journalism/audio"/>
    <n v="0"/>
    <x v="121"/>
    <x v="5"/>
    <x v="16"/>
  </r>
  <r>
    <x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x v="0"/>
    <x v="29"/>
    <x v="1"/>
    <s v="journalism/audio"/>
    <n v="1"/>
    <x v="73"/>
    <x v="5"/>
    <x v="16"/>
  </r>
  <r>
    <x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x v="0"/>
    <x v="78"/>
    <x v="1"/>
    <s v="journalism/audio"/>
    <n v="0"/>
    <x v="121"/>
    <x v="5"/>
    <x v="16"/>
  </r>
  <r>
    <x v="1062"/>
    <s v="RETURNING AT A LATER DATE"/>
    <s v="SEE US ON PATREON www.badgirlartwork.com"/>
    <x v="212"/>
    <n v="190"/>
    <x v="1"/>
    <x v="0"/>
    <s v="USD"/>
    <n v="1468351341"/>
    <n v="1467746541"/>
    <x v="0"/>
    <x v="80"/>
    <x v="1"/>
    <s v="journalism/audio"/>
    <n v="95.477386934673376"/>
    <x v="12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x v="0"/>
    <x v="78"/>
    <x v="1"/>
    <s v="journalism/audio"/>
    <n v="0"/>
    <x v="121"/>
    <x v="5"/>
    <x v="16"/>
  </r>
  <r>
    <x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x v="0"/>
    <x v="252"/>
    <x v="1"/>
    <s v="games/video games"/>
    <n v="8.974444444444444"/>
    <x v="795"/>
    <x v="6"/>
    <x v="17"/>
  </r>
  <r>
    <x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x v="0"/>
    <x v="81"/>
    <x v="1"/>
    <s v="games/video games"/>
    <n v="2.7"/>
    <x v="796"/>
    <x v="6"/>
    <x v="17"/>
  </r>
  <r>
    <x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x v="0"/>
    <x v="265"/>
    <x v="1"/>
    <s v="games/video games"/>
    <n v="3.3673333333333333"/>
    <x v="797"/>
    <x v="6"/>
    <x v="17"/>
  </r>
  <r>
    <x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x v="0"/>
    <x v="73"/>
    <x v="1"/>
    <s v="games/video games"/>
    <n v="26"/>
    <x v="31"/>
    <x v="6"/>
    <x v="17"/>
  </r>
  <r>
    <x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x v="0"/>
    <x v="80"/>
    <x v="1"/>
    <s v="games/video games"/>
    <n v="0.15"/>
    <x v="798"/>
    <x v="6"/>
    <x v="17"/>
  </r>
  <r>
    <x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x v="0"/>
    <x v="64"/>
    <x v="1"/>
    <s v="games/video games"/>
    <n v="38.636363636363633"/>
    <x v="799"/>
    <x v="6"/>
    <x v="17"/>
  </r>
  <r>
    <x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x v="0"/>
    <x v="84"/>
    <x v="1"/>
    <s v="games/video games"/>
    <n v="0.70000000000000007"/>
    <x v="436"/>
    <x v="6"/>
    <x v="17"/>
  </r>
  <r>
    <x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x v="0"/>
    <x v="78"/>
    <x v="1"/>
    <s v="games/video games"/>
    <n v="0"/>
    <x v="121"/>
    <x v="6"/>
    <x v="17"/>
  </r>
  <r>
    <x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x v="0"/>
    <x v="80"/>
    <x v="1"/>
    <s v="games/video games"/>
    <n v="6.8000000000000005E-2"/>
    <x v="800"/>
    <x v="6"/>
    <x v="17"/>
  </r>
  <r>
    <x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x v="0"/>
    <x v="29"/>
    <x v="1"/>
    <s v="games/video games"/>
    <n v="1.3333333333333335"/>
    <x v="119"/>
    <x v="6"/>
    <x v="17"/>
  </r>
  <r>
    <x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x v="0"/>
    <x v="209"/>
    <x v="1"/>
    <s v="games/video games"/>
    <n v="6.3092592592592585"/>
    <x v="801"/>
    <x v="6"/>
    <x v="17"/>
  </r>
  <r>
    <x v="1075"/>
    <s v="Towers Of The Apocalypse"/>
    <s v="Fully 3D, post Apocalyptic themed tower defense video game. New take on the genre."/>
    <x v="28"/>
    <n v="45"/>
    <x v="2"/>
    <x v="0"/>
    <s v="USD"/>
    <n v="1336340516"/>
    <n v="1333748516"/>
    <x v="0"/>
    <x v="83"/>
    <x v="1"/>
    <s v="games/video games"/>
    <n v="4.5"/>
    <x v="2"/>
    <x v="6"/>
    <x v="17"/>
  </r>
  <r>
    <x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x v="0"/>
    <x v="266"/>
    <x v="1"/>
    <s v="games/video games"/>
    <n v="62.765333333333331"/>
    <x v="802"/>
    <x v="6"/>
    <x v="17"/>
  </r>
  <r>
    <x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x v="0"/>
    <x v="157"/>
    <x v="1"/>
    <s v="games/video games"/>
    <n v="29.376000000000001"/>
    <x v="803"/>
    <x v="6"/>
    <x v="17"/>
  </r>
  <r>
    <x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x v="0"/>
    <x v="81"/>
    <x v="1"/>
    <s v="games/video games"/>
    <n v="7.5"/>
    <x v="377"/>
    <x v="6"/>
    <x v="17"/>
  </r>
  <r>
    <x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x v="0"/>
    <x v="59"/>
    <x v="1"/>
    <s v="games/video games"/>
    <n v="2.6076923076923078"/>
    <x v="804"/>
    <x v="6"/>
    <x v="17"/>
  </r>
  <r>
    <x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x v="0"/>
    <x v="15"/>
    <x v="1"/>
    <s v="games/video games"/>
    <n v="9.1050000000000004"/>
    <x v="805"/>
    <x v="6"/>
    <x v="17"/>
  </r>
  <r>
    <x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x v="0"/>
    <x v="80"/>
    <x v="1"/>
    <s v="games/video games"/>
    <n v="1.7647058823529412E-2"/>
    <x v="366"/>
    <x v="6"/>
    <x v="17"/>
  </r>
  <r>
    <x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x v="0"/>
    <x v="83"/>
    <x v="1"/>
    <s v="games/video games"/>
    <n v="0.55999999999999994"/>
    <x v="806"/>
    <x v="6"/>
    <x v="17"/>
  </r>
  <r>
    <x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x v="0"/>
    <x v="29"/>
    <x v="1"/>
    <s v="games/video games"/>
    <n v="0.82000000000000006"/>
    <x v="807"/>
    <x v="6"/>
    <x v="17"/>
  </r>
  <r>
    <x v="1084"/>
    <s v="My own channel"/>
    <s v="I want to start my own channel for gaming"/>
    <x v="131"/>
    <n v="0"/>
    <x v="2"/>
    <x v="0"/>
    <s v="USD"/>
    <n v="1407534804"/>
    <n v="1404942804"/>
    <x v="0"/>
    <x v="78"/>
    <x v="1"/>
    <s v="games/video games"/>
    <n v="0"/>
    <x v="121"/>
    <x v="6"/>
    <x v="17"/>
  </r>
  <r>
    <x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x v="0"/>
    <x v="82"/>
    <x v="1"/>
    <s v="games/video games"/>
    <n v="3.42"/>
    <x v="808"/>
    <x v="6"/>
    <x v="17"/>
  </r>
  <r>
    <x v="1086"/>
    <s v="Cyber Universe Online"/>
    <s v="Humanity's future in the Galaxy"/>
    <x v="102"/>
    <n v="15"/>
    <x v="2"/>
    <x v="0"/>
    <s v="USD"/>
    <n v="1408913291"/>
    <n v="1406321291"/>
    <x v="0"/>
    <x v="84"/>
    <x v="1"/>
    <s v="games/video games"/>
    <n v="8.3333333333333343E-2"/>
    <x v="507"/>
    <x v="6"/>
    <x v="17"/>
  </r>
  <r>
    <x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x v="0"/>
    <x v="78"/>
    <x v="1"/>
    <s v="games/video games"/>
    <n v="0"/>
    <x v="121"/>
    <x v="6"/>
    <x v="17"/>
  </r>
  <r>
    <x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x v="0"/>
    <x v="206"/>
    <x v="1"/>
    <s v="games/video games"/>
    <n v="14.182977777777777"/>
    <x v="809"/>
    <x v="6"/>
    <x v="17"/>
  </r>
  <r>
    <x v="1089"/>
    <s v="Farabel"/>
    <s v="Farabel is a single player turn-based fantasy strategy game for Mac/PC/Linux"/>
    <x v="36"/>
    <n v="1174"/>
    <x v="2"/>
    <x v="6"/>
    <s v="EUR"/>
    <n v="1435293175"/>
    <n v="1432701175"/>
    <x v="0"/>
    <x v="72"/>
    <x v="1"/>
    <s v="games/video games"/>
    <n v="7.8266666666666662"/>
    <x v="810"/>
    <x v="6"/>
    <x v="17"/>
  </r>
  <r>
    <x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x v="0"/>
    <x v="29"/>
    <x v="1"/>
    <s v="games/video games"/>
    <n v="3.8464497269020695E-2"/>
    <x v="144"/>
    <x v="6"/>
    <x v="17"/>
  </r>
  <r>
    <x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x v="0"/>
    <x v="84"/>
    <x v="1"/>
    <s v="games/video games"/>
    <n v="12.5"/>
    <x v="385"/>
    <x v="6"/>
    <x v="17"/>
  </r>
  <r>
    <x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x v="0"/>
    <x v="63"/>
    <x v="1"/>
    <s v="games/video games"/>
    <n v="1.05"/>
    <x v="366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x v="0"/>
    <x v="80"/>
    <x v="1"/>
    <s v="games/video games"/>
    <n v="14.083333333333334"/>
    <x v="811"/>
    <x v="6"/>
    <x v="17"/>
  </r>
  <r>
    <x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x v="0"/>
    <x v="74"/>
    <x v="1"/>
    <s v="games/video games"/>
    <n v="18.300055555555556"/>
    <x v="812"/>
    <x v="6"/>
    <x v="17"/>
  </r>
  <r>
    <x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x v="0"/>
    <x v="225"/>
    <x v="1"/>
    <s v="games/video games"/>
    <n v="5.0347999999999997"/>
    <x v="813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x v="0"/>
    <x v="60"/>
    <x v="1"/>
    <s v="games/video games"/>
    <n v="17.933333333333334"/>
    <x v="814"/>
    <x v="6"/>
    <x v="17"/>
  </r>
  <r>
    <x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x v="0"/>
    <x v="63"/>
    <x v="1"/>
    <s v="games/video games"/>
    <n v="4.7E-2"/>
    <x v="815"/>
    <x v="6"/>
    <x v="17"/>
  </r>
  <r>
    <x v="1098"/>
    <s v="Kick, Punch... Fireball"/>
    <s v="Kick, Punch... Fireball is an FPS type arena game set inside the fantasy world."/>
    <x v="31"/>
    <n v="1803"/>
    <x v="2"/>
    <x v="0"/>
    <s v="USD"/>
    <n v="1397413095"/>
    <n v="1394821095"/>
    <x v="0"/>
    <x v="19"/>
    <x v="1"/>
    <s v="games/video games"/>
    <n v="7.2120000000000006"/>
    <x v="816"/>
    <x v="6"/>
    <x v="17"/>
  </r>
  <r>
    <x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x v="0"/>
    <x v="29"/>
    <x v="1"/>
    <s v="games/video games"/>
    <n v="0.5"/>
    <x v="384"/>
    <x v="6"/>
    <x v="17"/>
  </r>
  <r>
    <x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x v="0"/>
    <x v="73"/>
    <x v="1"/>
    <s v="games/video games"/>
    <n v="2.5"/>
    <x v="119"/>
    <x v="6"/>
    <x v="17"/>
  </r>
  <r>
    <x v="1101"/>
    <s v="Strain Wars"/>
    <s v="Different strains of marijuana leafs battling to the death to see which one is the top strain."/>
    <x v="57"/>
    <n v="41"/>
    <x v="2"/>
    <x v="0"/>
    <s v="USD"/>
    <n v="1468519920"/>
    <n v="1466188338"/>
    <x v="0"/>
    <x v="79"/>
    <x v="1"/>
    <s v="games/video games"/>
    <n v="4.1000000000000002E-2"/>
    <x v="817"/>
    <x v="6"/>
    <x v="17"/>
  </r>
  <r>
    <x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x v="0"/>
    <x v="54"/>
    <x v="1"/>
    <s v="games/video games"/>
    <n v="5.3125"/>
    <x v="818"/>
    <x v="6"/>
    <x v="17"/>
  </r>
  <r>
    <x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x v="0"/>
    <x v="41"/>
    <x v="1"/>
    <s v="games/video games"/>
    <n v="1.6199999999999999"/>
    <x v="796"/>
    <x v="6"/>
    <x v="17"/>
  </r>
  <r>
    <x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x v="0"/>
    <x v="77"/>
    <x v="1"/>
    <s v="games/video games"/>
    <n v="4.9516666666666671"/>
    <x v="819"/>
    <x v="6"/>
    <x v="17"/>
  </r>
  <r>
    <x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x v="0"/>
    <x v="9"/>
    <x v="1"/>
    <s v="games/video games"/>
    <n v="0.159"/>
    <x v="820"/>
    <x v="6"/>
    <x v="17"/>
  </r>
  <r>
    <x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x v="0"/>
    <x v="63"/>
    <x v="1"/>
    <s v="games/video games"/>
    <n v="41.25"/>
    <x v="821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x v="0"/>
    <x v="78"/>
    <x v="1"/>
    <s v="games/video games"/>
    <n v="0"/>
    <x v="121"/>
    <x v="6"/>
    <x v="17"/>
  </r>
  <r>
    <x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x v="0"/>
    <x v="64"/>
    <x v="1"/>
    <s v="games/video games"/>
    <n v="2.93"/>
    <x v="822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x v="0"/>
    <x v="83"/>
    <x v="1"/>
    <s v="games/video games"/>
    <n v="0.44999999999999996"/>
    <x v="2"/>
    <x v="6"/>
    <x v="17"/>
  </r>
  <r>
    <x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x v="0"/>
    <x v="202"/>
    <x v="1"/>
    <s v="games/video games"/>
    <n v="0.51"/>
    <x v="823"/>
    <x v="6"/>
    <x v="17"/>
  </r>
  <r>
    <x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x v="0"/>
    <x v="29"/>
    <x v="1"/>
    <s v="games/video games"/>
    <n v="0.04"/>
    <x v="120"/>
    <x v="6"/>
    <x v="17"/>
  </r>
  <r>
    <x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x v="0"/>
    <x v="267"/>
    <x v="1"/>
    <s v="games/video games"/>
    <n v="35.537409090909087"/>
    <x v="824"/>
    <x v="6"/>
    <x v="17"/>
  </r>
  <r>
    <x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x v="0"/>
    <x v="29"/>
    <x v="1"/>
    <s v="games/video games"/>
    <n v="0.5"/>
    <x v="144"/>
    <x v="6"/>
    <x v="17"/>
  </r>
  <r>
    <x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x v="0"/>
    <x v="83"/>
    <x v="1"/>
    <s v="games/video games"/>
    <n v="0.16666666666666669"/>
    <x v="82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x v="0"/>
    <x v="80"/>
    <x v="1"/>
    <s v="games/video games"/>
    <n v="0.13250000000000001"/>
    <x v="514"/>
    <x v="6"/>
    <x v="17"/>
  </r>
  <r>
    <x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x v="0"/>
    <x v="73"/>
    <x v="1"/>
    <s v="games/video games"/>
    <n v="3.5704000000000007E-2"/>
    <x v="826"/>
    <x v="6"/>
    <x v="17"/>
  </r>
  <r>
    <x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x v="0"/>
    <x v="22"/>
    <x v="1"/>
    <s v="games/video games"/>
    <n v="8.3000000000000007"/>
    <x v="827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x v="0"/>
    <x v="83"/>
    <x v="1"/>
    <s v="games/video games"/>
    <n v="2.4222222222222221"/>
    <x v="828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x v="0"/>
    <x v="29"/>
    <x v="1"/>
    <s v="games/video games"/>
    <n v="0.23809523809523811"/>
    <x v="144"/>
    <x v="6"/>
    <x v="17"/>
  </r>
  <r>
    <x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x v="0"/>
    <x v="78"/>
    <x v="1"/>
    <s v="games/video games"/>
    <n v="0"/>
    <x v="121"/>
    <x v="6"/>
    <x v="17"/>
  </r>
  <r>
    <x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x v="0"/>
    <x v="81"/>
    <x v="1"/>
    <s v="games/video games"/>
    <n v="1.1599999999999999E-2"/>
    <x v="829"/>
    <x v="6"/>
    <x v="17"/>
  </r>
  <r>
    <x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x v="0"/>
    <x v="78"/>
    <x v="1"/>
    <s v="games/video games"/>
    <n v="0"/>
    <x v="121"/>
    <x v="6"/>
    <x v="17"/>
  </r>
  <r>
    <x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x v="0"/>
    <x v="83"/>
    <x v="1"/>
    <s v="games/video games"/>
    <n v="0.22"/>
    <x v="830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x v="0"/>
    <x v="63"/>
    <x v="1"/>
    <s v="games/mobile games"/>
    <n v="0.47222222222222221"/>
    <x v="831"/>
    <x v="6"/>
    <x v="18"/>
  </r>
  <r>
    <x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x v="0"/>
    <x v="78"/>
    <x v="1"/>
    <s v="games/mobile games"/>
    <n v="0"/>
    <x v="121"/>
    <x v="6"/>
    <x v="18"/>
  </r>
  <r>
    <x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x v="0"/>
    <x v="84"/>
    <x v="1"/>
    <s v="games/mobile games"/>
    <n v="0.5"/>
    <x v="144"/>
    <x v="6"/>
    <x v="18"/>
  </r>
  <r>
    <x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x v="0"/>
    <x v="23"/>
    <x v="1"/>
    <s v="games/mobile games"/>
    <n v="1.6714285714285713"/>
    <x v="832"/>
    <x v="6"/>
    <x v="18"/>
  </r>
  <r>
    <x v="1128"/>
    <s v="Flying Turds"/>
    <s v="#havingfunFTW"/>
    <x v="28"/>
    <n v="1"/>
    <x v="2"/>
    <x v="1"/>
    <s v="GBP"/>
    <n v="1407425717"/>
    <n v="1404833717"/>
    <x v="0"/>
    <x v="29"/>
    <x v="1"/>
    <s v="games/mobile games"/>
    <n v="0.1"/>
    <x v="120"/>
    <x v="6"/>
    <x v="18"/>
  </r>
  <r>
    <x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x v="0"/>
    <x v="84"/>
    <x v="1"/>
    <s v="games/mobile games"/>
    <n v="0.105"/>
    <x v="689"/>
    <x v="6"/>
    <x v="18"/>
  </r>
  <r>
    <x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x v="0"/>
    <x v="83"/>
    <x v="1"/>
    <s v="games/mobile games"/>
    <n v="0.22"/>
    <x v="830"/>
    <x v="6"/>
    <x v="18"/>
  </r>
  <r>
    <x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x v="0"/>
    <x v="78"/>
    <x v="1"/>
    <s v="games/mobile games"/>
    <n v="0"/>
    <x v="121"/>
    <x v="6"/>
    <x v="18"/>
  </r>
  <r>
    <x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x v="0"/>
    <x v="62"/>
    <x v="1"/>
    <s v="games/mobile games"/>
    <n v="14.38"/>
    <x v="833"/>
    <x v="6"/>
    <x v="18"/>
  </r>
  <r>
    <x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x v="0"/>
    <x v="29"/>
    <x v="1"/>
    <s v="games/mobile games"/>
    <n v="0.66666666666666674"/>
    <x v="135"/>
    <x v="6"/>
    <x v="18"/>
  </r>
  <r>
    <x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x v="0"/>
    <x v="29"/>
    <x v="1"/>
    <s v="games/mobile games"/>
    <n v="4.0000000000000001E-3"/>
    <x v="120"/>
    <x v="6"/>
    <x v="18"/>
  </r>
  <r>
    <x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x v="0"/>
    <x v="29"/>
    <x v="1"/>
    <s v="games/mobile games"/>
    <n v="5"/>
    <x v="73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x v="0"/>
    <x v="79"/>
    <x v="1"/>
    <s v="games/mobile games"/>
    <n v="6.4439140811455857"/>
    <x v="834"/>
    <x v="6"/>
    <x v="18"/>
  </r>
  <r>
    <x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x v="0"/>
    <x v="70"/>
    <x v="1"/>
    <s v="games/mobile games"/>
    <n v="39.5"/>
    <x v="835"/>
    <x v="6"/>
    <x v="18"/>
  </r>
  <r>
    <x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x v="0"/>
    <x v="80"/>
    <x v="1"/>
    <s v="games/mobile games"/>
    <n v="0.35714285714285715"/>
    <x v="683"/>
    <x v="6"/>
    <x v="18"/>
  </r>
  <r>
    <x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x v="0"/>
    <x v="29"/>
    <x v="1"/>
    <s v="games/mobile games"/>
    <n v="6.25E-2"/>
    <x v="144"/>
    <x v="6"/>
    <x v="18"/>
  </r>
  <r>
    <x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x v="0"/>
    <x v="78"/>
    <x v="1"/>
    <s v="games/mobile games"/>
    <n v="0"/>
    <x v="121"/>
    <x v="6"/>
    <x v="18"/>
  </r>
  <r>
    <x v="1141"/>
    <s v="Arena Z - Zombie Survival"/>
    <s v="I think this will be a great game!"/>
    <x v="2"/>
    <n v="0"/>
    <x v="2"/>
    <x v="12"/>
    <s v="EUR"/>
    <n v="1436460450"/>
    <n v="1433868450"/>
    <x v="0"/>
    <x v="78"/>
    <x v="1"/>
    <s v="games/mobile games"/>
    <n v="0"/>
    <x v="121"/>
    <x v="6"/>
    <x v="18"/>
  </r>
  <r>
    <x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x v="0"/>
    <x v="78"/>
    <x v="1"/>
    <s v="games/mobile games"/>
    <n v="0"/>
    <x v="121"/>
    <x v="6"/>
    <x v="18"/>
  </r>
  <r>
    <x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x v="0"/>
    <x v="22"/>
    <x v="1"/>
    <s v="games/mobile games"/>
    <n v="0.41333333333333333"/>
    <x v="836"/>
    <x v="6"/>
    <x v="18"/>
  </r>
  <r>
    <x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x v="0"/>
    <x v="78"/>
    <x v="1"/>
    <s v="food/food trucks"/>
    <n v="0"/>
    <x v="121"/>
    <x v="7"/>
    <x v="19"/>
  </r>
  <r>
    <x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x v="0"/>
    <x v="29"/>
    <x v="1"/>
    <s v="food/food trucks"/>
    <n v="0.125"/>
    <x v="101"/>
    <x v="7"/>
    <x v="19"/>
  </r>
  <r>
    <x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x v="0"/>
    <x v="8"/>
    <x v="1"/>
    <s v="food/food trucks"/>
    <n v="8.8333333333333339"/>
    <x v="837"/>
    <x v="7"/>
    <x v="19"/>
  </r>
  <r>
    <x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x v="0"/>
    <x v="78"/>
    <x v="1"/>
    <s v="food/food trucks"/>
    <n v="0"/>
    <x v="121"/>
    <x v="7"/>
    <x v="19"/>
  </r>
  <r>
    <x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x v="0"/>
    <x v="83"/>
    <x v="1"/>
    <s v="food/food trucks"/>
    <n v="0.48666666666666669"/>
    <x v="838"/>
    <x v="7"/>
    <x v="19"/>
  </r>
  <r>
    <x v="1149"/>
    <s v="The Floridian Food Truck"/>
    <s v="Bringing culturally diverse Floridian cuisine to the people!"/>
    <x v="63"/>
    <n v="75"/>
    <x v="2"/>
    <x v="0"/>
    <s v="USD"/>
    <n v="1466096566"/>
    <n v="1463504566"/>
    <x v="0"/>
    <x v="84"/>
    <x v="1"/>
    <s v="food/food trucks"/>
    <n v="0.15"/>
    <x v="839"/>
    <x v="7"/>
    <x v="19"/>
  </r>
  <r>
    <x v="1150"/>
    <s v="Chef Po's Food Truck"/>
    <s v="Bringing delicious authentic and fusion Taiwanese Food to the West Coast."/>
    <x v="30"/>
    <n v="252"/>
    <x v="2"/>
    <x v="0"/>
    <s v="USD"/>
    <n v="1452293675"/>
    <n v="1447109675"/>
    <x v="0"/>
    <x v="79"/>
    <x v="1"/>
    <s v="food/food trucks"/>
    <n v="10.08"/>
    <x v="840"/>
    <x v="7"/>
    <x v="19"/>
  </r>
  <r>
    <x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x v="0"/>
    <x v="78"/>
    <x v="1"/>
    <s v="food/food trucks"/>
    <n v="0"/>
    <x v="121"/>
    <x v="7"/>
    <x v="19"/>
  </r>
  <r>
    <x v="1152"/>
    <s v="Peruvian King Food Truck"/>
    <s v="Peruvian food truck with an LA twist."/>
    <x v="194"/>
    <n v="911"/>
    <x v="2"/>
    <x v="0"/>
    <s v="USD"/>
    <n v="1431709312"/>
    <n v="1429117312"/>
    <x v="0"/>
    <x v="41"/>
    <x v="1"/>
    <s v="food/food trucks"/>
    <n v="5.6937500000000005"/>
    <x v="841"/>
    <x v="7"/>
    <x v="19"/>
  </r>
  <r>
    <x v="1153"/>
    <s v="The Cold Spot Mobile Trailer"/>
    <s v="A mobile concession trailer for snow cones, ice cream, smoothies and more"/>
    <x v="6"/>
    <n v="50"/>
    <x v="2"/>
    <x v="0"/>
    <s v="USD"/>
    <n v="1434647305"/>
    <n v="1432055305"/>
    <x v="0"/>
    <x v="29"/>
    <x v="1"/>
    <s v="food/food trucks"/>
    <n v="0.625"/>
    <x v="73"/>
    <x v="7"/>
    <x v="19"/>
  </r>
  <r>
    <x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x v="0"/>
    <x v="83"/>
    <x v="1"/>
    <s v="food/food trucks"/>
    <n v="6.5"/>
    <x v="149"/>
    <x v="7"/>
    <x v="19"/>
  </r>
  <r>
    <x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x v="0"/>
    <x v="22"/>
    <x v="1"/>
    <s v="food/food trucks"/>
    <n v="0.752"/>
    <x v="842"/>
    <x v="7"/>
    <x v="19"/>
  </r>
  <r>
    <x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x v="0"/>
    <x v="78"/>
    <x v="1"/>
    <s v="food/food trucks"/>
    <n v="0"/>
    <x v="121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x v="0"/>
    <x v="83"/>
    <x v="1"/>
    <s v="food/food trucks"/>
    <n v="1.51"/>
    <x v="690"/>
    <x v="7"/>
    <x v="19"/>
  </r>
  <r>
    <x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x v="0"/>
    <x v="83"/>
    <x v="1"/>
    <s v="food/food trucks"/>
    <n v="0.46666666666666673"/>
    <x v="123"/>
    <x v="7"/>
    <x v="19"/>
  </r>
  <r>
    <x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x v="0"/>
    <x v="78"/>
    <x v="1"/>
    <s v="food/food trucks"/>
    <n v="0"/>
    <x v="121"/>
    <x v="7"/>
    <x v="19"/>
  </r>
  <r>
    <x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x v="0"/>
    <x v="10"/>
    <x v="1"/>
    <s v="food/food trucks"/>
    <n v="3.85"/>
    <x v="843"/>
    <x v="7"/>
    <x v="19"/>
  </r>
  <r>
    <x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x v="0"/>
    <x v="78"/>
    <x v="1"/>
    <s v="food/food trucks"/>
    <n v="0"/>
    <x v="121"/>
    <x v="7"/>
    <x v="19"/>
  </r>
  <r>
    <x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x v="0"/>
    <x v="84"/>
    <x v="1"/>
    <s v="food/food trucks"/>
    <n v="5.8333333333333341E-2"/>
    <x v="844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x v="0"/>
    <x v="78"/>
    <x v="1"/>
    <s v="food/food trucks"/>
    <n v="0"/>
    <x v="121"/>
    <x v="7"/>
    <x v="19"/>
  </r>
  <r>
    <x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x v="0"/>
    <x v="78"/>
    <x v="1"/>
    <s v="food/food trucks"/>
    <n v="0"/>
    <x v="121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x v="0"/>
    <x v="20"/>
    <x v="1"/>
    <s v="food/food trucks"/>
    <n v="20.705000000000002"/>
    <x v="845"/>
    <x v="7"/>
    <x v="19"/>
  </r>
  <r>
    <x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x v="0"/>
    <x v="22"/>
    <x v="1"/>
    <s v="food/food trucks"/>
    <n v="19.139999999999997"/>
    <x v="846"/>
    <x v="7"/>
    <x v="19"/>
  </r>
  <r>
    <x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x v="0"/>
    <x v="38"/>
    <x v="1"/>
    <s v="food/food trucks"/>
    <n v="1.6316666666666666"/>
    <x v="847"/>
    <x v="7"/>
    <x v="19"/>
  </r>
  <r>
    <x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x v="0"/>
    <x v="83"/>
    <x v="1"/>
    <s v="food/food trucks"/>
    <n v="5.6666666666666661"/>
    <x v="848"/>
    <x v="7"/>
    <x v="19"/>
  </r>
  <r>
    <x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x v="0"/>
    <x v="83"/>
    <x v="1"/>
    <s v="food/food trucks"/>
    <n v="0.16999999999999998"/>
    <x v="162"/>
    <x v="7"/>
    <x v="19"/>
  </r>
  <r>
    <x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x v="0"/>
    <x v="84"/>
    <x v="1"/>
    <s v="food/food trucks"/>
    <n v="0.4"/>
    <x v="73"/>
    <x v="7"/>
    <x v="19"/>
  </r>
  <r>
    <x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x v="0"/>
    <x v="29"/>
    <x v="1"/>
    <s v="food/food trucks"/>
    <n v="0.1"/>
    <x v="384"/>
    <x v="7"/>
    <x v="19"/>
  </r>
  <r>
    <x v="1172"/>
    <s v="let your dayz take you to the dogs."/>
    <s v="Bringing YOUR favorite dog recipes to the streets."/>
    <x v="7"/>
    <n v="0"/>
    <x v="2"/>
    <x v="0"/>
    <s v="USD"/>
    <n v="1408551752"/>
    <n v="1405959752"/>
    <x v="0"/>
    <x v="78"/>
    <x v="1"/>
    <s v="food/food trucks"/>
    <n v="0"/>
    <x v="121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x v="0"/>
    <x v="29"/>
    <x v="1"/>
    <s v="food/food trucks"/>
    <n v="2.4E-2"/>
    <x v="180"/>
    <x v="7"/>
    <x v="19"/>
  </r>
  <r>
    <x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x v="0"/>
    <x v="10"/>
    <x v="1"/>
    <s v="food/food trucks"/>
    <n v="5.9066666666666672"/>
    <x v="849"/>
    <x v="7"/>
    <x v="19"/>
  </r>
  <r>
    <x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x v="0"/>
    <x v="82"/>
    <x v="1"/>
    <s v="food/food trucks"/>
    <n v="2.9250000000000003"/>
    <x v="178"/>
    <x v="7"/>
    <x v="19"/>
  </r>
  <r>
    <x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x v="0"/>
    <x v="29"/>
    <x v="1"/>
    <s v="food/food trucks"/>
    <n v="5.7142857142857143E-3"/>
    <x v="119"/>
    <x v="7"/>
    <x v="19"/>
  </r>
  <r>
    <x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x v="0"/>
    <x v="78"/>
    <x v="1"/>
    <s v="food/food trucks"/>
    <n v="0"/>
    <x v="121"/>
    <x v="7"/>
    <x v="19"/>
  </r>
  <r>
    <x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x v="0"/>
    <x v="29"/>
    <x v="1"/>
    <s v="food/food trucks"/>
    <n v="6.6666666666666671E-3"/>
    <x v="144"/>
    <x v="7"/>
    <x v="19"/>
  </r>
  <r>
    <x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x v="0"/>
    <x v="81"/>
    <x v="1"/>
    <s v="food/food trucks"/>
    <n v="5.3333333333333339"/>
    <x v="850"/>
    <x v="7"/>
    <x v="19"/>
  </r>
  <r>
    <x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x v="0"/>
    <x v="268"/>
    <x v="1"/>
    <s v="food/food trucks"/>
    <n v="11.75"/>
    <x v="851"/>
    <x v="7"/>
    <x v="19"/>
  </r>
  <r>
    <x v="1181"/>
    <s v="Gringo Loco Tacos Food Truck"/>
    <s v="Bringing the best tacos to the streets of Chicago!"/>
    <x v="63"/>
    <n v="4"/>
    <x v="2"/>
    <x v="0"/>
    <s v="USD"/>
    <n v="1425197321"/>
    <n v="1422605321"/>
    <x v="0"/>
    <x v="83"/>
    <x v="1"/>
    <s v="food/food trucks"/>
    <n v="8.0000000000000002E-3"/>
    <x v="852"/>
    <x v="7"/>
    <x v="19"/>
  </r>
  <r>
    <x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x v="0"/>
    <x v="80"/>
    <x v="1"/>
    <s v="food/food trucks"/>
    <n v="4.2"/>
    <x v="689"/>
    <x v="7"/>
    <x v="19"/>
  </r>
  <r>
    <x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x v="0"/>
    <x v="83"/>
    <x v="1"/>
    <s v="food/food trucks"/>
    <n v="4"/>
    <x v="853"/>
    <x v="7"/>
    <x v="19"/>
  </r>
  <r>
    <x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x v="0"/>
    <x v="269"/>
    <x v="0"/>
    <s v="photography/photobooks"/>
    <n v="104.93636363636362"/>
    <x v="854"/>
    <x v="8"/>
    <x v="20"/>
  </r>
  <r>
    <x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x v="0"/>
    <x v="112"/>
    <x v="0"/>
    <s v="photography/photobooks"/>
    <n v="105.44"/>
    <x v="855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x v="0"/>
    <x v="252"/>
    <x v="0"/>
    <s v="photography/photobooks"/>
    <n v="106.73333333333332"/>
    <x v="856"/>
    <x v="8"/>
    <x v="20"/>
  </r>
  <r>
    <x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x v="0"/>
    <x v="16"/>
    <x v="0"/>
    <s v="photography/photobooks"/>
    <n v="104.12571428571428"/>
    <x v="857"/>
    <x v="8"/>
    <x v="20"/>
  </r>
  <r>
    <x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x v="0"/>
    <x v="268"/>
    <x v="0"/>
    <s v="photography/photobooks"/>
    <n v="160.54999999999998"/>
    <x v="858"/>
    <x v="8"/>
    <x v="20"/>
  </r>
  <r>
    <x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x v="0"/>
    <x v="48"/>
    <x v="0"/>
    <s v="photography/photobooks"/>
    <n v="107.77777777777777"/>
    <x v="859"/>
    <x v="8"/>
    <x v="20"/>
  </r>
  <r>
    <x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x v="0"/>
    <x v="62"/>
    <x v="0"/>
    <s v="photography/photobooks"/>
    <n v="135"/>
    <x v="860"/>
    <x v="8"/>
    <x v="20"/>
  </r>
  <r>
    <x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x v="0"/>
    <x v="51"/>
    <x v="0"/>
    <s v="photography/photobooks"/>
    <n v="109.07407407407408"/>
    <x v="861"/>
    <x v="8"/>
    <x v="20"/>
  </r>
  <r>
    <x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x v="0"/>
    <x v="41"/>
    <x v="0"/>
    <s v="photography/photobooks"/>
    <n v="290"/>
    <x v="86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x v="0"/>
    <x v="270"/>
    <x v="0"/>
    <s v="photography/photobooks"/>
    <n v="103.95714285714286"/>
    <x v="863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x v="0"/>
    <x v="271"/>
    <x v="0"/>
    <s v="photography/photobooks"/>
    <n v="322.24"/>
    <x v="864"/>
    <x v="8"/>
    <x v="20"/>
  </r>
  <r>
    <x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x v="0"/>
    <x v="203"/>
    <x v="0"/>
    <s v="photography/photobooks"/>
    <n v="135"/>
    <x v="865"/>
    <x v="8"/>
    <x v="20"/>
  </r>
  <r>
    <x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x v="0"/>
    <x v="272"/>
    <x v="0"/>
    <s v="photography/photobooks"/>
    <n v="269.91034482758624"/>
    <x v="866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x v="0"/>
    <x v="100"/>
    <x v="0"/>
    <s v="photography/photobooks"/>
    <n v="253.29333333333332"/>
    <x v="867"/>
    <x v="8"/>
    <x v="20"/>
  </r>
  <r>
    <x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x v="0"/>
    <x v="157"/>
    <x v="0"/>
    <s v="photography/photobooks"/>
    <n v="260.59999999999997"/>
    <x v="868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x v="0"/>
    <x v="82"/>
    <x v="0"/>
    <s v="photography/photobooks"/>
    <n v="101.31677953348381"/>
    <x v="869"/>
    <x v="8"/>
    <x v="20"/>
  </r>
  <r>
    <x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x v="0"/>
    <x v="273"/>
    <x v="0"/>
    <s v="photography/photobooks"/>
    <n v="125.60416666666667"/>
    <x v="870"/>
    <x v="8"/>
    <x v="20"/>
  </r>
  <r>
    <x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x v="0"/>
    <x v="112"/>
    <x v="0"/>
    <s v="photography/photobooks"/>
    <n v="102.43783333333334"/>
    <x v="871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x v="0"/>
    <x v="197"/>
    <x v="0"/>
    <s v="photography/photobooks"/>
    <n v="199.244"/>
    <x v="872"/>
    <x v="8"/>
    <x v="20"/>
  </r>
  <r>
    <x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x v="0"/>
    <x v="21"/>
    <x v="0"/>
    <s v="photography/photobooks"/>
    <n v="102.45398773006136"/>
    <x v="873"/>
    <x v="8"/>
    <x v="20"/>
  </r>
  <r>
    <x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x v="0"/>
    <x v="7"/>
    <x v="0"/>
    <s v="photography/photobooks"/>
    <n v="102.94615384615385"/>
    <x v="874"/>
    <x v="8"/>
    <x v="20"/>
  </r>
  <r>
    <x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x v="0"/>
    <x v="95"/>
    <x v="0"/>
    <s v="photography/photobooks"/>
    <n v="100.86153846153847"/>
    <x v="875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x v="0"/>
    <x v="58"/>
    <x v="0"/>
    <s v="photography/photobooks"/>
    <n v="114.99999999999999"/>
    <x v="876"/>
    <x v="8"/>
    <x v="20"/>
  </r>
  <r>
    <x v="1207"/>
    <s v="ITALIANA"/>
    <s v="A humanistic photo book about ancestral &amp; post-modern Italy."/>
    <x v="227"/>
    <n v="17396"/>
    <x v="0"/>
    <x v="13"/>
    <s v="EUR"/>
    <n v="1459418400"/>
    <n v="1456827573"/>
    <x v="0"/>
    <x v="261"/>
    <x v="0"/>
    <s v="photography/photobooks"/>
    <n v="104.16766467065868"/>
    <x v="877"/>
    <x v="8"/>
    <x v="20"/>
  </r>
  <r>
    <x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x v="0"/>
    <x v="11"/>
    <x v="0"/>
    <s v="photography/photobooks"/>
    <n v="155.29999999999998"/>
    <x v="878"/>
    <x v="8"/>
    <x v="20"/>
  </r>
  <r>
    <x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x v="0"/>
    <x v="67"/>
    <x v="0"/>
    <s v="photography/photobooks"/>
    <n v="106"/>
    <x v="879"/>
    <x v="8"/>
    <x v="20"/>
  </r>
  <r>
    <x v="1210"/>
    <s v="Det Andra GÃ¶teborg"/>
    <s v="En fotobok om livet i det enda andra GÃ¶teborg i vÃ¤rlden"/>
    <x v="22"/>
    <n v="50863"/>
    <x v="0"/>
    <x v="11"/>
    <s v="SEK"/>
    <n v="1433106000"/>
    <n v="1431124572"/>
    <x v="0"/>
    <x v="273"/>
    <x v="0"/>
    <s v="photography/photobooks"/>
    <n v="254.31499999999997"/>
    <x v="880"/>
    <x v="8"/>
    <x v="20"/>
  </r>
  <r>
    <x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x v="0"/>
    <x v="79"/>
    <x v="0"/>
    <s v="photography/photobooks"/>
    <n v="101.1"/>
    <x v="881"/>
    <x v="8"/>
    <x v="20"/>
  </r>
  <r>
    <x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x v="0"/>
    <x v="183"/>
    <x v="0"/>
    <s v="photography/photobooks"/>
    <n v="129.04"/>
    <x v="882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x v="0"/>
    <x v="52"/>
    <x v="0"/>
    <s v="photography/photobooks"/>
    <n v="102.23076923076924"/>
    <x v="883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x v="0"/>
    <x v="20"/>
    <x v="0"/>
    <s v="photography/photobooks"/>
    <n v="131.80000000000001"/>
    <x v="884"/>
    <x v="8"/>
    <x v="20"/>
  </r>
  <r>
    <x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x v="0"/>
    <x v="274"/>
    <x v="0"/>
    <s v="photography/photobooks"/>
    <n v="786.0802000000001"/>
    <x v="885"/>
    <x v="8"/>
    <x v="20"/>
  </r>
  <r>
    <x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x v="0"/>
    <x v="147"/>
    <x v="0"/>
    <s v="photography/photobooks"/>
    <n v="145.70000000000002"/>
    <x v="886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x v="0"/>
    <x v="275"/>
    <x v="0"/>
    <s v="photography/photobooks"/>
    <n v="102.60000000000001"/>
    <x v="887"/>
    <x v="8"/>
    <x v="20"/>
  </r>
  <r>
    <x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x v="0"/>
    <x v="30"/>
    <x v="0"/>
    <s v="photography/photobooks"/>
    <n v="172.27777777777777"/>
    <x v="888"/>
    <x v="8"/>
    <x v="20"/>
  </r>
  <r>
    <x v="1219"/>
    <s v="The Box"/>
    <s v="The Box is a fine art book of Ron Amato's innovative and seductive photography project."/>
    <x v="229"/>
    <n v="26024"/>
    <x v="0"/>
    <x v="0"/>
    <s v="USD"/>
    <n v="1476961513"/>
    <n v="1474369513"/>
    <x v="0"/>
    <x v="35"/>
    <x v="0"/>
    <s v="photography/photobooks"/>
    <n v="159.16819571865443"/>
    <x v="889"/>
    <x v="8"/>
    <x v="20"/>
  </r>
  <r>
    <x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x v="0"/>
    <x v="205"/>
    <x v="0"/>
    <s v="photography/photobooks"/>
    <n v="103.76666666666668"/>
    <x v="890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x v="0"/>
    <x v="273"/>
    <x v="0"/>
    <s v="photography/photobooks"/>
    <n v="111.40954545454547"/>
    <x v="891"/>
    <x v="8"/>
    <x v="20"/>
  </r>
  <r>
    <x v="1222"/>
    <s v="Project Pilgrim"/>
    <s v="Project Pilgrim is my effort to work towards normalizing mental health."/>
    <x v="23"/>
    <n v="11215"/>
    <x v="0"/>
    <x v="5"/>
    <s v="CAD"/>
    <n v="1459483200"/>
    <n v="1456852647"/>
    <x v="0"/>
    <x v="276"/>
    <x v="0"/>
    <s v="photography/photobooks"/>
    <n v="280.375"/>
    <x v="892"/>
    <x v="8"/>
    <x v="20"/>
  </r>
  <r>
    <x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x v="0"/>
    <x v="277"/>
    <x v="0"/>
    <s v="photography/photobooks"/>
    <n v="112.10606060606061"/>
    <x v="893"/>
    <x v="8"/>
    <x v="20"/>
  </r>
  <r>
    <x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x v="0"/>
    <x v="59"/>
    <x v="1"/>
    <s v="music/world music"/>
    <n v="7.0666666666666673"/>
    <x v="894"/>
    <x v="4"/>
    <x v="21"/>
  </r>
  <r>
    <x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x v="0"/>
    <x v="83"/>
    <x v="1"/>
    <s v="music/world music"/>
    <n v="4.3999999999999995"/>
    <x v="895"/>
    <x v="4"/>
    <x v="21"/>
  </r>
  <r>
    <x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x v="0"/>
    <x v="244"/>
    <x v="1"/>
    <s v="music/world music"/>
    <n v="3.8739999999999997"/>
    <x v="896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x v="0"/>
    <x v="78"/>
    <x v="1"/>
    <s v="music/world music"/>
    <n v="0"/>
    <x v="121"/>
    <x v="4"/>
    <x v="21"/>
  </r>
  <r>
    <x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x v="0"/>
    <x v="54"/>
    <x v="1"/>
    <s v="music/world music"/>
    <n v="29.299999999999997"/>
    <x v="897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x v="0"/>
    <x v="29"/>
    <x v="1"/>
    <s v="music/world music"/>
    <n v="0.90909090909090906"/>
    <x v="384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x v="0"/>
    <x v="78"/>
    <x v="1"/>
    <s v="music/world music"/>
    <n v="0"/>
    <x v="121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x v="0"/>
    <x v="78"/>
    <x v="1"/>
    <s v="music/world music"/>
    <n v="0"/>
    <x v="121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x v="0"/>
    <x v="29"/>
    <x v="1"/>
    <s v="music/world music"/>
    <n v="0.8"/>
    <x v="379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x v="0"/>
    <x v="79"/>
    <x v="1"/>
    <s v="music/world music"/>
    <n v="11.600000000000001"/>
    <x v="862"/>
    <x v="4"/>
    <x v="21"/>
  </r>
  <r>
    <x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x v="0"/>
    <x v="78"/>
    <x v="1"/>
    <s v="music/world music"/>
    <n v="0"/>
    <x v="121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x v="0"/>
    <x v="79"/>
    <x v="1"/>
    <s v="music/world music"/>
    <n v="2.7873639500929119"/>
    <x v="436"/>
    <x v="4"/>
    <x v="21"/>
  </r>
  <r>
    <x v="1236"/>
    <s v="&quot;Volando&quot; CD Release (Canceled)"/>
    <s v="Raising money to give the musicians their due."/>
    <x v="30"/>
    <n v="0"/>
    <x v="1"/>
    <x v="0"/>
    <s v="USD"/>
    <n v="1343491200"/>
    <n v="1342801164"/>
    <x v="0"/>
    <x v="78"/>
    <x v="1"/>
    <s v="music/world music"/>
    <n v="0"/>
    <x v="121"/>
    <x v="4"/>
    <x v="21"/>
  </r>
  <r>
    <x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x v="0"/>
    <x v="78"/>
    <x v="1"/>
    <s v="music/world music"/>
    <n v="0"/>
    <x v="121"/>
    <x v="4"/>
    <x v="21"/>
  </r>
  <r>
    <x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x v="0"/>
    <x v="83"/>
    <x v="1"/>
    <s v="music/world music"/>
    <n v="17.8"/>
    <x v="898"/>
    <x v="4"/>
    <x v="21"/>
  </r>
  <r>
    <x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x v="0"/>
    <x v="78"/>
    <x v="1"/>
    <s v="music/world music"/>
    <n v="0"/>
    <x v="121"/>
    <x v="4"/>
    <x v="21"/>
  </r>
  <r>
    <x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x v="0"/>
    <x v="22"/>
    <x v="1"/>
    <s v="music/world music"/>
    <n v="3.0124999999999997"/>
    <x v="899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x v="0"/>
    <x v="69"/>
    <x v="1"/>
    <s v="music/world music"/>
    <n v="50.739999999999995"/>
    <x v="900"/>
    <x v="4"/>
    <x v="21"/>
  </r>
  <r>
    <x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x v="0"/>
    <x v="29"/>
    <x v="1"/>
    <s v="music/world music"/>
    <n v="0.54884742041712409"/>
    <x v="144"/>
    <x v="4"/>
    <x v="21"/>
  </r>
  <r>
    <x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x v="0"/>
    <x v="44"/>
    <x v="1"/>
    <s v="music/world music"/>
    <n v="14.091666666666667"/>
    <x v="901"/>
    <x v="4"/>
    <x v="21"/>
  </r>
  <r>
    <x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x v="1"/>
    <x v="43"/>
    <x v="0"/>
    <s v="music/rock"/>
    <n v="103.8"/>
    <x v="902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x v="1"/>
    <x v="57"/>
    <x v="0"/>
    <s v="music/rock"/>
    <n v="120.24999999999999"/>
    <x v="903"/>
    <x v="4"/>
    <x v="11"/>
  </r>
  <r>
    <x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x v="1"/>
    <x v="162"/>
    <x v="0"/>
    <s v="music/rock"/>
    <n v="117"/>
    <x v="904"/>
    <x v="4"/>
    <x v="11"/>
  </r>
  <r>
    <x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x v="1"/>
    <x v="133"/>
    <x v="0"/>
    <s v="music/rock"/>
    <n v="122.14285714285715"/>
    <x v="905"/>
    <x v="4"/>
    <x v="11"/>
  </r>
  <r>
    <x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x v="1"/>
    <x v="211"/>
    <x v="0"/>
    <s v="music/rock"/>
    <n v="151.63999999999999"/>
    <x v="906"/>
    <x v="4"/>
    <x v="11"/>
  </r>
  <r>
    <x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x v="1"/>
    <x v="75"/>
    <x v="0"/>
    <s v="music/rock"/>
    <n v="104.44"/>
    <x v="907"/>
    <x v="4"/>
    <x v="11"/>
  </r>
  <r>
    <x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x v="1"/>
    <x v="278"/>
    <x v="0"/>
    <s v="music/rock"/>
    <n v="200.15333333333331"/>
    <x v="908"/>
    <x v="4"/>
    <x v="11"/>
  </r>
  <r>
    <x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x v="1"/>
    <x v="142"/>
    <x v="0"/>
    <s v="music/rock"/>
    <n v="101.8"/>
    <x v="909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x v="1"/>
    <x v="261"/>
    <x v="0"/>
    <s v="music/rock"/>
    <n v="137.65714285714284"/>
    <x v="910"/>
    <x v="4"/>
    <x v="11"/>
  </r>
  <r>
    <x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x v="1"/>
    <x v="279"/>
    <x v="0"/>
    <s v="music/rock"/>
    <n v="303833.2"/>
    <x v="911"/>
    <x v="4"/>
    <x v="11"/>
  </r>
  <r>
    <x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x v="1"/>
    <x v="261"/>
    <x v="0"/>
    <s v="music/rock"/>
    <n v="198.85074626865671"/>
    <x v="912"/>
    <x v="4"/>
    <x v="11"/>
  </r>
  <r>
    <x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x v="1"/>
    <x v="280"/>
    <x v="0"/>
    <s v="music/rock"/>
    <n v="202.36666666666667"/>
    <x v="913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x v="1"/>
    <x v="281"/>
    <x v="0"/>
    <s v="music/rock"/>
    <n v="117.96376666666666"/>
    <x v="91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x v="1"/>
    <x v="282"/>
    <x v="0"/>
    <s v="music/rock"/>
    <n v="294.72727272727275"/>
    <x v="915"/>
    <x v="4"/>
    <x v="11"/>
  </r>
  <r>
    <x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x v="1"/>
    <x v="283"/>
    <x v="0"/>
    <s v="music/rock"/>
    <n v="213.14633333333336"/>
    <x v="916"/>
    <x v="4"/>
    <x v="11"/>
  </r>
  <r>
    <x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x v="1"/>
    <x v="93"/>
    <x v="0"/>
    <s v="music/rock"/>
    <n v="104.24"/>
    <x v="917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x v="1"/>
    <x v="142"/>
    <x v="0"/>
    <s v="music/rock"/>
    <n v="113.66666666666667"/>
    <x v="918"/>
    <x v="4"/>
    <x v="11"/>
  </r>
  <r>
    <x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x v="1"/>
    <x v="47"/>
    <x v="0"/>
    <s v="music/rock"/>
    <n v="101.25"/>
    <x v="919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x v="1"/>
    <x v="217"/>
    <x v="0"/>
    <s v="music/rock"/>
    <n v="125.41538461538462"/>
    <x v="920"/>
    <x v="4"/>
    <x v="11"/>
  </r>
  <r>
    <x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x v="1"/>
    <x v="14"/>
    <x v="0"/>
    <s v="music/rock"/>
    <n v="119"/>
    <x v="921"/>
    <x v="4"/>
    <x v="11"/>
  </r>
  <r>
    <x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x v="1"/>
    <x v="69"/>
    <x v="0"/>
    <s v="music/rock"/>
    <n v="166.46153846153845"/>
    <x v="922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x v="1"/>
    <x v="36"/>
    <x v="0"/>
    <s v="music/rock"/>
    <n v="119.14771428571429"/>
    <x v="923"/>
    <x v="4"/>
    <x v="11"/>
  </r>
  <r>
    <x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x v="1"/>
    <x v="133"/>
    <x v="0"/>
    <s v="music/rock"/>
    <n v="100.47368421052632"/>
    <x v="924"/>
    <x v="4"/>
    <x v="11"/>
  </r>
  <r>
    <x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x v="1"/>
    <x v="180"/>
    <x v="0"/>
    <s v="music/rock"/>
    <n v="101.8"/>
    <x v="925"/>
    <x v="4"/>
    <x v="11"/>
  </r>
  <r>
    <x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x v="1"/>
    <x v="0"/>
    <x v="0"/>
    <s v="music/rock"/>
    <n v="116.66666666666667"/>
    <x v="926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x v="1"/>
    <x v="190"/>
    <x v="0"/>
    <s v="music/rock"/>
    <n v="108.64893617021276"/>
    <x v="927"/>
    <x v="4"/>
    <x v="11"/>
  </r>
  <r>
    <x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x v="1"/>
    <x v="39"/>
    <x v="0"/>
    <s v="music/rock"/>
    <n v="114.72"/>
    <x v="928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x v="1"/>
    <x v="162"/>
    <x v="0"/>
    <s v="music/rock"/>
    <n v="101.8"/>
    <x v="929"/>
    <x v="4"/>
    <x v="11"/>
  </r>
  <r>
    <x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x v="1"/>
    <x v="33"/>
    <x v="0"/>
    <s v="music/rock"/>
    <n v="106"/>
    <x v="930"/>
    <x v="4"/>
    <x v="11"/>
  </r>
  <r>
    <x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x v="1"/>
    <x v="241"/>
    <x v="0"/>
    <s v="music/rock"/>
    <n v="103.49999999999999"/>
    <x v="474"/>
    <x v="4"/>
    <x v="11"/>
  </r>
  <r>
    <x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x v="1"/>
    <x v="284"/>
    <x v="0"/>
    <s v="music/rock"/>
    <n v="154.97535999999999"/>
    <x v="931"/>
    <x v="4"/>
    <x v="11"/>
  </r>
  <r>
    <x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x v="1"/>
    <x v="285"/>
    <x v="0"/>
    <s v="music/rock"/>
    <n v="162.14066666666668"/>
    <x v="932"/>
    <x v="4"/>
    <x v="11"/>
  </r>
  <r>
    <x v="1276"/>
    <s v="MR. DREAM GOES TO JAIL"/>
    <s v="Sponsor this Brooklyn punk band's debut seven-inch, MR. DREAM GOES TO JAIL."/>
    <x v="9"/>
    <n v="3132.63"/>
    <x v="0"/>
    <x v="0"/>
    <s v="USD"/>
    <n v="1251777600"/>
    <n v="1247504047"/>
    <x v="1"/>
    <x v="32"/>
    <x v="0"/>
    <s v="music/rock"/>
    <n v="104.42100000000001"/>
    <x v="933"/>
    <x v="4"/>
    <x v="11"/>
  </r>
  <r>
    <x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x v="1"/>
    <x v="286"/>
    <x v="0"/>
    <s v="music/rock"/>
    <n v="106.12433333333333"/>
    <x v="934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x v="1"/>
    <x v="245"/>
    <x v="0"/>
    <s v="music/rock"/>
    <n v="154.93846153846152"/>
    <x v="935"/>
    <x v="4"/>
    <x v="11"/>
  </r>
  <r>
    <x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x v="1"/>
    <x v="143"/>
    <x v="0"/>
    <s v="music/rock"/>
    <n v="110.77157238734421"/>
    <x v="936"/>
    <x v="4"/>
    <x v="11"/>
  </r>
  <r>
    <x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x v="1"/>
    <x v="208"/>
    <x v="0"/>
    <s v="music/rock"/>
    <n v="110.91186666666665"/>
    <x v="937"/>
    <x v="4"/>
    <x v="11"/>
  </r>
  <r>
    <x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x v="1"/>
    <x v="142"/>
    <x v="0"/>
    <s v="music/rock"/>
    <n v="110.71428571428572"/>
    <x v="938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x v="1"/>
    <x v="220"/>
    <x v="0"/>
    <s v="music/rock"/>
    <n v="123.61333333333333"/>
    <x v="939"/>
    <x v="4"/>
    <x v="11"/>
  </r>
  <r>
    <x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x v="1"/>
    <x v="19"/>
    <x v="0"/>
    <s v="music/rock"/>
    <n v="211.05"/>
    <x v="940"/>
    <x v="4"/>
    <x v="11"/>
  </r>
  <r>
    <x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x v="0"/>
    <x v="162"/>
    <x v="0"/>
    <s v="theater/plays"/>
    <n v="101"/>
    <x v="941"/>
    <x v="1"/>
    <x v="6"/>
  </r>
  <r>
    <x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x v="0"/>
    <x v="287"/>
    <x v="0"/>
    <s v="theater/plays"/>
    <n v="101.64999999999999"/>
    <x v="942"/>
    <x v="1"/>
    <x v="6"/>
  </r>
  <r>
    <x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x v="0"/>
    <x v="9"/>
    <x v="0"/>
    <s v="theater/plays"/>
    <n v="108.33333333333333"/>
    <x v="943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x v="0"/>
    <x v="20"/>
    <x v="0"/>
    <s v="theater/plays"/>
    <n v="242"/>
    <x v="944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x v="0"/>
    <x v="42"/>
    <x v="0"/>
    <s v="theater/plays"/>
    <n v="100.44999999999999"/>
    <x v="945"/>
    <x v="1"/>
    <x v="6"/>
  </r>
  <r>
    <x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x v="0"/>
    <x v="47"/>
    <x v="0"/>
    <s v="theater/plays"/>
    <n v="125.06666666666666"/>
    <x v="946"/>
    <x v="1"/>
    <x v="6"/>
  </r>
  <r>
    <x v="1290"/>
    <s v="I Died... I Came Back, ... Whatever"/>
    <s v="Sometimes your Heart has to STOP for your Life to START."/>
    <x v="8"/>
    <n v="3800"/>
    <x v="0"/>
    <x v="0"/>
    <s v="USD"/>
    <n v="1429772340"/>
    <n v="1427121931"/>
    <x v="0"/>
    <x v="48"/>
    <x v="0"/>
    <s v="theater/plays"/>
    <n v="108.57142857142857"/>
    <x v="94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x v="0"/>
    <x v="288"/>
    <x v="0"/>
    <s v="theater/plays"/>
    <n v="145.70000000000002"/>
    <x v="948"/>
    <x v="1"/>
    <x v="6"/>
  </r>
  <r>
    <x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x v="0"/>
    <x v="47"/>
    <x v="0"/>
    <s v="theater/plays"/>
    <n v="110.00000000000001"/>
    <x v="949"/>
    <x v="1"/>
    <x v="6"/>
  </r>
  <r>
    <x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x v="0"/>
    <x v="148"/>
    <x v="0"/>
    <s v="theater/plays"/>
    <n v="102.23333333333333"/>
    <x v="950"/>
    <x v="1"/>
    <x v="6"/>
  </r>
  <r>
    <x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x v="0"/>
    <x v="19"/>
    <x v="0"/>
    <s v="theater/plays"/>
    <n v="122"/>
    <x v="951"/>
    <x v="1"/>
    <x v="6"/>
  </r>
  <r>
    <x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x v="0"/>
    <x v="31"/>
    <x v="0"/>
    <s v="theater/plays"/>
    <n v="101.96000000000001"/>
    <x v="952"/>
    <x v="1"/>
    <x v="6"/>
  </r>
  <r>
    <x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x v="0"/>
    <x v="23"/>
    <x v="0"/>
    <s v="theater/plays"/>
    <n v="141.1764705882353"/>
    <x v="953"/>
    <x v="1"/>
    <x v="6"/>
  </r>
  <r>
    <x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x v="0"/>
    <x v="146"/>
    <x v="0"/>
    <s v="theater/plays"/>
    <n v="109.52500000000001"/>
    <x v="954"/>
    <x v="1"/>
    <x v="6"/>
  </r>
  <r>
    <x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x v="0"/>
    <x v="51"/>
    <x v="0"/>
    <s v="theater/plays"/>
    <n v="104.65"/>
    <x v="955"/>
    <x v="1"/>
    <x v="6"/>
  </r>
  <r>
    <x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x v="0"/>
    <x v="58"/>
    <x v="0"/>
    <s v="theater/plays"/>
    <n v="124"/>
    <x v="956"/>
    <x v="1"/>
    <x v="6"/>
  </r>
  <r>
    <x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x v="0"/>
    <x v="54"/>
    <x v="0"/>
    <s v="theater/plays"/>
    <n v="135"/>
    <x v="957"/>
    <x v="1"/>
    <x v="6"/>
  </r>
  <r>
    <x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x v="0"/>
    <x v="60"/>
    <x v="0"/>
    <s v="theater/plays"/>
    <n v="102.75000000000001"/>
    <x v="958"/>
    <x v="1"/>
    <x v="6"/>
  </r>
  <r>
    <x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x v="0"/>
    <x v="133"/>
    <x v="0"/>
    <s v="theater/plays"/>
    <n v="100"/>
    <x v="73"/>
    <x v="1"/>
    <x v="6"/>
  </r>
  <r>
    <x v="1303"/>
    <s v="Forward Arena Theatre Company: Summer Season"/>
    <s v="Groundbreaking queer theatre."/>
    <x v="8"/>
    <n v="4559.13"/>
    <x v="0"/>
    <x v="1"/>
    <s v="GBP"/>
    <n v="1469962800"/>
    <n v="1468578920"/>
    <x v="0"/>
    <x v="52"/>
    <x v="0"/>
    <s v="theater/plays"/>
    <n v="130.26085714285716"/>
    <x v="959"/>
    <x v="1"/>
    <x v="6"/>
  </r>
  <r>
    <x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x v="0"/>
    <x v="201"/>
    <x v="1"/>
    <s v="technology/wearables"/>
    <n v="39.627499999999998"/>
    <x v="960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x v="0"/>
    <x v="48"/>
    <x v="1"/>
    <s v="technology/wearables"/>
    <n v="25.976666666666663"/>
    <x v="961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x v="0"/>
    <x v="289"/>
    <x v="1"/>
    <s v="technology/wearables"/>
    <n v="65.24636363636364"/>
    <x v="962"/>
    <x v="2"/>
    <x v="8"/>
  </r>
  <r>
    <x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x v="0"/>
    <x v="43"/>
    <x v="1"/>
    <s v="technology/wearables"/>
    <n v="11.514000000000001"/>
    <x v="963"/>
    <x v="2"/>
    <x v="8"/>
  </r>
  <r>
    <x v="1308"/>
    <s v="Boost Band: Wristband Phone Charger (Canceled)"/>
    <s v="Boost Band, a wristband that charges any device"/>
    <x v="3"/>
    <n v="1136"/>
    <x v="1"/>
    <x v="0"/>
    <s v="USD"/>
    <n v="1475937812"/>
    <n v="1472481812"/>
    <x v="0"/>
    <x v="44"/>
    <x v="1"/>
    <s v="technology/wearables"/>
    <n v="11.360000000000001"/>
    <x v="964"/>
    <x v="2"/>
    <x v="8"/>
  </r>
  <r>
    <x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x v="0"/>
    <x v="2"/>
    <x v="1"/>
    <s v="technology/wearables"/>
    <n v="111.99130434782609"/>
    <x v="965"/>
    <x v="2"/>
    <x v="8"/>
  </r>
  <r>
    <x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x v="0"/>
    <x v="54"/>
    <x v="1"/>
    <s v="technology/wearables"/>
    <n v="15.5"/>
    <x v="966"/>
    <x v="2"/>
    <x v="8"/>
  </r>
  <r>
    <x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x v="0"/>
    <x v="61"/>
    <x v="1"/>
    <s v="technology/wearables"/>
    <n v="32.027999999999999"/>
    <x v="967"/>
    <x v="2"/>
    <x v="8"/>
  </r>
  <r>
    <x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x v="0"/>
    <x v="29"/>
    <x v="1"/>
    <s v="technology/wearables"/>
    <n v="0.60869565217391308"/>
    <x v="13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x v="0"/>
    <x v="259"/>
    <x v="1"/>
    <s v="technology/wearables"/>
    <n v="31.114999999999998"/>
    <x v="968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x v="0"/>
    <x v="202"/>
    <x v="1"/>
    <s v="technology/wearables"/>
    <n v="1.1266666666666667"/>
    <x v="969"/>
    <x v="2"/>
    <x v="8"/>
  </r>
  <r>
    <x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x v="0"/>
    <x v="290"/>
    <x v="1"/>
    <s v="technology/wearables"/>
    <n v="40.404000000000003"/>
    <x v="970"/>
    <x v="2"/>
    <x v="8"/>
  </r>
  <r>
    <x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x v="0"/>
    <x v="29"/>
    <x v="1"/>
    <s v="technology/wearables"/>
    <n v="1.3333333333333333E-3"/>
    <x v="120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x v="0"/>
    <x v="10"/>
    <x v="1"/>
    <s v="technology/wearables"/>
    <n v="5.7334999999999994"/>
    <x v="971"/>
    <x v="2"/>
    <x v="8"/>
  </r>
  <r>
    <x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x v="0"/>
    <x v="125"/>
    <x v="1"/>
    <s v="technology/wearables"/>
    <n v="15.324999999999999"/>
    <x v="972"/>
    <x v="2"/>
    <x v="8"/>
  </r>
  <r>
    <x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x v="0"/>
    <x v="82"/>
    <x v="1"/>
    <s v="technology/wearables"/>
    <n v="15.103448275862069"/>
    <x v="973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x v="0"/>
    <x v="83"/>
    <x v="1"/>
    <s v="technology/wearables"/>
    <n v="0.503"/>
    <x v="974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x v="0"/>
    <x v="63"/>
    <x v="1"/>
    <s v="technology/wearables"/>
    <n v="1.3028138528138529"/>
    <x v="975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x v="0"/>
    <x v="80"/>
    <x v="1"/>
    <s v="technology/wearables"/>
    <n v="0.30285714285714288"/>
    <x v="730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x v="0"/>
    <x v="34"/>
    <x v="1"/>
    <s v="technology/wearables"/>
    <n v="8.8800000000000008"/>
    <x v="976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x v="0"/>
    <x v="240"/>
    <x v="1"/>
    <s v="technology/wearables"/>
    <n v="9.84"/>
    <x v="977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x v="0"/>
    <x v="22"/>
    <x v="1"/>
    <s v="technology/wearables"/>
    <n v="2.4299999999999997"/>
    <x v="978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x v="0"/>
    <x v="202"/>
    <x v="1"/>
    <s v="technology/wearables"/>
    <n v="1.1299999999999999"/>
    <x v="979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x v="0"/>
    <x v="14"/>
    <x v="1"/>
    <s v="technology/wearables"/>
    <n v="3.5520833333333335"/>
    <x v="980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x v="0"/>
    <x v="41"/>
    <x v="1"/>
    <s v="technology/wearables"/>
    <n v="2.3306666666666667"/>
    <x v="981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x v="0"/>
    <x v="82"/>
    <x v="1"/>
    <s v="technology/wearables"/>
    <n v="0.81600000000000006"/>
    <x v="982"/>
    <x v="2"/>
    <x v="8"/>
  </r>
  <r>
    <x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x v="0"/>
    <x v="133"/>
    <x v="1"/>
    <s v="technology/wearables"/>
    <n v="22.494285714285713"/>
    <x v="983"/>
    <x v="2"/>
    <x v="8"/>
  </r>
  <r>
    <x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x v="0"/>
    <x v="69"/>
    <x v="1"/>
    <s v="technology/wearables"/>
    <n v="1.3668"/>
    <x v="984"/>
    <x v="2"/>
    <x v="8"/>
  </r>
  <r>
    <x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x v="0"/>
    <x v="78"/>
    <x v="1"/>
    <s v="technology/wearables"/>
    <n v="0"/>
    <x v="121"/>
    <x v="2"/>
    <x v="8"/>
  </r>
  <r>
    <x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x v="0"/>
    <x v="78"/>
    <x v="1"/>
    <s v="technology/wearables"/>
    <n v="0"/>
    <x v="121"/>
    <x v="2"/>
    <x v="8"/>
  </r>
  <r>
    <x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x v="0"/>
    <x v="222"/>
    <x v="1"/>
    <s v="technology/wearables"/>
    <n v="10.754135338345865"/>
    <x v="985"/>
    <x v="2"/>
    <x v="8"/>
  </r>
  <r>
    <x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x v="0"/>
    <x v="38"/>
    <x v="1"/>
    <s v="technology/wearables"/>
    <n v="19.759999999999998"/>
    <x v="986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x v="0"/>
    <x v="291"/>
    <x v="1"/>
    <s v="technology/wearables"/>
    <n v="84.946999999999989"/>
    <x v="987"/>
    <x v="2"/>
    <x v="8"/>
  </r>
  <r>
    <x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x v="0"/>
    <x v="205"/>
    <x v="1"/>
    <s v="technology/wearables"/>
    <n v="49.381999999999998"/>
    <x v="988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x v="0"/>
    <x v="41"/>
    <x v="1"/>
    <s v="technology/wearables"/>
    <n v="3.3033333333333332"/>
    <x v="989"/>
    <x v="2"/>
    <x v="8"/>
  </r>
  <r>
    <x v="1339"/>
    <s v="Linkoo (Canceled)"/>
    <s v="World's Smallest customizable Phone &amp; GPS Watch for kids !"/>
    <x v="63"/>
    <n v="3317"/>
    <x v="1"/>
    <x v="0"/>
    <s v="USD"/>
    <n v="1418056315"/>
    <n v="1414164715"/>
    <x v="0"/>
    <x v="77"/>
    <x v="1"/>
    <s v="technology/wearables"/>
    <n v="6.6339999999999995"/>
    <x v="990"/>
    <x v="2"/>
    <x v="8"/>
  </r>
  <r>
    <x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x v="0"/>
    <x v="78"/>
    <x v="1"/>
    <s v="technology/wearables"/>
    <n v="0"/>
    <x v="121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x v="0"/>
    <x v="67"/>
    <x v="1"/>
    <s v="technology/wearables"/>
    <n v="70.36"/>
    <x v="991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x v="0"/>
    <x v="29"/>
    <x v="1"/>
    <s v="technology/wearables"/>
    <n v="0.2"/>
    <x v="101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x v="0"/>
    <x v="292"/>
    <x v="1"/>
    <s v="technology/wearables"/>
    <n v="102.298"/>
    <x v="992"/>
    <x v="2"/>
    <x v="8"/>
  </r>
  <r>
    <x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x v="0"/>
    <x v="237"/>
    <x v="0"/>
    <s v="publishing/nonfiction"/>
    <n v="377.73333333333335"/>
    <x v="993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x v="0"/>
    <x v="63"/>
    <x v="0"/>
    <s v="publishing/nonfiction"/>
    <n v="125"/>
    <x v="994"/>
    <x v="3"/>
    <x v="9"/>
  </r>
  <r>
    <x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x v="0"/>
    <x v="184"/>
    <x v="0"/>
    <s v="publishing/nonfiction"/>
    <n v="147.32653061224491"/>
    <x v="995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x v="0"/>
    <x v="162"/>
    <x v="0"/>
    <s v="publishing/nonfiction"/>
    <n v="102.2"/>
    <x v="996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x v="0"/>
    <x v="55"/>
    <x v="0"/>
    <s v="publishing/nonfiction"/>
    <n v="101.8723404255319"/>
    <x v="997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x v="0"/>
    <x v="293"/>
    <x v="0"/>
    <s v="publishing/nonfiction"/>
    <n v="204.2"/>
    <x v="998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x v="0"/>
    <x v="76"/>
    <x v="0"/>
    <s v="publishing/nonfiction"/>
    <n v="104.05"/>
    <x v="999"/>
    <x v="3"/>
    <x v="9"/>
  </r>
  <r>
    <x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x v="0"/>
    <x v="148"/>
    <x v="0"/>
    <s v="publishing/nonfiction"/>
    <n v="101.265"/>
    <x v="1000"/>
    <x v="3"/>
    <x v="9"/>
  </r>
  <r>
    <x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x v="0"/>
    <x v="294"/>
    <x v="0"/>
    <s v="publishing/nonfiction"/>
    <n v="136.13999999999999"/>
    <x v="1001"/>
    <x v="3"/>
    <x v="9"/>
  </r>
  <r>
    <x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x v="0"/>
    <x v="288"/>
    <x v="0"/>
    <s v="publishing/nonfiction"/>
    <n v="133.6"/>
    <x v="1002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x v="0"/>
    <x v="31"/>
    <x v="0"/>
    <s v="publishing/nonfiction"/>
    <n v="130.25"/>
    <x v="1003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x v="0"/>
    <x v="212"/>
    <x v="0"/>
    <s v="publishing/nonfiction"/>
    <n v="122.67999999999999"/>
    <x v="1004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x v="0"/>
    <x v="45"/>
    <x v="0"/>
    <s v="publishing/nonfiction"/>
    <n v="182.81058823529412"/>
    <x v="1005"/>
    <x v="3"/>
    <x v="9"/>
  </r>
  <r>
    <x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x v="0"/>
    <x v="71"/>
    <x v="0"/>
    <s v="publishing/nonfiction"/>
    <n v="125.29999999999998"/>
    <x v="1006"/>
    <x v="3"/>
    <x v="9"/>
  </r>
  <r>
    <x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x v="0"/>
    <x v="72"/>
    <x v="0"/>
    <s v="publishing/nonfiction"/>
    <n v="111.66666666666667"/>
    <x v="1007"/>
    <x v="3"/>
    <x v="9"/>
  </r>
  <r>
    <x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x v="0"/>
    <x v="10"/>
    <x v="0"/>
    <s v="publishing/nonfiction"/>
    <n v="115.75757575757575"/>
    <x v="1008"/>
    <x v="3"/>
    <x v="9"/>
  </r>
  <r>
    <x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x v="0"/>
    <x v="75"/>
    <x v="0"/>
    <s v="publishing/nonfiction"/>
    <n v="173.2"/>
    <x v="1009"/>
    <x v="3"/>
    <x v="9"/>
  </r>
  <r>
    <x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x v="0"/>
    <x v="295"/>
    <x v="0"/>
    <s v="publishing/nonfiction"/>
    <n v="125.98333333333333"/>
    <x v="1010"/>
    <x v="3"/>
    <x v="9"/>
  </r>
  <r>
    <x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x v="0"/>
    <x v="20"/>
    <x v="0"/>
    <s v="publishing/nonfiction"/>
    <n v="109.1"/>
    <x v="1011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x v="0"/>
    <x v="81"/>
    <x v="0"/>
    <s v="publishing/nonfiction"/>
    <n v="100"/>
    <x v="379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x v="0"/>
    <x v="296"/>
    <x v="0"/>
    <s v="music/rock"/>
    <n v="118.64285714285714"/>
    <x v="1012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x v="0"/>
    <x v="297"/>
    <x v="0"/>
    <s v="music/rock"/>
    <n v="100.26666666666667"/>
    <x v="1013"/>
    <x v="4"/>
    <x v="11"/>
  </r>
  <r>
    <x v="1366"/>
    <s v="Kick It! A Tribute to the A.K.s"/>
    <s v="A musical memorial for Alexi Petersen."/>
    <x v="51"/>
    <n v="9486.69"/>
    <x v="0"/>
    <x v="0"/>
    <s v="USD"/>
    <n v="1417049663"/>
    <n v="1413158063"/>
    <x v="0"/>
    <x v="206"/>
    <x v="0"/>
    <s v="music/rock"/>
    <n v="126.48920000000001"/>
    <x v="1014"/>
    <x v="4"/>
    <x v="11"/>
  </r>
  <r>
    <x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x v="0"/>
    <x v="240"/>
    <x v="0"/>
    <s v="music/rock"/>
    <n v="114.26"/>
    <x v="1015"/>
    <x v="4"/>
    <x v="11"/>
  </r>
  <r>
    <x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x v="0"/>
    <x v="45"/>
    <x v="0"/>
    <s v="music/rock"/>
    <n v="110.7"/>
    <x v="1016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x v="0"/>
    <x v="298"/>
    <x v="0"/>
    <s v="music/rock"/>
    <n v="105.34805315203954"/>
    <x v="1017"/>
    <x v="4"/>
    <x v="11"/>
  </r>
  <r>
    <x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x v="0"/>
    <x v="9"/>
    <x v="0"/>
    <s v="music/rock"/>
    <n v="103.66666666666666"/>
    <x v="1018"/>
    <x v="4"/>
    <x v="11"/>
  </r>
  <r>
    <x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x v="0"/>
    <x v="16"/>
    <x v="0"/>
    <s v="music/rock"/>
    <n v="107.08672667523933"/>
    <x v="1019"/>
    <x v="4"/>
    <x v="11"/>
  </r>
  <r>
    <x v="1372"/>
    <s v="Ted Lukas &amp; the Misled new CD - &quot;FEED&quot;"/>
    <s v="Please help us raise funds to press our new CD!"/>
    <x v="2"/>
    <n v="620"/>
    <x v="0"/>
    <x v="0"/>
    <s v="USD"/>
    <n v="1342115132"/>
    <n v="1339523132"/>
    <x v="0"/>
    <x v="38"/>
    <x v="0"/>
    <s v="music/rock"/>
    <n v="124"/>
    <x v="1020"/>
    <x v="4"/>
    <x v="11"/>
  </r>
  <r>
    <x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x v="0"/>
    <x v="47"/>
    <x v="0"/>
    <s v="music/rock"/>
    <n v="105.01"/>
    <x v="1021"/>
    <x v="4"/>
    <x v="11"/>
  </r>
  <r>
    <x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x v="0"/>
    <x v="36"/>
    <x v="0"/>
    <s v="music/rock"/>
    <n v="189.46666666666667"/>
    <x v="102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x v="0"/>
    <x v="280"/>
    <x v="0"/>
    <s v="music/rock"/>
    <n v="171.32499999999999"/>
    <x v="1023"/>
    <x v="4"/>
    <x v="11"/>
  </r>
  <r>
    <x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x v="0"/>
    <x v="129"/>
    <x v="0"/>
    <s v="music/rock"/>
    <n v="252.48648648648651"/>
    <x v="1024"/>
    <x v="4"/>
    <x v="11"/>
  </r>
  <r>
    <x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x v="0"/>
    <x v="162"/>
    <x v="0"/>
    <s v="music/rock"/>
    <n v="116.15384615384616"/>
    <x v="1025"/>
    <x v="4"/>
    <x v="11"/>
  </r>
  <r>
    <x v="1378"/>
    <s v="SIX BY SEVEN"/>
    <s v="A psychedelic post rock masterpiece!"/>
    <x v="13"/>
    <n v="4067"/>
    <x v="0"/>
    <x v="1"/>
    <s v="GBP"/>
    <n v="1470075210"/>
    <n v="1468779210"/>
    <x v="0"/>
    <x v="182"/>
    <x v="0"/>
    <s v="music/rock"/>
    <n v="203.35000000000002"/>
    <x v="1026"/>
    <x v="4"/>
    <x v="11"/>
  </r>
  <r>
    <x v="1379"/>
    <s v="J. Walter Makes a Record"/>
    <s v="---------The long-awaited debut full-length from Justin Ruddy--------"/>
    <x v="3"/>
    <n v="11160"/>
    <x v="0"/>
    <x v="0"/>
    <s v="USD"/>
    <n v="1433504876"/>
    <n v="1430912876"/>
    <x v="0"/>
    <x v="299"/>
    <x v="0"/>
    <s v="music/rock"/>
    <n v="111.60000000000001"/>
    <x v="1027"/>
    <x v="4"/>
    <x v="11"/>
  </r>
  <r>
    <x v="1380"/>
    <s v="BARNFEST 2015"/>
    <s v="A DIY MUSIC FESTIVAL FROM ST. LOUIS MO! Bands make their own festival, help make it legit!"/>
    <x v="251"/>
    <n v="106"/>
    <x v="0"/>
    <x v="0"/>
    <s v="USD"/>
    <n v="1433815200"/>
    <n v="1431886706"/>
    <x v="0"/>
    <x v="81"/>
    <x v="0"/>
    <s v="music/rock"/>
    <n v="424"/>
    <x v="1028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x v="0"/>
    <x v="196"/>
    <x v="0"/>
    <s v="music/rock"/>
    <n v="107.1"/>
    <x v="1029"/>
    <x v="4"/>
    <x v="11"/>
  </r>
  <r>
    <x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x v="0"/>
    <x v="265"/>
    <x v="0"/>
    <s v="music/rock"/>
    <n v="104.3625"/>
    <x v="1030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x v="0"/>
    <x v="251"/>
    <x v="0"/>
    <s v="music/rock"/>
    <n v="212.40909090909091"/>
    <x v="1031"/>
    <x v="4"/>
    <x v="11"/>
  </r>
  <r>
    <x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x v="0"/>
    <x v="287"/>
    <x v="0"/>
    <s v="music/rock"/>
    <n v="124.08571428571429"/>
    <x v="1032"/>
    <x v="4"/>
    <x v="11"/>
  </r>
  <r>
    <x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x v="0"/>
    <x v="179"/>
    <x v="0"/>
    <s v="music/rock"/>
    <n v="110.406125"/>
    <x v="1033"/>
    <x v="4"/>
    <x v="11"/>
  </r>
  <r>
    <x v="1386"/>
    <s v="MALTESE CROSS: The First Album"/>
    <s v="We are a classic hard rock/heavy metal band just trying to keep rock alive!"/>
    <x v="44"/>
    <n v="875"/>
    <x v="0"/>
    <x v="0"/>
    <s v="USD"/>
    <n v="1438183889"/>
    <n v="1435591889"/>
    <x v="0"/>
    <x v="25"/>
    <x v="0"/>
    <s v="music/rock"/>
    <n v="218.75"/>
    <x v="372"/>
    <x v="4"/>
    <x v="11"/>
  </r>
  <r>
    <x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x v="0"/>
    <x v="76"/>
    <x v="0"/>
    <s v="music/rock"/>
    <n v="136.625"/>
    <x v="1034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x v="0"/>
    <x v="300"/>
    <x v="0"/>
    <s v="music/rock"/>
    <n v="134.8074"/>
    <x v="1035"/>
    <x v="4"/>
    <x v="11"/>
  </r>
  <r>
    <x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x v="0"/>
    <x v="69"/>
    <x v="0"/>
    <s v="music/rock"/>
    <n v="145.4"/>
    <x v="1036"/>
    <x v="4"/>
    <x v="11"/>
  </r>
  <r>
    <x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x v="0"/>
    <x v="10"/>
    <x v="0"/>
    <s v="music/rock"/>
    <n v="109.10714285714285"/>
    <x v="1037"/>
    <x v="4"/>
    <x v="11"/>
  </r>
  <r>
    <x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x v="0"/>
    <x v="62"/>
    <x v="0"/>
    <s v="music/rock"/>
    <n v="110.2"/>
    <x v="1038"/>
    <x v="4"/>
    <x v="11"/>
  </r>
  <r>
    <x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x v="0"/>
    <x v="201"/>
    <x v="0"/>
    <s v="music/rock"/>
    <n v="113.64000000000001"/>
    <x v="1039"/>
    <x v="4"/>
    <x v="11"/>
  </r>
  <r>
    <x v="1393"/>
    <s v="WolfHunt | Social Commentary Rock Project"/>
    <s v="Rock n' Roll tales of our times"/>
    <x v="3"/>
    <n v="10235"/>
    <x v="0"/>
    <x v="0"/>
    <s v="USD"/>
    <n v="1470068523"/>
    <n v="1467476523"/>
    <x v="0"/>
    <x v="47"/>
    <x v="0"/>
    <s v="music/rock"/>
    <n v="102.35000000000001"/>
    <x v="1040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x v="0"/>
    <x v="57"/>
    <x v="0"/>
    <s v="music/rock"/>
    <n v="122.13333333333334"/>
    <x v="1041"/>
    <x v="4"/>
    <x v="11"/>
  </r>
  <r>
    <x v="1395"/>
    <s v="Quiet Oaks Full Length Album"/>
    <s v="Help Quiet Oaks record their debut album!!!"/>
    <x v="8"/>
    <n v="3916"/>
    <x v="0"/>
    <x v="0"/>
    <s v="USD"/>
    <n v="1484430481"/>
    <n v="1481838481"/>
    <x v="0"/>
    <x v="141"/>
    <x v="0"/>
    <s v="music/rock"/>
    <n v="111.88571428571427"/>
    <x v="1042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x v="0"/>
    <x v="196"/>
    <x v="0"/>
    <s v="music/rock"/>
    <n v="107.3"/>
    <x v="1043"/>
    <x v="4"/>
    <x v="11"/>
  </r>
  <r>
    <x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x v="0"/>
    <x v="150"/>
    <x v="0"/>
    <s v="music/rock"/>
    <n v="113.85000000000001"/>
    <x v="1044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x v="0"/>
    <x v="71"/>
    <x v="0"/>
    <s v="music/rock"/>
    <n v="109.68181818181819"/>
    <x v="10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x v="0"/>
    <x v="192"/>
    <x v="0"/>
    <s v="music/rock"/>
    <n v="126.14444444444443"/>
    <x v="1046"/>
    <x v="4"/>
    <x v="11"/>
  </r>
  <r>
    <x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x v="0"/>
    <x v="69"/>
    <x v="0"/>
    <s v="music/rock"/>
    <n v="167.42857142857144"/>
    <x v="1047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x v="0"/>
    <x v="301"/>
    <x v="0"/>
    <s v="music/rock"/>
    <n v="496.52000000000004"/>
    <x v="1048"/>
    <x v="4"/>
    <x v="11"/>
  </r>
  <r>
    <x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x v="0"/>
    <x v="116"/>
    <x v="0"/>
    <s v="music/rock"/>
    <n v="109.16"/>
    <x v="1049"/>
    <x v="4"/>
    <x v="11"/>
  </r>
  <r>
    <x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x v="0"/>
    <x v="36"/>
    <x v="0"/>
    <s v="music/rock"/>
    <n v="102.57499999999999"/>
    <x v="1050"/>
    <x v="4"/>
    <x v="11"/>
  </r>
  <r>
    <x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x v="1"/>
    <x v="81"/>
    <x v="1"/>
    <s v="publishing/translations"/>
    <n v="1.6620689655172414"/>
    <x v="1051"/>
    <x v="3"/>
    <x v="22"/>
  </r>
  <r>
    <x v="1405"/>
    <s v="The Bible translated into Emoticons"/>
    <s v="Will more people read the Bible if it were translated into Emoticons?"/>
    <x v="31"/>
    <n v="105"/>
    <x v="2"/>
    <x v="0"/>
    <s v="USD"/>
    <n v="1417195201"/>
    <n v="1414599601"/>
    <x v="1"/>
    <x v="57"/>
    <x v="1"/>
    <s v="publishing/translations"/>
    <n v="0.42"/>
    <x v="1052"/>
    <x v="3"/>
    <x v="22"/>
  </r>
  <r>
    <x v="1406"/>
    <s v="Man Down! Translation project"/>
    <s v="The White coat and the battle dress uniform"/>
    <x v="14"/>
    <n v="15"/>
    <x v="2"/>
    <x v="13"/>
    <s v="EUR"/>
    <n v="1449914400"/>
    <n v="1445336607"/>
    <x v="0"/>
    <x v="83"/>
    <x v="1"/>
    <s v="publishing/translations"/>
    <n v="0.125"/>
    <x v="144"/>
    <x v="3"/>
    <x v="22"/>
  </r>
  <r>
    <x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x v="0"/>
    <x v="84"/>
    <x v="1"/>
    <s v="publishing/translations"/>
    <n v="0.5"/>
    <x v="507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x v="0"/>
    <x v="79"/>
    <x v="1"/>
    <s v="publishing/translations"/>
    <n v="7.1999999999999993"/>
    <x v="1053"/>
    <x v="3"/>
    <x v="22"/>
  </r>
  <r>
    <x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x v="0"/>
    <x v="78"/>
    <x v="1"/>
    <s v="publishing/translations"/>
    <n v="0"/>
    <x v="121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x v="0"/>
    <x v="29"/>
    <x v="1"/>
    <s v="publishing/translations"/>
    <n v="1.6666666666666666E-2"/>
    <x v="120"/>
    <x v="3"/>
    <x v="22"/>
  </r>
  <r>
    <x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x v="0"/>
    <x v="83"/>
    <x v="1"/>
    <s v="publishing/translations"/>
    <n v="0.23333333333333336"/>
    <x v="1054"/>
    <x v="3"/>
    <x v="22"/>
  </r>
  <r>
    <x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x v="0"/>
    <x v="62"/>
    <x v="1"/>
    <s v="publishing/translations"/>
    <n v="4.5714285714285712"/>
    <x v="1055"/>
    <x v="3"/>
    <x v="22"/>
  </r>
  <r>
    <x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x v="0"/>
    <x v="29"/>
    <x v="1"/>
    <s v="publishing/translations"/>
    <n v="5"/>
    <x v="101"/>
    <x v="3"/>
    <x v="22"/>
  </r>
  <r>
    <x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x v="0"/>
    <x v="29"/>
    <x v="1"/>
    <s v="publishing/translations"/>
    <n v="0.2"/>
    <x v="120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x v="0"/>
    <x v="82"/>
    <x v="1"/>
    <s v="publishing/translations"/>
    <n v="18.181818181818183"/>
    <x v="1056"/>
    <x v="3"/>
    <x v="22"/>
  </r>
  <r>
    <x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x v="0"/>
    <x v="78"/>
    <x v="1"/>
    <s v="publishing/translations"/>
    <n v="0"/>
    <x v="121"/>
    <x v="3"/>
    <x v="22"/>
  </r>
  <r>
    <x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x v="0"/>
    <x v="84"/>
    <x v="1"/>
    <s v="publishing/translations"/>
    <n v="1.2222222222222223"/>
    <x v="446"/>
    <x v="3"/>
    <x v="22"/>
  </r>
  <r>
    <x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x v="0"/>
    <x v="29"/>
    <x v="1"/>
    <s v="publishing/translations"/>
    <n v="0.2"/>
    <x v="1057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x v="0"/>
    <x v="73"/>
    <x v="1"/>
    <s v="publishing/translations"/>
    <n v="7.0634920634920633"/>
    <x v="901"/>
    <x v="3"/>
    <x v="22"/>
  </r>
  <r>
    <x v="1420"/>
    <s v="Shakespeare in the Hood - Romeo and Juliet"/>
    <s v="Help me butcher Shakespeare in a satirical fashion."/>
    <x v="252"/>
    <n v="3"/>
    <x v="2"/>
    <x v="0"/>
    <s v="USD"/>
    <n v="1467129686"/>
    <n v="1464969686"/>
    <x v="0"/>
    <x v="83"/>
    <x v="1"/>
    <s v="publishing/translations"/>
    <n v="2.7272727272727271"/>
    <x v="120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x v="0"/>
    <x v="84"/>
    <x v="1"/>
    <s v="publishing/translations"/>
    <n v="0.1"/>
    <x v="101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x v="0"/>
    <x v="84"/>
    <x v="1"/>
    <s v="publishing/translations"/>
    <n v="0.104"/>
    <x v="31"/>
    <x v="3"/>
    <x v="22"/>
  </r>
  <r>
    <x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x v="0"/>
    <x v="29"/>
    <x v="1"/>
    <s v="publishing/translations"/>
    <n v="0.33333333333333337"/>
    <x v="101"/>
    <x v="3"/>
    <x v="22"/>
  </r>
  <r>
    <x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x v="0"/>
    <x v="25"/>
    <x v="1"/>
    <s v="publishing/translations"/>
    <n v="20.36"/>
    <x v="1058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x v="0"/>
    <x v="78"/>
    <x v="1"/>
    <s v="publishing/translations"/>
    <n v="0"/>
    <x v="121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x v="0"/>
    <x v="78"/>
    <x v="1"/>
    <s v="publishing/translations"/>
    <n v="0"/>
    <x v="121"/>
    <x v="3"/>
    <x v="22"/>
  </r>
  <r>
    <x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x v="0"/>
    <x v="80"/>
    <x v="1"/>
    <s v="publishing/translations"/>
    <n v="8.3800000000000008"/>
    <x v="1059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x v="0"/>
    <x v="83"/>
    <x v="1"/>
    <s v="publishing/translations"/>
    <n v="4.5"/>
    <x v="2"/>
    <x v="3"/>
    <x v="22"/>
  </r>
  <r>
    <x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x v="0"/>
    <x v="78"/>
    <x v="1"/>
    <s v="publishing/translations"/>
    <n v="0"/>
    <x v="121"/>
    <x v="3"/>
    <x v="22"/>
  </r>
  <r>
    <x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x v="0"/>
    <x v="81"/>
    <x v="1"/>
    <s v="publishing/translations"/>
    <n v="8.06"/>
    <x v="128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x v="0"/>
    <x v="5"/>
    <x v="1"/>
    <s v="publishing/translations"/>
    <n v="31.94705882352941"/>
    <x v="1060"/>
    <x v="3"/>
    <x v="22"/>
  </r>
  <r>
    <x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x v="0"/>
    <x v="78"/>
    <x v="1"/>
    <s v="publishing/translations"/>
    <n v="0"/>
    <x v="121"/>
    <x v="3"/>
    <x v="22"/>
  </r>
  <r>
    <x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x v="0"/>
    <x v="73"/>
    <x v="1"/>
    <s v="publishing/translations"/>
    <n v="6.708333333333333"/>
    <x v="1061"/>
    <x v="3"/>
    <x v="22"/>
  </r>
  <r>
    <x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x v="0"/>
    <x v="202"/>
    <x v="1"/>
    <s v="publishing/translations"/>
    <n v="9.9878048780487809"/>
    <x v="1062"/>
    <x v="3"/>
    <x v="22"/>
  </r>
  <r>
    <x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x v="0"/>
    <x v="84"/>
    <x v="1"/>
    <s v="publishing/translations"/>
    <n v="0.1"/>
    <x v="507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x v="0"/>
    <x v="84"/>
    <x v="1"/>
    <s v="publishing/translations"/>
    <n v="0.77"/>
    <x v="1063"/>
    <x v="3"/>
    <x v="22"/>
  </r>
  <r>
    <x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x v="0"/>
    <x v="19"/>
    <x v="1"/>
    <s v="publishing/translations"/>
    <n v="26.900000000000002"/>
    <x v="1064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x v="0"/>
    <x v="22"/>
    <x v="1"/>
    <s v="publishing/translations"/>
    <n v="3"/>
    <x v="766"/>
    <x v="3"/>
    <x v="22"/>
  </r>
  <r>
    <x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x v="0"/>
    <x v="79"/>
    <x v="1"/>
    <s v="publishing/translations"/>
    <n v="6.6055045871559637"/>
    <x v="18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x v="0"/>
    <x v="29"/>
    <x v="1"/>
    <s v="publishing/translations"/>
    <n v="7.6923076923076927E-3"/>
    <x v="120"/>
    <x v="3"/>
    <x v="22"/>
  </r>
  <r>
    <x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x v="0"/>
    <x v="83"/>
    <x v="1"/>
    <s v="publishing/translations"/>
    <n v="1.1222222222222222"/>
    <x v="1065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x v="0"/>
    <x v="78"/>
    <x v="1"/>
    <s v="publishing/translations"/>
    <n v="0"/>
    <x v="121"/>
    <x v="3"/>
    <x v="22"/>
  </r>
  <r>
    <x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x v="0"/>
    <x v="78"/>
    <x v="1"/>
    <s v="publishing/translations"/>
    <n v="0"/>
    <x v="121"/>
    <x v="3"/>
    <x v="22"/>
  </r>
  <r>
    <x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x v="0"/>
    <x v="78"/>
    <x v="1"/>
    <s v="publishing/translations"/>
    <n v="0"/>
    <x v="121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x v="0"/>
    <x v="78"/>
    <x v="1"/>
    <s v="publishing/translations"/>
    <n v="0"/>
    <x v="121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x v="0"/>
    <x v="78"/>
    <x v="1"/>
    <s v="publishing/translations"/>
    <n v="0"/>
    <x v="121"/>
    <x v="3"/>
    <x v="22"/>
  </r>
  <r>
    <x v="1447"/>
    <s v="Indian Language Dictionary"/>
    <s v="I'm creating a dictionary of multiple Indian languages."/>
    <x v="69"/>
    <n v="75"/>
    <x v="2"/>
    <x v="0"/>
    <s v="USD"/>
    <n v="1467999134"/>
    <n v="1465407134"/>
    <x v="0"/>
    <x v="83"/>
    <x v="1"/>
    <s v="publishing/translations"/>
    <n v="1.4999999999999999E-2"/>
    <x v="384"/>
    <x v="3"/>
    <x v="22"/>
  </r>
  <r>
    <x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x v="0"/>
    <x v="78"/>
    <x v="1"/>
    <s v="publishing/translations"/>
    <n v="0"/>
    <x v="121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x v="0"/>
    <x v="78"/>
    <x v="1"/>
    <s v="publishing/translations"/>
    <n v="0"/>
    <x v="121"/>
    <x v="3"/>
    <x v="22"/>
  </r>
  <r>
    <x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x v="0"/>
    <x v="29"/>
    <x v="1"/>
    <s v="publishing/translations"/>
    <n v="1E-3"/>
    <x v="120"/>
    <x v="3"/>
    <x v="22"/>
  </r>
  <r>
    <x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x v="0"/>
    <x v="84"/>
    <x v="1"/>
    <s v="publishing/translations"/>
    <n v="1.0554089709762533E-2"/>
    <x v="120"/>
    <x v="3"/>
    <x v="22"/>
  </r>
  <r>
    <x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x v="0"/>
    <x v="78"/>
    <x v="1"/>
    <s v="publishing/translations"/>
    <n v="0"/>
    <x v="121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x v="0"/>
    <x v="78"/>
    <x v="1"/>
    <s v="publishing/translations"/>
    <n v="0"/>
    <x v="121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x v="0"/>
    <x v="29"/>
    <x v="1"/>
    <s v="publishing/translations"/>
    <n v="0.85714285714285721"/>
    <x v="2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x v="0"/>
    <x v="63"/>
    <x v="1"/>
    <s v="publishing/translations"/>
    <n v="10.5"/>
    <x v="1066"/>
    <x v="3"/>
    <x v="22"/>
  </r>
  <r>
    <x v="1456"/>
    <s v="Sometimes you don't need love (Canceled)"/>
    <s v="English Version of my auto-published novel"/>
    <x v="10"/>
    <n v="145"/>
    <x v="1"/>
    <x v="13"/>
    <s v="EUR"/>
    <n v="1483459365"/>
    <n v="1480867365"/>
    <x v="0"/>
    <x v="83"/>
    <x v="1"/>
    <s v="publishing/translations"/>
    <n v="2.9000000000000004"/>
    <x v="1067"/>
    <x v="3"/>
    <x v="22"/>
  </r>
  <r>
    <x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x v="0"/>
    <x v="78"/>
    <x v="1"/>
    <s v="publishing/translations"/>
    <n v="0"/>
    <x v="121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x v="0"/>
    <x v="78"/>
    <x v="1"/>
    <s v="publishing/translations"/>
    <n v="0"/>
    <x v="121"/>
    <x v="3"/>
    <x v="22"/>
  </r>
  <r>
    <x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x v="0"/>
    <x v="78"/>
    <x v="1"/>
    <s v="publishing/translations"/>
    <n v="0"/>
    <x v="121"/>
    <x v="3"/>
    <x v="22"/>
  </r>
  <r>
    <x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x v="0"/>
    <x v="78"/>
    <x v="1"/>
    <s v="publishing/translations"/>
    <n v="0"/>
    <x v="121"/>
    <x v="3"/>
    <x v="22"/>
  </r>
  <r>
    <x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x v="1"/>
    <x v="158"/>
    <x v="0"/>
    <s v="publishing/radio &amp; podcasts"/>
    <n v="101.24459999999999"/>
    <x v="1068"/>
    <x v="3"/>
    <x v="23"/>
  </r>
  <r>
    <x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x v="1"/>
    <x v="3"/>
    <x v="0"/>
    <s v="publishing/radio &amp; podcasts"/>
    <n v="108.5175"/>
    <x v="106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x v="1"/>
    <x v="20"/>
    <x v="0"/>
    <s v="publishing/radio &amp; podcasts"/>
    <n v="147.66666666666666"/>
    <x v="1070"/>
    <x v="3"/>
    <x v="23"/>
  </r>
  <r>
    <x v="1464"/>
    <s v="Science Studio"/>
    <s v="The Best Science Media on the Web"/>
    <x v="10"/>
    <n v="8160"/>
    <x v="0"/>
    <x v="0"/>
    <s v="USD"/>
    <n v="1361029958"/>
    <n v="1358437958"/>
    <x v="1"/>
    <x v="302"/>
    <x v="0"/>
    <s v="publishing/radio &amp; podcasts"/>
    <n v="163.19999999999999"/>
    <x v="1071"/>
    <x v="3"/>
    <x v="23"/>
  </r>
  <r>
    <x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x v="1"/>
    <x v="303"/>
    <x v="0"/>
    <s v="publishing/radio &amp; podcasts"/>
    <n v="456.41449999999998"/>
    <x v="1072"/>
    <x v="3"/>
    <x v="23"/>
  </r>
  <r>
    <x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x v="1"/>
    <x v="290"/>
    <x v="0"/>
    <s v="publishing/radio &amp; podcasts"/>
    <n v="107.87731249999999"/>
    <x v="1073"/>
    <x v="3"/>
    <x v="23"/>
  </r>
  <r>
    <x v="1467"/>
    <s v="Radio Ambulante"/>
    <s v="We are a new Spanish language podcast telling uniquely Latin American stories."/>
    <x v="79"/>
    <n v="46032"/>
    <x v="0"/>
    <x v="0"/>
    <s v="USD"/>
    <n v="1332699285"/>
    <n v="1327518885"/>
    <x v="1"/>
    <x v="304"/>
    <x v="0"/>
    <s v="publishing/radio &amp; podcasts"/>
    <n v="115.08"/>
    <x v="1074"/>
    <x v="3"/>
    <x v="23"/>
  </r>
  <r>
    <x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x v="1"/>
    <x v="305"/>
    <x v="0"/>
    <s v="publishing/radio &amp; podcasts"/>
    <n v="102.36842105263158"/>
    <x v="1075"/>
    <x v="3"/>
    <x v="23"/>
  </r>
  <r>
    <x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x v="1"/>
    <x v="306"/>
    <x v="0"/>
    <s v="publishing/radio &amp; podcasts"/>
    <n v="108.42485875706214"/>
    <x v="1076"/>
    <x v="3"/>
    <x v="23"/>
  </r>
  <r>
    <x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x v="1"/>
    <x v="75"/>
    <x v="0"/>
    <s v="publishing/radio &amp; podcasts"/>
    <n v="125.13333333333334"/>
    <x v="1077"/>
    <x v="3"/>
    <x v="23"/>
  </r>
  <r>
    <x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x v="1"/>
    <x v="307"/>
    <x v="0"/>
    <s v="publishing/radio &amp; podcasts"/>
    <n v="103.840625"/>
    <x v="1078"/>
    <x v="3"/>
    <x v="23"/>
  </r>
  <r>
    <x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x v="1"/>
    <x v="226"/>
    <x v="0"/>
    <s v="publishing/radio &amp; podcasts"/>
    <n v="138.70400000000001"/>
    <x v="1079"/>
    <x v="3"/>
    <x v="23"/>
  </r>
  <r>
    <x v="1473"/>
    <s v="ONE LOVES ONLY FORM"/>
    <s v="Public Radio Project"/>
    <x v="15"/>
    <n v="1807.74"/>
    <x v="0"/>
    <x v="0"/>
    <s v="USD"/>
    <n v="1330644639"/>
    <n v="1328052639"/>
    <x v="1"/>
    <x v="5"/>
    <x v="0"/>
    <s v="publishing/radio &amp; podcasts"/>
    <n v="120.51600000000001"/>
    <x v="1080"/>
    <x v="3"/>
    <x v="23"/>
  </r>
  <r>
    <x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x v="1"/>
    <x v="88"/>
    <x v="0"/>
    <s v="publishing/radio &amp; podcasts"/>
    <n v="112.26666666666667"/>
    <x v="1081"/>
    <x v="3"/>
    <x v="23"/>
  </r>
  <r>
    <x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x v="1"/>
    <x v="308"/>
    <x v="0"/>
    <s v="publishing/radio &amp; podcasts"/>
    <n v="188.66966666666667"/>
    <x v="1082"/>
    <x v="3"/>
    <x v="23"/>
  </r>
  <r>
    <x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x v="1"/>
    <x v="309"/>
    <x v="0"/>
    <s v="publishing/radio &amp; podcasts"/>
    <n v="661.55466666666666"/>
    <x v="1083"/>
    <x v="3"/>
    <x v="23"/>
  </r>
  <r>
    <x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x v="1"/>
    <x v="232"/>
    <x v="0"/>
    <s v="publishing/radio &amp; podcasts"/>
    <n v="111.31"/>
    <x v="1084"/>
    <x v="3"/>
    <x v="23"/>
  </r>
  <r>
    <x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x v="1"/>
    <x v="310"/>
    <x v="0"/>
    <s v="publishing/radio &amp; podcasts"/>
    <n v="1181.6142199999999"/>
    <x v="1085"/>
    <x v="3"/>
    <x v="23"/>
  </r>
  <r>
    <x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x v="1"/>
    <x v="26"/>
    <x v="0"/>
    <s v="publishing/radio &amp; podcasts"/>
    <n v="137.375"/>
    <x v="1086"/>
    <x v="3"/>
    <x v="23"/>
  </r>
  <r>
    <x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x v="1"/>
    <x v="311"/>
    <x v="0"/>
    <s v="publishing/radio &amp; podcasts"/>
    <n v="117.04040000000001"/>
    <x v="1087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x v="0"/>
    <x v="79"/>
    <x v="1"/>
    <s v="publishing/fiction"/>
    <n v="2.1"/>
    <x v="844"/>
    <x v="3"/>
    <x v="10"/>
  </r>
  <r>
    <x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x v="0"/>
    <x v="29"/>
    <x v="1"/>
    <s v="publishing/fiction"/>
    <n v="0.1"/>
    <x v="144"/>
    <x v="3"/>
    <x v="10"/>
  </r>
  <r>
    <x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x v="0"/>
    <x v="84"/>
    <x v="1"/>
    <s v="publishing/fiction"/>
    <n v="0.7142857142857143"/>
    <x v="384"/>
    <x v="3"/>
    <x v="10"/>
  </r>
  <r>
    <x v="1484"/>
    <s v="a book called filtered down thru the stars"/>
    <s v="The mussings of an old wizard"/>
    <x v="13"/>
    <n v="0"/>
    <x v="2"/>
    <x v="0"/>
    <s v="USD"/>
    <n v="1342882260"/>
    <n v="1337834963"/>
    <x v="0"/>
    <x v="78"/>
    <x v="1"/>
    <s v="publishing/fiction"/>
    <n v="0"/>
    <x v="121"/>
    <x v="3"/>
    <x v="10"/>
  </r>
  <r>
    <x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x v="0"/>
    <x v="83"/>
    <x v="1"/>
    <s v="publishing/fiction"/>
    <n v="2.2388059701492535"/>
    <x v="73"/>
    <x v="3"/>
    <x v="10"/>
  </r>
  <r>
    <x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x v="0"/>
    <x v="83"/>
    <x v="1"/>
    <s v="publishing/fiction"/>
    <n v="0.24"/>
    <x v="587"/>
    <x v="3"/>
    <x v="10"/>
  </r>
  <r>
    <x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x v="0"/>
    <x v="78"/>
    <x v="1"/>
    <s v="publishing/fiction"/>
    <n v="0"/>
    <x v="121"/>
    <x v="3"/>
    <x v="10"/>
  </r>
  <r>
    <x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x v="0"/>
    <x v="79"/>
    <x v="1"/>
    <s v="publishing/fiction"/>
    <n v="2.4"/>
    <x v="88"/>
    <x v="3"/>
    <x v="10"/>
  </r>
  <r>
    <x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x v="0"/>
    <x v="78"/>
    <x v="1"/>
    <s v="publishing/fiction"/>
    <n v="0"/>
    <x v="121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x v="0"/>
    <x v="10"/>
    <x v="1"/>
    <s v="publishing/fiction"/>
    <n v="30.862068965517242"/>
    <x v="1088"/>
    <x v="3"/>
    <x v="10"/>
  </r>
  <r>
    <x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x v="0"/>
    <x v="29"/>
    <x v="1"/>
    <s v="publishing/fiction"/>
    <n v="8.3333333333333321"/>
    <x v="101"/>
    <x v="3"/>
    <x v="10"/>
  </r>
  <r>
    <x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x v="0"/>
    <x v="84"/>
    <x v="1"/>
    <s v="publishing/fiction"/>
    <n v="0.75"/>
    <x v="2"/>
    <x v="3"/>
    <x v="10"/>
  </r>
  <r>
    <x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x v="0"/>
    <x v="78"/>
    <x v="1"/>
    <s v="publishing/fiction"/>
    <n v="0"/>
    <x v="121"/>
    <x v="3"/>
    <x v="10"/>
  </r>
  <r>
    <x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x v="0"/>
    <x v="202"/>
    <x v="1"/>
    <s v="publishing/fiction"/>
    <n v="8.9"/>
    <x v="1089"/>
    <x v="3"/>
    <x v="10"/>
  </r>
  <r>
    <x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x v="0"/>
    <x v="78"/>
    <x v="1"/>
    <s v="publishing/fiction"/>
    <n v="0"/>
    <x v="121"/>
    <x v="3"/>
    <x v="10"/>
  </r>
  <r>
    <x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x v="0"/>
    <x v="78"/>
    <x v="1"/>
    <s v="publishing/fiction"/>
    <n v="0"/>
    <x v="121"/>
    <x v="3"/>
    <x v="10"/>
  </r>
  <r>
    <x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x v="0"/>
    <x v="29"/>
    <x v="1"/>
    <s v="publishing/fiction"/>
    <n v="6.6666666666666671E-3"/>
    <x v="120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x v="0"/>
    <x v="83"/>
    <x v="1"/>
    <s v="publishing/fiction"/>
    <n v="1.9"/>
    <x v="1090"/>
    <x v="3"/>
    <x v="10"/>
  </r>
  <r>
    <x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x v="0"/>
    <x v="29"/>
    <x v="1"/>
    <s v="publishing/fiction"/>
    <n v="0.25"/>
    <x v="144"/>
    <x v="3"/>
    <x v="10"/>
  </r>
  <r>
    <x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x v="0"/>
    <x v="41"/>
    <x v="1"/>
    <s v="publishing/fiction"/>
    <n v="25.035714285714285"/>
    <x v="1091"/>
    <x v="3"/>
    <x v="10"/>
  </r>
  <r>
    <x v="1501"/>
    <s v="This is Nowhere"/>
    <s v="A hardcover book of surf, outdoor and nature photos from the British Columbia coast."/>
    <x v="263"/>
    <n v="86492"/>
    <x v="0"/>
    <x v="5"/>
    <s v="CAD"/>
    <n v="1436364023"/>
    <n v="1433772023"/>
    <x v="1"/>
    <x v="312"/>
    <x v="0"/>
    <s v="photography/photobooks"/>
    <n v="166.33076923076925"/>
    <x v="1092"/>
    <x v="8"/>
    <x v="20"/>
  </r>
  <r>
    <x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x v="1"/>
    <x v="313"/>
    <x v="0"/>
    <s v="photography/photobooks"/>
    <n v="101.44545454545455"/>
    <x v="1093"/>
    <x v="8"/>
    <x v="20"/>
  </r>
  <r>
    <x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x v="1"/>
    <x v="26"/>
    <x v="0"/>
    <s v="photography/photobooks"/>
    <n v="107.89146666666667"/>
    <x v="1094"/>
    <x v="8"/>
    <x v="20"/>
  </r>
  <r>
    <x v="1504"/>
    <s v="RYU X RIO"/>
    <s v="A football photography book like no other about the 2014 World Cup in Brazil, by Ryu Voelkel."/>
    <x v="115"/>
    <n v="18066"/>
    <x v="0"/>
    <x v="1"/>
    <s v="GBP"/>
    <n v="1402389180"/>
    <n v="1399996024"/>
    <x v="1"/>
    <x v="314"/>
    <x v="0"/>
    <s v="photography/photobooks"/>
    <n v="277.93846153846158"/>
    <x v="1095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x v="1"/>
    <x v="315"/>
    <x v="0"/>
    <s v="photography/photobooks"/>
    <n v="103.58125"/>
    <x v="1096"/>
    <x v="8"/>
    <x v="20"/>
  </r>
  <r>
    <x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x v="1"/>
    <x v="68"/>
    <x v="0"/>
    <s v="photography/photobooks"/>
    <n v="111.4"/>
    <x v="1097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x v="1"/>
    <x v="51"/>
    <x v="0"/>
    <s v="photography/photobooks"/>
    <n v="215"/>
    <x v="1098"/>
    <x v="8"/>
    <x v="20"/>
  </r>
  <r>
    <x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x v="1"/>
    <x v="263"/>
    <x v="0"/>
    <s v="photography/photobooks"/>
    <n v="110.76216216216217"/>
    <x v="1099"/>
    <x v="8"/>
    <x v="20"/>
  </r>
  <r>
    <x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x v="1"/>
    <x v="193"/>
    <x v="0"/>
    <s v="photography/photobooks"/>
    <n v="123.64125714285714"/>
    <x v="1100"/>
    <x v="8"/>
    <x v="20"/>
  </r>
  <r>
    <x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x v="1"/>
    <x v="316"/>
    <x v="0"/>
    <s v="photography/photobooks"/>
    <n v="101.03500000000001"/>
    <x v="1101"/>
    <x v="8"/>
    <x v="20"/>
  </r>
  <r>
    <x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x v="1"/>
    <x v="190"/>
    <x v="0"/>
    <s v="photography/photobooks"/>
    <n v="111.79285714285714"/>
    <x v="1102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x v="1"/>
    <x v="317"/>
    <x v="0"/>
    <s v="photography/photobooks"/>
    <n v="558.7714285714286"/>
    <x v="1103"/>
    <x v="8"/>
    <x v="20"/>
  </r>
  <r>
    <x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x v="1"/>
    <x v="224"/>
    <x v="0"/>
    <s v="photography/photobooks"/>
    <n v="150.01875000000001"/>
    <x v="1104"/>
    <x v="8"/>
    <x v="20"/>
  </r>
  <r>
    <x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x v="1"/>
    <x v="282"/>
    <x v="0"/>
    <s v="photography/photobooks"/>
    <n v="106.476"/>
    <x v="1105"/>
    <x v="8"/>
    <x v="20"/>
  </r>
  <r>
    <x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x v="1"/>
    <x v="160"/>
    <x v="0"/>
    <s v="photography/photobooks"/>
    <n v="157.18899999999999"/>
    <x v="1106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x v="1"/>
    <x v="318"/>
    <x v="0"/>
    <s v="photography/photobooks"/>
    <n v="108.65882352941176"/>
    <x v="1107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x v="1"/>
    <x v="319"/>
    <x v="0"/>
    <s v="photography/photobooks"/>
    <n v="161.97999999999999"/>
    <x v="1108"/>
    <x v="8"/>
    <x v="20"/>
  </r>
  <r>
    <x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x v="1"/>
    <x v="163"/>
    <x v="0"/>
    <s v="photography/photobooks"/>
    <n v="205.36666666666665"/>
    <x v="1109"/>
    <x v="8"/>
    <x v="20"/>
  </r>
  <r>
    <x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x v="1"/>
    <x v="108"/>
    <x v="0"/>
    <s v="photography/photobooks"/>
    <n v="103.36388888888889"/>
    <x v="1110"/>
    <x v="8"/>
    <x v="20"/>
  </r>
  <r>
    <x v="1520"/>
    <s v="TULIPS"/>
    <s v="A self-published photography book by Andrew Miksys from his new series about Belarus"/>
    <x v="102"/>
    <n v="18625"/>
    <x v="0"/>
    <x v="0"/>
    <s v="USD"/>
    <n v="1418961600"/>
    <n v="1415824513"/>
    <x v="1"/>
    <x v="157"/>
    <x v="0"/>
    <s v="photography/photobooks"/>
    <n v="103.47222222222223"/>
    <x v="1111"/>
    <x v="8"/>
    <x v="20"/>
  </r>
  <r>
    <x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x v="1"/>
    <x v="97"/>
    <x v="0"/>
    <s v="photography/photobooks"/>
    <n v="106.81333333333333"/>
    <x v="1112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x v="1"/>
    <x v="320"/>
    <x v="0"/>
    <s v="photography/photobooks"/>
    <n v="138.96574712643678"/>
    <x v="1113"/>
    <x v="8"/>
    <x v="20"/>
  </r>
  <r>
    <x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x v="1"/>
    <x v="198"/>
    <x v="0"/>
    <s v="photography/photobooks"/>
    <n v="124.84324324324325"/>
    <x v="1114"/>
    <x v="8"/>
    <x v="20"/>
  </r>
  <r>
    <x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x v="1"/>
    <x v="33"/>
    <x v="0"/>
    <s v="photography/photobooks"/>
    <n v="206.99999999999997"/>
    <x v="1115"/>
    <x v="8"/>
    <x v="20"/>
  </r>
  <r>
    <x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x v="1"/>
    <x v="205"/>
    <x v="0"/>
    <s v="photography/photobooks"/>
    <n v="174.00576923076923"/>
    <x v="1116"/>
    <x v="8"/>
    <x v="20"/>
  </r>
  <r>
    <x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x v="1"/>
    <x v="321"/>
    <x v="0"/>
    <s v="photography/photobooks"/>
    <n v="120.32608695652173"/>
    <x v="1117"/>
    <x v="8"/>
    <x v="20"/>
  </r>
  <r>
    <x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x v="1"/>
    <x v="16"/>
    <x v="0"/>
    <s v="photography/photobooks"/>
    <n v="110.44428571428573"/>
    <x v="1118"/>
    <x v="8"/>
    <x v="20"/>
  </r>
  <r>
    <x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x v="1"/>
    <x v="322"/>
    <x v="0"/>
    <s v="photography/photobooks"/>
    <n v="281.56666666666666"/>
    <x v="1119"/>
    <x v="8"/>
    <x v="20"/>
  </r>
  <r>
    <x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x v="1"/>
    <x v="261"/>
    <x v="0"/>
    <s v="photography/photobooks"/>
    <n v="100.67894736842105"/>
    <x v="1120"/>
    <x v="8"/>
    <x v="20"/>
  </r>
  <r>
    <x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x v="1"/>
    <x v="323"/>
    <x v="0"/>
    <s v="photography/photobooks"/>
    <n v="134.82571428571427"/>
    <x v="1121"/>
    <x v="8"/>
    <x v="20"/>
  </r>
  <r>
    <x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x v="1"/>
    <x v="196"/>
    <x v="0"/>
    <s v="photography/photobooks"/>
    <n v="175.95744680851064"/>
    <x v="1122"/>
    <x v="8"/>
    <x v="20"/>
  </r>
  <r>
    <x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x v="1"/>
    <x v="324"/>
    <x v="0"/>
    <s v="photography/photobooks"/>
    <n v="484.02000000000004"/>
    <x v="1123"/>
    <x v="8"/>
    <x v="20"/>
  </r>
  <r>
    <x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x v="1"/>
    <x v="325"/>
    <x v="0"/>
    <s v="photography/photobooks"/>
    <n v="145.14000000000001"/>
    <x v="1124"/>
    <x v="8"/>
    <x v="20"/>
  </r>
  <r>
    <x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x v="1"/>
    <x v="232"/>
    <x v="0"/>
    <s v="photography/photobooks"/>
    <n v="417.73333333333335"/>
    <x v="1125"/>
    <x v="8"/>
    <x v="20"/>
  </r>
  <r>
    <x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x v="1"/>
    <x v="238"/>
    <x v="0"/>
    <s v="photography/photobooks"/>
    <n v="132.42499999999998"/>
    <x v="112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x v="1"/>
    <x v="326"/>
    <x v="0"/>
    <s v="photography/photobooks"/>
    <n v="250.30841666666666"/>
    <x v="1127"/>
    <x v="8"/>
    <x v="20"/>
  </r>
  <r>
    <x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x v="1"/>
    <x v="291"/>
    <x v="0"/>
    <s v="photography/photobooks"/>
    <n v="179.9"/>
    <x v="1128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x v="1"/>
    <x v="67"/>
    <x v="0"/>
    <s v="photography/photobooks"/>
    <n v="102.62857142857142"/>
    <x v="1129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x v="0"/>
    <x v="4"/>
    <x v="0"/>
    <s v="photography/photobooks"/>
    <n v="135.98609999999999"/>
    <x v="1130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x v="1"/>
    <x v="15"/>
    <x v="0"/>
    <s v="photography/photobooks"/>
    <n v="117.86666666666667"/>
    <x v="1131"/>
    <x v="8"/>
    <x v="20"/>
  </r>
  <r>
    <x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x v="0"/>
    <x v="84"/>
    <x v="1"/>
    <s v="photography/nature"/>
    <n v="3.3333333333333333E-2"/>
    <x v="366"/>
    <x v="8"/>
    <x v="24"/>
  </r>
  <r>
    <x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x v="0"/>
    <x v="29"/>
    <x v="1"/>
    <s v="photography/nature"/>
    <n v="4"/>
    <x v="135"/>
    <x v="8"/>
    <x v="24"/>
  </r>
  <r>
    <x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x v="0"/>
    <x v="29"/>
    <x v="1"/>
    <s v="photography/nature"/>
    <n v="0.44444444444444442"/>
    <x v="119"/>
    <x v="8"/>
    <x v="24"/>
  </r>
  <r>
    <x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x v="0"/>
    <x v="78"/>
    <x v="1"/>
    <s v="photography/nature"/>
    <n v="0"/>
    <x v="121"/>
    <x v="8"/>
    <x v="24"/>
  </r>
  <r>
    <x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x v="0"/>
    <x v="29"/>
    <x v="1"/>
    <s v="photography/nature"/>
    <n v="3.3333333333333333E-2"/>
    <x v="120"/>
    <x v="8"/>
    <x v="24"/>
  </r>
  <r>
    <x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x v="0"/>
    <x v="202"/>
    <x v="1"/>
    <s v="photography/nature"/>
    <n v="28.9"/>
    <x v="1132"/>
    <x v="8"/>
    <x v="24"/>
  </r>
  <r>
    <x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x v="0"/>
    <x v="78"/>
    <x v="1"/>
    <s v="photography/nature"/>
    <n v="0"/>
    <x v="121"/>
    <x v="8"/>
    <x v="24"/>
  </r>
  <r>
    <x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x v="0"/>
    <x v="29"/>
    <x v="1"/>
    <s v="photography/nature"/>
    <n v="8.5714285714285712"/>
    <x v="88"/>
    <x v="8"/>
    <x v="24"/>
  </r>
  <r>
    <x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x v="0"/>
    <x v="79"/>
    <x v="1"/>
    <s v="photography/nature"/>
    <n v="34"/>
    <x v="1133"/>
    <x v="8"/>
    <x v="24"/>
  </r>
  <r>
    <x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x v="0"/>
    <x v="63"/>
    <x v="1"/>
    <s v="photography/nature"/>
    <n v="13.466666666666665"/>
    <x v="1134"/>
    <x v="8"/>
    <x v="24"/>
  </r>
  <r>
    <x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x v="0"/>
    <x v="78"/>
    <x v="1"/>
    <s v="photography/nature"/>
    <n v="0"/>
    <x v="121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x v="0"/>
    <x v="38"/>
    <x v="1"/>
    <s v="photography/nature"/>
    <n v="49.186046511627907"/>
    <x v="113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x v="0"/>
    <x v="78"/>
    <x v="1"/>
    <s v="photography/nature"/>
    <n v="0"/>
    <x v="121"/>
    <x v="8"/>
    <x v="24"/>
  </r>
  <r>
    <x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x v="0"/>
    <x v="78"/>
    <x v="1"/>
    <s v="photography/nature"/>
    <n v="0"/>
    <x v="121"/>
    <x v="8"/>
    <x v="24"/>
  </r>
  <r>
    <x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x v="0"/>
    <x v="78"/>
    <x v="1"/>
    <s v="photography/nature"/>
    <n v="0"/>
    <x v="121"/>
    <x v="8"/>
    <x v="24"/>
  </r>
  <r>
    <x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x v="0"/>
    <x v="8"/>
    <x v="1"/>
    <s v="photography/nature"/>
    <n v="45.133333333333333"/>
    <x v="1136"/>
    <x v="8"/>
    <x v="24"/>
  </r>
  <r>
    <x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x v="0"/>
    <x v="29"/>
    <x v="1"/>
    <s v="photography/nature"/>
    <n v="4"/>
    <x v="101"/>
    <x v="8"/>
    <x v="24"/>
  </r>
  <r>
    <x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x v="0"/>
    <x v="83"/>
    <x v="1"/>
    <s v="photography/nature"/>
    <n v="4.666666666666667"/>
    <x v="123"/>
    <x v="8"/>
    <x v="24"/>
  </r>
  <r>
    <x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x v="0"/>
    <x v="29"/>
    <x v="1"/>
    <s v="photography/nature"/>
    <n v="0.33333333333333337"/>
    <x v="73"/>
    <x v="8"/>
    <x v="24"/>
  </r>
  <r>
    <x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x v="0"/>
    <x v="80"/>
    <x v="1"/>
    <s v="photography/nature"/>
    <n v="3.7600000000000002"/>
    <x v="842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x v="0"/>
    <x v="29"/>
    <x v="1"/>
    <s v="publishing/art books"/>
    <n v="0.67"/>
    <x v="40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x v="0"/>
    <x v="78"/>
    <x v="1"/>
    <s v="publishing/art books"/>
    <n v="0"/>
    <x v="121"/>
    <x v="3"/>
    <x v="25"/>
  </r>
  <r>
    <x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x v="0"/>
    <x v="84"/>
    <x v="1"/>
    <s v="publishing/art books"/>
    <n v="1.4166666666666665"/>
    <x v="665"/>
    <x v="3"/>
    <x v="25"/>
  </r>
  <r>
    <x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x v="0"/>
    <x v="29"/>
    <x v="1"/>
    <s v="publishing/art books"/>
    <n v="0.1"/>
    <x v="119"/>
    <x v="3"/>
    <x v="25"/>
  </r>
  <r>
    <x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x v="0"/>
    <x v="29"/>
    <x v="1"/>
    <s v="publishing/art books"/>
    <n v="2.5"/>
    <x v="101"/>
    <x v="3"/>
    <x v="25"/>
  </r>
  <r>
    <x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x v="0"/>
    <x v="211"/>
    <x v="1"/>
    <s v="publishing/art books"/>
    <n v="21.25"/>
    <x v="1137"/>
    <x v="3"/>
    <x v="25"/>
  </r>
  <r>
    <x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x v="0"/>
    <x v="62"/>
    <x v="1"/>
    <s v="publishing/art books"/>
    <n v="4.117647058823529"/>
    <x v="1138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x v="0"/>
    <x v="19"/>
    <x v="1"/>
    <s v="publishing/art books"/>
    <n v="13.639999999999999"/>
    <x v="1139"/>
    <x v="3"/>
    <x v="25"/>
  </r>
  <r>
    <x v="1569"/>
    <s v="to be removed (Canceled)"/>
    <s v="to be removed"/>
    <x v="11"/>
    <n v="0"/>
    <x v="1"/>
    <x v="0"/>
    <s v="USD"/>
    <n v="1369498714"/>
    <n v="1366906714"/>
    <x v="0"/>
    <x v="78"/>
    <x v="1"/>
    <s v="publishing/art books"/>
    <n v="0"/>
    <x v="121"/>
    <x v="3"/>
    <x v="25"/>
  </r>
  <r>
    <x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x v="0"/>
    <x v="47"/>
    <x v="1"/>
    <s v="publishing/art books"/>
    <n v="41.4"/>
    <x v="1140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x v="0"/>
    <x v="80"/>
    <x v="1"/>
    <s v="publishing/art books"/>
    <n v="0.66115702479338845"/>
    <x v="135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x v="0"/>
    <x v="83"/>
    <x v="1"/>
    <s v="publishing/art books"/>
    <n v="5"/>
    <x v="69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x v="0"/>
    <x v="83"/>
    <x v="1"/>
    <s v="publishing/art books"/>
    <n v="2.4777777777777779"/>
    <x v="1141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x v="0"/>
    <x v="79"/>
    <x v="1"/>
    <s v="publishing/art books"/>
    <n v="5.0599999999999996"/>
    <x v="1142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x v="0"/>
    <x v="2"/>
    <x v="1"/>
    <s v="publishing/art books"/>
    <n v="22.91"/>
    <x v="1143"/>
    <x v="3"/>
    <x v="25"/>
  </r>
  <r>
    <x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x v="0"/>
    <x v="73"/>
    <x v="1"/>
    <s v="publishing/art books"/>
    <n v="13"/>
    <x v="178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x v="0"/>
    <x v="84"/>
    <x v="1"/>
    <s v="publishing/art books"/>
    <n v="0.54999999999999993"/>
    <x v="446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x v="0"/>
    <x v="80"/>
    <x v="1"/>
    <s v="publishing/art books"/>
    <n v="10.806536636794938"/>
    <x v="22"/>
    <x v="3"/>
    <x v="25"/>
  </r>
  <r>
    <x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x v="0"/>
    <x v="84"/>
    <x v="1"/>
    <s v="publishing/art books"/>
    <n v="0.84008400840084008"/>
    <x v="454"/>
    <x v="3"/>
    <x v="25"/>
  </r>
  <r>
    <x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x v="0"/>
    <x v="78"/>
    <x v="1"/>
    <s v="publishing/art books"/>
    <n v="0"/>
    <x v="121"/>
    <x v="3"/>
    <x v="25"/>
  </r>
  <r>
    <x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x v="0"/>
    <x v="29"/>
    <x v="1"/>
    <s v="photography/places"/>
    <n v="0.5"/>
    <x v="144"/>
    <x v="8"/>
    <x v="26"/>
  </r>
  <r>
    <x v="1582"/>
    <s v="Scenes from New Orleans"/>
    <s v="I create canvas prints of images from in and around New Orleans"/>
    <x v="28"/>
    <n v="93"/>
    <x v="2"/>
    <x v="0"/>
    <s v="USD"/>
    <n v="1445894400"/>
    <n v="1440961053"/>
    <x v="0"/>
    <x v="83"/>
    <x v="1"/>
    <s v="photography/places"/>
    <n v="9.3000000000000007"/>
    <x v="1144"/>
    <x v="8"/>
    <x v="26"/>
  </r>
  <r>
    <x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x v="0"/>
    <x v="29"/>
    <x v="1"/>
    <s v="photography/places"/>
    <n v="7.4999999999999997E-2"/>
    <x v="2"/>
    <x v="8"/>
    <x v="26"/>
  </r>
  <r>
    <x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x v="0"/>
    <x v="78"/>
    <x v="1"/>
    <s v="photography/places"/>
    <n v="0"/>
    <x v="121"/>
    <x v="8"/>
    <x v="26"/>
  </r>
  <r>
    <x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x v="0"/>
    <x v="8"/>
    <x v="1"/>
    <s v="photography/places"/>
    <n v="79"/>
    <x v="1145"/>
    <x v="8"/>
    <x v="26"/>
  </r>
  <r>
    <x v="1586"/>
    <s v="Missouri In Pictures"/>
    <s v="Show the world the beauty that is in all of our back yards!"/>
    <x v="15"/>
    <n v="0"/>
    <x v="2"/>
    <x v="0"/>
    <s v="USD"/>
    <n v="1428197422"/>
    <n v="1425609022"/>
    <x v="0"/>
    <x v="78"/>
    <x v="1"/>
    <s v="photography/places"/>
    <n v="0"/>
    <x v="121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x v="0"/>
    <x v="29"/>
    <x v="1"/>
    <s v="photography/places"/>
    <n v="1.3333333333333334E-2"/>
    <x v="120"/>
    <x v="8"/>
    <x v="26"/>
  </r>
  <r>
    <x v="1588"/>
    <s v="The Right Side of Texas"/>
    <s v="Southeast Texas as seen through the lens of a cell phone camera"/>
    <x v="274"/>
    <n v="0"/>
    <x v="2"/>
    <x v="0"/>
    <s v="USD"/>
    <n v="1422735120"/>
    <n v="1420091999"/>
    <x v="0"/>
    <x v="78"/>
    <x v="1"/>
    <s v="photography/places"/>
    <n v="0"/>
    <x v="121"/>
    <x v="8"/>
    <x v="26"/>
  </r>
  <r>
    <x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x v="0"/>
    <x v="78"/>
    <x v="1"/>
    <s v="photography/places"/>
    <n v="0"/>
    <x v="121"/>
    <x v="8"/>
    <x v="26"/>
  </r>
  <r>
    <x v="1590"/>
    <s v="An Italian Adventure"/>
    <s v="Discover Italy through photography."/>
    <x v="127"/>
    <n v="1020"/>
    <x v="2"/>
    <x v="13"/>
    <s v="EUR"/>
    <n v="1443040464"/>
    <n v="1440448464"/>
    <x v="0"/>
    <x v="84"/>
    <x v="1"/>
    <s v="photography/places"/>
    <n v="1.7000000000000002"/>
    <x v="1146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x v="0"/>
    <x v="297"/>
    <x v="1"/>
    <s v="photography/places"/>
    <n v="29.228571428571428"/>
    <x v="1147"/>
    <x v="8"/>
    <x v="26"/>
  </r>
  <r>
    <x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x v="0"/>
    <x v="78"/>
    <x v="1"/>
    <s v="photography/places"/>
    <n v="0"/>
    <x v="121"/>
    <x v="8"/>
    <x v="26"/>
  </r>
  <r>
    <x v="1593"/>
    <s v="Picturing Italy"/>
    <s v="A trip to fulfill a dream of capturing the wonders and history of ancient Italy in person."/>
    <x v="29"/>
    <n v="3"/>
    <x v="2"/>
    <x v="0"/>
    <s v="USD"/>
    <n v="1425154655"/>
    <n v="1422562655"/>
    <x v="0"/>
    <x v="83"/>
    <x v="1"/>
    <s v="photography/places"/>
    <n v="1.3636363636363637E-2"/>
    <x v="120"/>
    <x v="8"/>
    <x v="26"/>
  </r>
  <r>
    <x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x v="0"/>
    <x v="73"/>
    <x v="1"/>
    <s v="photography/places"/>
    <n v="20.5"/>
    <x v="442"/>
    <x v="8"/>
    <x v="26"/>
  </r>
  <r>
    <x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x v="0"/>
    <x v="63"/>
    <x v="1"/>
    <s v="photography/places"/>
    <n v="0.27999999999999997"/>
    <x v="379"/>
    <x v="8"/>
    <x v="26"/>
  </r>
  <r>
    <x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x v="0"/>
    <x v="83"/>
    <x v="1"/>
    <s v="photography/places"/>
    <n v="2.3076923076923079"/>
    <x v="384"/>
    <x v="8"/>
    <x v="26"/>
  </r>
  <r>
    <x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x v="0"/>
    <x v="78"/>
    <x v="1"/>
    <s v="photography/places"/>
    <n v="0"/>
    <x v="121"/>
    <x v="8"/>
    <x v="26"/>
  </r>
  <r>
    <x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x v="0"/>
    <x v="29"/>
    <x v="1"/>
    <s v="photography/places"/>
    <n v="0.125"/>
    <x v="120"/>
    <x v="8"/>
    <x v="26"/>
  </r>
  <r>
    <x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x v="0"/>
    <x v="78"/>
    <x v="1"/>
    <s v="photography/places"/>
    <n v="0"/>
    <x v="121"/>
    <x v="8"/>
    <x v="26"/>
  </r>
  <r>
    <x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x v="0"/>
    <x v="82"/>
    <x v="1"/>
    <s v="photography/places"/>
    <n v="7.3400000000000007"/>
    <x v="1148"/>
    <x v="8"/>
    <x v="26"/>
  </r>
  <r>
    <x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x v="0"/>
    <x v="66"/>
    <x v="0"/>
    <s v="music/rock"/>
    <n v="108.2492"/>
    <x v="1149"/>
    <x v="4"/>
    <x v="11"/>
  </r>
  <r>
    <x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x v="0"/>
    <x v="58"/>
    <x v="0"/>
    <s v="music/rock"/>
    <n v="100.16666666666667"/>
    <x v="1150"/>
    <x v="4"/>
    <x v="11"/>
  </r>
  <r>
    <x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x v="0"/>
    <x v="209"/>
    <x v="0"/>
    <s v="music/rock"/>
    <n v="100.03299999999999"/>
    <x v="1151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x v="0"/>
    <x v="16"/>
    <x v="0"/>
    <s v="music/rock"/>
    <n v="122.10714285714286"/>
    <x v="115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x v="0"/>
    <x v="34"/>
    <x v="0"/>
    <s v="music/rock"/>
    <n v="100.69333333333334"/>
    <x v="1153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x v="0"/>
    <x v="297"/>
    <x v="0"/>
    <s v="music/rock"/>
    <n v="101.004125"/>
    <x v="1154"/>
    <x v="4"/>
    <x v="11"/>
  </r>
  <r>
    <x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x v="0"/>
    <x v="242"/>
    <x v="0"/>
    <s v="music/rock"/>
    <n v="145.11000000000001"/>
    <x v="1155"/>
    <x v="4"/>
    <x v="11"/>
  </r>
  <r>
    <x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x v="0"/>
    <x v="23"/>
    <x v="0"/>
    <s v="music/rock"/>
    <n v="101.25"/>
    <x v="1156"/>
    <x v="4"/>
    <x v="11"/>
  </r>
  <r>
    <x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x v="0"/>
    <x v="80"/>
    <x v="0"/>
    <s v="music/rock"/>
    <n v="118.33333333333333"/>
    <x v="1157"/>
    <x v="4"/>
    <x v="11"/>
  </r>
  <r>
    <x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x v="0"/>
    <x v="300"/>
    <x v="0"/>
    <s v="music/rock"/>
    <n v="271.85000000000002"/>
    <x v="1158"/>
    <x v="4"/>
    <x v="11"/>
  </r>
  <r>
    <x v="1611"/>
    <s v="Skelton-Luns CD/7&quot;             No Big Deal."/>
    <s v="Skelton-Luns CD/7&quot; No Big Deal."/>
    <x v="134"/>
    <n v="1001"/>
    <x v="0"/>
    <x v="0"/>
    <s v="USD"/>
    <n v="1370390432"/>
    <n v="1368576032"/>
    <x v="0"/>
    <x v="74"/>
    <x v="0"/>
    <s v="music/rock"/>
    <n v="125.125"/>
    <x v="1159"/>
    <x v="4"/>
    <x v="11"/>
  </r>
  <r>
    <x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x v="0"/>
    <x v="202"/>
    <x v="0"/>
    <s v="music/rock"/>
    <n v="110.00000000000001"/>
    <x v="73"/>
    <x v="4"/>
    <x v="11"/>
  </r>
  <r>
    <x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x v="0"/>
    <x v="55"/>
    <x v="0"/>
    <s v="music/rock"/>
    <n v="101.49999999999999"/>
    <x v="1160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x v="0"/>
    <x v="99"/>
    <x v="0"/>
    <s v="music/rock"/>
    <n v="102.69999999999999"/>
    <x v="1161"/>
    <x v="4"/>
    <x v="11"/>
  </r>
  <r>
    <x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x v="0"/>
    <x v="327"/>
    <x v="0"/>
    <s v="music/rock"/>
    <n v="114.12500000000001"/>
    <x v="1162"/>
    <x v="4"/>
    <x v="11"/>
  </r>
  <r>
    <x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x v="0"/>
    <x v="328"/>
    <x v="0"/>
    <s v="music/rock"/>
    <n v="104.2"/>
    <x v="1163"/>
    <x v="4"/>
    <x v="11"/>
  </r>
  <r>
    <x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x v="0"/>
    <x v="150"/>
    <x v="0"/>
    <s v="music/rock"/>
    <n v="145.85714285714286"/>
    <x v="1164"/>
    <x v="4"/>
    <x v="11"/>
  </r>
  <r>
    <x v="1618"/>
    <s v="Janus Word Album"/>
    <s v="Janus Word combines hard rock with melodic acoustic music for a unique and awesome sound."/>
    <x v="15"/>
    <n v="1576"/>
    <x v="0"/>
    <x v="0"/>
    <s v="USD"/>
    <n v="1362757335"/>
    <n v="1359301335"/>
    <x v="0"/>
    <x v="74"/>
    <x v="0"/>
    <s v="music/rock"/>
    <n v="105.06666666666666"/>
    <x v="1165"/>
    <x v="4"/>
    <x v="11"/>
  </r>
  <r>
    <x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x v="0"/>
    <x v="23"/>
    <x v="0"/>
    <s v="music/rock"/>
    <n v="133.33333333333331"/>
    <x v="1166"/>
    <x v="4"/>
    <x v="11"/>
  </r>
  <r>
    <x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x v="0"/>
    <x v="57"/>
    <x v="0"/>
    <s v="music/rock"/>
    <n v="112.99999999999999"/>
    <x v="1167"/>
    <x v="4"/>
    <x v="11"/>
  </r>
  <r>
    <x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x v="0"/>
    <x v="77"/>
    <x v="0"/>
    <s v="music/rock"/>
    <n v="121.2"/>
    <x v="1168"/>
    <x v="4"/>
    <x v="11"/>
  </r>
  <r>
    <x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x v="0"/>
    <x v="71"/>
    <x v="0"/>
    <s v="music/rock"/>
    <n v="101.72463768115942"/>
    <x v="1169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x v="0"/>
    <x v="59"/>
    <x v="0"/>
    <s v="music/rock"/>
    <n v="101.06666666666666"/>
    <x v="1170"/>
    <x v="4"/>
    <x v="11"/>
  </r>
  <r>
    <x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x v="0"/>
    <x v="20"/>
    <x v="0"/>
    <s v="music/rock"/>
    <n v="118"/>
    <x v="1171"/>
    <x v="4"/>
    <x v="11"/>
  </r>
  <r>
    <x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x v="0"/>
    <x v="201"/>
    <x v="0"/>
    <s v="music/rock"/>
    <n v="155.33333333333331"/>
    <x v="1172"/>
    <x v="4"/>
    <x v="11"/>
  </r>
  <r>
    <x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x v="0"/>
    <x v="52"/>
    <x v="0"/>
    <s v="music/rock"/>
    <n v="101.18750000000001"/>
    <x v="1173"/>
    <x v="4"/>
    <x v="11"/>
  </r>
  <r>
    <x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x v="0"/>
    <x v="44"/>
    <x v="0"/>
    <s v="music/rock"/>
    <n v="117"/>
    <x v="1174"/>
    <x v="4"/>
    <x v="11"/>
  </r>
  <r>
    <x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x v="0"/>
    <x v="106"/>
    <x v="0"/>
    <s v="music/rock"/>
    <n v="100.925"/>
    <x v="1175"/>
    <x v="4"/>
    <x v="11"/>
  </r>
  <r>
    <x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x v="0"/>
    <x v="141"/>
    <x v="0"/>
    <s v="music/rock"/>
    <n v="103.66666666666666"/>
    <x v="1176"/>
    <x v="4"/>
    <x v="11"/>
  </r>
  <r>
    <x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x v="0"/>
    <x v="149"/>
    <x v="0"/>
    <s v="music/rock"/>
    <n v="265.25"/>
    <x v="1177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x v="0"/>
    <x v="182"/>
    <x v="0"/>
    <s v="music/rock"/>
    <n v="155.91"/>
    <x v="1178"/>
    <x v="4"/>
    <x v="11"/>
  </r>
  <r>
    <x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x v="0"/>
    <x v="5"/>
    <x v="0"/>
    <s v="music/rock"/>
    <n v="101.62500000000001"/>
    <x v="1179"/>
    <x v="4"/>
    <x v="11"/>
  </r>
  <r>
    <x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x v="0"/>
    <x v="6"/>
    <x v="0"/>
    <s v="music/rock"/>
    <n v="100"/>
    <x v="1180"/>
    <x v="4"/>
    <x v="11"/>
  </r>
  <r>
    <x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x v="0"/>
    <x v="58"/>
    <x v="0"/>
    <s v="music/rock"/>
    <n v="100.49999999999999"/>
    <x v="1181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x v="0"/>
    <x v="77"/>
    <x v="0"/>
    <s v="music/rock"/>
    <n v="125.29999999999998"/>
    <x v="1182"/>
    <x v="4"/>
    <x v="11"/>
  </r>
  <r>
    <x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x v="0"/>
    <x v="45"/>
    <x v="0"/>
    <s v="music/rock"/>
    <n v="103.55555555555556"/>
    <x v="1183"/>
    <x v="4"/>
    <x v="11"/>
  </r>
  <r>
    <x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x v="0"/>
    <x v="41"/>
    <x v="0"/>
    <s v="music/rock"/>
    <n v="103.8"/>
    <x v="1184"/>
    <x v="4"/>
    <x v="11"/>
  </r>
  <r>
    <x v="1638"/>
    <s v="Avenues EP 2013"/>
    <s v="Avenues will be going in to the studio to record a new EP with Matt Allison!"/>
    <x v="28"/>
    <n v="1050"/>
    <x v="0"/>
    <x v="0"/>
    <s v="USD"/>
    <n v="1362086700"/>
    <n v="1358180968"/>
    <x v="0"/>
    <x v="74"/>
    <x v="0"/>
    <s v="music/rock"/>
    <n v="105"/>
    <x v="1185"/>
    <x v="4"/>
    <x v="11"/>
  </r>
  <r>
    <x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x v="0"/>
    <x v="10"/>
    <x v="0"/>
    <s v="music/rock"/>
    <n v="100"/>
    <x v="1186"/>
    <x v="4"/>
    <x v="11"/>
  </r>
  <r>
    <x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x v="0"/>
    <x v="57"/>
    <x v="0"/>
    <s v="music/rock"/>
    <n v="169.86"/>
    <x v="1187"/>
    <x v="4"/>
    <x v="11"/>
  </r>
  <r>
    <x v="1641"/>
    <s v="Tanya Dartson- Run for Your Life music video"/>
    <s v="Music Video For Upbeat and Inspiring Song - Run For Your Life"/>
    <x v="30"/>
    <n v="2535"/>
    <x v="0"/>
    <x v="0"/>
    <s v="USD"/>
    <n v="1418998744"/>
    <n v="1416406744"/>
    <x v="0"/>
    <x v="55"/>
    <x v="0"/>
    <s v="music/pop"/>
    <n v="101.4"/>
    <x v="1188"/>
    <x v="4"/>
    <x v="27"/>
  </r>
  <r>
    <x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x v="0"/>
    <x v="33"/>
    <x v="0"/>
    <s v="music/pop"/>
    <n v="100"/>
    <x v="317"/>
    <x v="4"/>
    <x v="27"/>
  </r>
  <r>
    <x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x v="0"/>
    <x v="77"/>
    <x v="0"/>
    <s v="music/pop"/>
    <n v="124.70000000000002"/>
    <x v="1189"/>
    <x v="4"/>
    <x v="27"/>
  </r>
  <r>
    <x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x v="0"/>
    <x v="130"/>
    <x v="0"/>
    <s v="music/pop"/>
    <n v="109.5"/>
    <x v="1190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x v="0"/>
    <x v="73"/>
    <x v="0"/>
    <s v="music/pop"/>
    <n v="110.80000000000001"/>
    <x v="1191"/>
    <x v="4"/>
    <x v="27"/>
  </r>
  <r>
    <x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x v="0"/>
    <x v="183"/>
    <x v="0"/>
    <s v="music/pop"/>
    <n v="110.2"/>
    <x v="1192"/>
    <x v="4"/>
    <x v="27"/>
  </r>
  <r>
    <x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x v="0"/>
    <x v="67"/>
    <x v="0"/>
    <s v="music/pop"/>
    <n v="104.71999999999998"/>
    <x v="1193"/>
    <x v="4"/>
    <x v="27"/>
  </r>
  <r>
    <x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x v="0"/>
    <x v="240"/>
    <x v="0"/>
    <s v="music/pop"/>
    <n v="125.26086956521738"/>
    <x v="1194"/>
    <x v="4"/>
    <x v="27"/>
  </r>
  <r>
    <x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x v="0"/>
    <x v="75"/>
    <x v="0"/>
    <s v="music/pop"/>
    <n v="100.58763157894737"/>
    <x v="1195"/>
    <x v="4"/>
    <x v="27"/>
  </r>
  <r>
    <x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x v="0"/>
    <x v="58"/>
    <x v="0"/>
    <s v="music/pop"/>
    <n v="141.55000000000001"/>
    <x v="1196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x v="0"/>
    <x v="9"/>
    <x v="0"/>
    <s v="music/pop"/>
    <n v="100.75"/>
    <x v="1197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x v="0"/>
    <x v="16"/>
    <x v="0"/>
    <s v="music/pop"/>
    <n v="100.66666666666666"/>
    <x v="1198"/>
    <x v="4"/>
    <x v="27"/>
  </r>
  <r>
    <x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x v="0"/>
    <x v="129"/>
    <x v="0"/>
    <s v="music/pop"/>
    <n v="174.2304"/>
    <x v="1199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x v="0"/>
    <x v="69"/>
    <x v="0"/>
    <s v="music/pop"/>
    <n v="119.90909090909089"/>
    <x v="1200"/>
    <x v="4"/>
    <x v="27"/>
  </r>
  <r>
    <x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x v="0"/>
    <x v="53"/>
    <x v="0"/>
    <s v="music/pop"/>
    <n v="142.86666666666667"/>
    <x v="1201"/>
    <x v="4"/>
    <x v="27"/>
  </r>
  <r>
    <x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x v="0"/>
    <x v="53"/>
    <x v="0"/>
    <s v="music/pop"/>
    <n v="100.33493333333334"/>
    <x v="1202"/>
    <x v="4"/>
    <x v="27"/>
  </r>
  <r>
    <x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x v="0"/>
    <x v="170"/>
    <x v="0"/>
    <s v="music/pop"/>
    <n v="104.93380000000001"/>
    <x v="1203"/>
    <x v="4"/>
    <x v="27"/>
  </r>
  <r>
    <x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x v="0"/>
    <x v="329"/>
    <x v="0"/>
    <s v="music/pop"/>
    <n v="132.23333333333335"/>
    <x v="1204"/>
    <x v="4"/>
    <x v="27"/>
  </r>
  <r>
    <x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x v="0"/>
    <x v="43"/>
    <x v="0"/>
    <s v="music/pop"/>
    <n v="112.79999999999998"/>
    <x v="1205"/>
    <x v="4"/>
    <x v="27"/>
  </r>
  <r>
    <x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x v="0"/>
    <x v="17"/>
    <x v="0"/>
    <s v="music/pop"/>
    <n v="1253.75"/>
    <x v="1206"/>
    <x v="4"/>
    <x v="27"/>
  </r>
  <r>
    <x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x v="0"/>
    <x v="21"/>
    <x v="0"/>
    <s v="music/pop"/>
    <n v="102.50632911392405"/>
    <x v="1207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x v="0"/>
    <x v="95"/>
    <x v="0"/>
    <s v="music/pop"/>
    <n v="102.6375"/>
    <x v="1208"/>
    <x v="4"/>
    <x v="27"/>
  </r>
  <r>
    <x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x v="0"/>
    <x v="58"/>
    <x v="0"/>
    <s v="music/pop"/>
    <n v="108"/>
    <x v="1209"/>
    <x v="4"/>
    <x v="27"/>
  </r>
  <r>
    <x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x v="0"/>
    <x v="30"/>
    <x v="0"/>
    <s v="music/pop"/>
    <n v="122.40879999999999"/>
    <x v="1210"/>
    <x v="4"/>
    <x v="27"/>
  </r>
  <r>
    <x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x v="0"/>
    <x v="251"/>
    <x v="0"/>
    <s v="music/pop"/>
    <n v="119.45714285714286"/>
    <x v="1211"/>
    <x v="4"/>
    <x v="27"/>
  </r>
  <r>
    <x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x v="0"/>
    <x v="15"/>
    <x v="0"/>
    <s v="music/pop"/>
    <n v="160.88"/>
    <x v="1212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x v="0"/>
    <x v="141"/>
    <x v="0"/>
    <s v="music/pop"/>
    <n v="126.85294117647059"/>
    <x v="1213"/>
    <x v="4"/>
    <x v="27"/>
  </r>
  <r>
    <x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x v="0"/>
    <x v="318"/>
    <x v="0"/>
    <s v="music/pop"/>
    <n v="102.6375"/>
    <x v="1214"/>
    <x v="4"/>
    <x v="27"/>
  </r>
  <r>
    <x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x v="0"/>
    <x v="47"/>
    <x v="0"/>
    <s v="music/pop"/>
    <n v="139.75"/>
    <x v="404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x v="0"/>
    <x v="23"/>
    <x v="0"/>
    <s v="music/pop"/>
    <n v="102.60000000000001"/>
    <x v="1215"/>
    <x v="4"/>
    <x v="27"/>
  </r>
  <r>
    <x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x v="0"/>
    <x v="99"/>
    <x v="0"/>
    <s v="music/pop"/>
    <n v="100.67349999999999"/>
    <x v="1216"/>
    <x v="4"/>
    <x v="27"/>
  </r>
  <r>
    <x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x v="0"/>
    <x v="72"/>
    <x v="0"/>
    <s v="music/pop"/>
    <n v="112.94117647058823"/>
    <x v="1217"/>
    <x v="4"/>
    <x v="27"/>
  </r>
  <r>
    <x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x v="0"/>
    <x v="211"/>
    <x v="0"/>
    <s v="music/pop"/>
    <n v="128.09523809523807"/>
    <x v="1218"/>
    <x v="4"/>
    <x v="27"/>
  </r>
  <r>
    <x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x v="0"/>
    <x v="116"/>
    <x v="0"/>
    <s v="music/pop"/>
    <n v="201.7"/>
    <x v="1219"/>
    <x v="4"/>
    <x v="27"/>
  </r>
  <r>
    <x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x v="0"/>
    <x v="69"/>
    <x v="0"/>
    <s v="music/pop"/>
    <n v="137.416"/>
    <x v="1220"/>
    <x v="4"/>
    <x v="27"/>
  </r>
  <r>
    <x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x v="0"/>
    <x v="288"/>
    <x v="0"/>
    <s v="music/pop"/>
    <n v="115.33333333333333"/>
    <x v="1221"/>
    <x v="4"/>
    <x v="27"/>
  </r>
  <r>
    <x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x v="0"/>
    <x v="288"/>
    <x v="0"/>
    <s v="music/pop"/>
    <n v="111.66666666666667"/>
    <x v="1222"/>
    <x v="4"/>
    <x v="27"/>
  </r>
  <r>
    <x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x v="0"/>
    <x v="72"/>
    <x v="0"/>
    <s v="music/pop"/>
    <n v="118.39999999999999"/>
    <x v="1223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x v="0"/>
    <x v="66"/>
    <x v="0"/>
    <s v="music/pop"/>
    <n v="175"/>
    <x v="372"/>
    <x v="4"/>
    <x v="27"/>
  </r>
  <r>
    <x v="1680"/>
    <s v="Kick Out a Record"/>
    <s v="Working Musician dilemma #164: how the taxman put Kick the Record 2.0 on hold"/>
    <x v="28"/>
    <n v="1175"/>
    <x v="0"/>
    <x v="0"/>
    <s v="USD"/>
    <n v="1405188667"/>
    <n v="1402596667"/>
    <x v="0"/>
    <x v="20"/>
    <x v="0"/>
    <s v="music/pop"/>
    <n v="117.5"/>
    <x v="1224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x v="0"/>
    <x v="330"/>
    <x v="1"/>
    <s v="music/faith"/>
    <n v="101.42212307692309"/>
    <x v="1225"/>
    <x v="4"/>
    <x v="28"/>
  </r>
  <r>
    <x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x v="0"/>
    <x v="78"/>
    <x v="1"/>
    <s v="music/faith"/>
    <n v="0"/>
    <x v="121"/>
    <x v="4"/>
    <x v="28"/>
  </r>
  <r>
    <x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x v="0"/>
    <x v="73"/>
    <x v="1"/>
    <s v="music/faith"/>
    <n v="21.714285714285715"/>
    <x v="1226"/>
    <x v="4"/>
    <x v="28"/>
  </r>
  <r>
    <x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x v="0"/>
    <x v="21"/>
    <x v="1"/>
    <s v="music/faith"/>
    <n v="109.125"/>
    <x v="1227"/>
    <x v="4"/>
    <x v="28"/>
  </r>
  <r>
    <x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x v="0"/>
    <x v="41"/>
    <x v="1"/>
    <s v="music/faith"/>
    <n v="102.85714285714285"/>
    <x v="1228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x v="0"/>
    <x v="29"/>
    <x v="1"/>
    <s v="music/faith"/>
    <n v="0.36"/>
    <x v="666"/>
    <x v="4"/>
    <x v="28"/>
  </r>
  <r>
    <x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x v="0"/>
    <x v="70"/>
    <x v="1"/>
    <s v="music/faith"/>
    <n v="31.25"/>
    <x v="1229"/>
    <x v="4"/>
    <x v="28"/>
  </r>
  <r>
    <x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x v="0"/>
    <x v="63"/>
    <x v="1"/>
    <s v="music/faith"/>
    <n v="44.3"/>
    <x v="1230"/>
    <x v="4"/>
    <x v="28"/>
  </r>
  <r>
    <x v="1689"/>
    <s v="Fly Away"/>
    <s v="Praising the Living God in the second half of life."/>
    <x v="262"/>
    <n v="2400"/>
    <x v="3"/>
    <x v="0"/>
    <s v="USD"/>
    <n v="1489700230"/>
    <n v="1487111830"/>
    <x v="0"/>
    <x v="25"/>
    <x v="1"/>
    <s v="music/faith"/>
    <n v="100"/>
    <x v="1231"/>
    <x v="4"/>
    <x v="28"/>
  </r>
  <r>
    <x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x v="0"/>
    <x v="202"/>
    <x v="1"/>
    <s v="music/faith"/>
    <n v="25.4"/>
    <x v="1232"/>
    <x v="4"/>
    <x v="28"/>
  </r>
  <r>
    <x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x v="0"/>
    <x v="44"/>
    <x v="1"/>
    <s v="music/faith"/>
    <n v="33.473333333333329"/>
    <x v="1233"/>
    <x v="4"/>
    <x v="28"/>
  </r>
  <r>
    <x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x v="0"/>
    <x v="41"/>
    <x v="1"/>
    <s v="music/faith"/>
    <n v="47.8"/>
    <x v="1234"/>
    <x v="4"/>
    <x v="28"/>
  </r>
  <r>
    <x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x v="0"/>
    <x v="22"/>
    <x v="1"/>
    <s v="music/faith"/>
    <n v="9.3333333333333339"/>
    <x v="436"/>
    <x v="4"/>
    <x v="28"/>
  </r>
  <r>
    <x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x v="0"/>
    <x v="29"/>
    <x v="1"/>
    <s v="music/faith"/>
    <n v="0.05"/>
    <x v="144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x v="0"/>
    <x v="23"/>
    <x v="1"/>
    <s v="music/faith"/>
    <n v="11.708333333333334"/>
    <x v="1235"/>
    <x v="4"/>
    <x v="28"/>
  </r>
  <r>
    <x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x v="0"/>
    <x v="78"/>
    <x v="1"/>
    <s v="music/faith"/>
    <n v="0"/>
    <x v="121"/>
    <x v="4"/>
    <x v="28"/>
  </r>
  <r>
    <x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x v="0"/>
    <x v="19"/>
    <x v="1"/>
    <s v="music/faith"/>
    <n v="20.208000000000002"/>
    <x v="1236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x v="0"/>
    <x v="78"/>
    <x v="1"/>
    <s v="music/faith"/>
    <n v="0"/>
    <x v="121"/>
    <x v="4"/>
    <x v="28"/>
  </r>
  <r>
    <x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x v="0"/>
    <x v="80"/>
    <x v="1"/>
    <s v="music/faith"/>
    <n v="4.2311459353574925"/>
    <x v="1237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x v="0"/>
    <x v="1"/>
    <x v="1"/>
    <s v="music/faith"/>
    <n v="26.06"/>
    <x v="1238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x v="0"/>
    <x v="84"/>
    <x v="1"/>
    <s v="music/faith"/>
    <n v="0.19801980198019803"/>
    <x v="144"/>
    <x v="4"/>
    <x v="28"/>
  </r>
  <r>
    <x v="1702"/>
    <s v="lyndale lewis and new vision prosper cd release"/>
    <s v="I can do all things through christ jesus"/>
    <x v="281"/>
    <n v="1"/>
    <x v="2"/>
    <x v="0"/>
    <s v="USD"/>
    <n v="1427745150"/>
    <n v="1425156750"/>
    <x v="0"/>
    <x v="29"/>
    <x v="1"/>
    <s v="music/faith"/>
    <n v="6.0606060606060606E-3"/>
    <x v="120"/>
    <x v="4"/>
    <x v="28"/>
  </r>
  <r>
    <x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x v="0"/>
    <x v="84"/>
    <x v="1"/>
    <s v="music/faith"/>
    <n v="1.02"/>
    <x v="157"/>
    <x v="4"/>
    <x v="28"/>
  </r>
  <r>
    <x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x v="0"/>
    <x v="202"/>
    <x v="1"/>
    <s v="music/faith"/>
    <n v="65.100000000000009"/>
    <x v="1239"/>
    <x v="4"/>
    <x v="28"/>
  </r>
  <r>
    <x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x v="0"/>
    <x v="78"/>
    <x v="1"/>
    <s v="music/faith"/>
    <n v="0"/>
    <x v="121"/>
    <x v="4"/>
    <x v="28"/>
  </r>
  <r>
    <x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x v="0"/>
    <x v="78"/>
    <x v="1"/>
    <s v="music/faith"/>
    <n v="0"/>
    <x v="121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x v="0"/>
    <x v="82"/>
    <x v="1"/>
    <s v="music/faith"/>
    <n v="9.74"/>
    <x v="1240"/>
    <x v="4"/>
    <x v="28"/>
  </r>
  <r>
    <x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x v="0"/>
    <x v="78"/>
    <x v="1"/>
    <s v="music/faith"/>
    <n v="0"/>
    <x v="121"/>
    <x v="4"/>
    <x v="28"/>
  </r>
  <r>
    <x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x v="0"/>
    <x v="80"/>
    <x v="1"/>
    <s v="music/faith"/>
    <n v="4.8571428571428568"/>
    <x v="1241"/>
    <x v="4"/>
    <x v="28"/>
  </r>
  <r>
    <x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x v="0"/>
    <x v="29"/>
    <x v="1"/>
    <s v="music/faith"/>
    <n v="0.67999999999999994"/>
    <x v="447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x v="0"/>
    <x v="84"/>
    <x v="1"/>
    <s v="music/faith"/>
    <n v="10.5"/>
    <x v="1242"/>
    <x v="4"/>
    <x v="28"/>
  </r>
  <r>
    <x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x v="0"/>
    <x v="78"/>
    <x v="1"/>
    <s v="music/faith"/>
    <n v="0"/>
    <x v="121"/>
    <x v="4"/>
    <x v="28"/>
  </r>
  <r>
    <x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x v="0"/>
    <x v="29"/>
    <x v="1"/>
    <s v="music/faith"/>
    <n v="1.6666666666666667"/>
    <x v="73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x v="0"/>
    <x v="57"/>
    <x v="1"/>
    <s v="music/faith"/>
    <n v="7.8680000000000003"/>
    <x v="1243"/>
    <x v="4"/>
    <x v="28"/>
  </r>
  <r>
    <x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x v="0"/>
    <x v="84"/>
    <x v="1"/>
    <s v="music/faith"/>
    <n v="0.22"/>
    <x v="148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x v="0"/>
    <x v="83"/>
    <x v="1"/>
    <s v="music/faith"/>
    <n v="7.5"/>
    <x v="73"/>
    <x v="4"/>
    <x v="28"/>
  </r>
  <r>
    <x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x v="0"/>
    <x v="14"/>
    <x v="1"/>
    <s v="music/faith"/>
    <n v="42.725880551301685"/>
    <x v="1244"/>
    <x v="4"/>
    <x v="28"/>
  </r>
  <r>
    <x v="1718"/>
    <s v="The Prodigal Son"/>
    <s v="A melody for the galaxy."/>
    <x v="19"/>
    <n v="75"/>
    <x v="2"/>
    <x v="0"/>
    <s v="USD"/>
    <n v="1463201940"/>
    <n v="1459435149"/>
    <x v="0"/>
    <x v="84"/>
    <x v="1"/>
    <s v="music/faith"/>
    <n v="0.2142857142857143"/>
    <x v="839"/>
    <x v="4"/>
    <x v="28"/>
  </r>
  <r>
    <x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x v="0"/>
    <x v="83"/>
    <x v="1"/>
    <s v="music/faith"/>
    <n v="0.87500000000000011"/>
    <x v="123"/>
    <x v="4"/>
    <x v="28"/>
  </r>
  <r>
    <x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x v="0"/>
    <x v="22"/>
    <x v="1"/>
    <s v="music/faith"/>
    <n v="5.625"/>
    <x v="1245"/>
    <x v="4"/>
    <x v="28"/>
  </r>
  <r>
    <x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x v="0"/>
    <x v="78"/>
    <x v="1"/>
    <s v="music/faith"/>
    <n v="0"/>
    <x v="121"/>
    <x v="4"/>
    <x v="28"/>
  </r>
  <r>
    <x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x v="0"/>
    <x v="29"/>
    <x v="1"/>
    <s v="music/faith"/>
    <n v="3.4722222222222224E-2"/>
    <x v="120"/>
    <x v="4"/>
    <x v="28"/>
  </r>
  <r>
    <x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x v="0"/>
    <x v="83"/>
    <x v="1"/>
    <s v="music/faith"/>
    <n v="6.5"/>
    <x v="1246"/>
    <x v="4"/>
    <x v="28"/>
  </r>
  <r>
    <x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x v="0"/>
    <x v="80"/>
    <x v="1"/>
    <s v="music/faith"/>
    <n v="0.58333333333333337"/>
    <x v="440"/>
    <x v="4"/>
    <x v="28"/>
  </r>
  <r>
    <x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x v="0"/>
    <x v="82"/>
    <x v="1"/>
    <s v="music/faith"/>
    <n v="10.181818181818182"/>
    <x v="1247"/>
    <x v="4"/>
    <x v="28"/>
  </r>
  <r>
    <x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x v="0"/>
    <x v="38"/>
    <x v="1"/>
    <s v="music/faith"/>
    <n v="33.784615384615385"/>
    <x v="1248"/>
    <x v="4"/>
    <x v="28"/>
  </r>
  <r>
    <x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x v="0"/>
    <x v="29"/>
    <x v="1"/>
    <s v="music/faith"/>
    <n v="3.3333333333333333E-2"/>
    <x v="120"/>
    <x v="4"/>
    <x v="28"/>
  </r>
  <r>
    <x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x v="0"/>
    <x v="63"/>
    <x v="1"/>
    <s v="music/faith"/>
    <n v="68.400000000000006"/>
    <x v="1249"/>
    <x v="4"/>
    <x v="28"/>
  </r>
  <r>
    <x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x v="0"/>
    <x v="78"/>
    <x v="1"/>
    <s v="music/faith"/>
    <n v="0"/>
    <x v="121"/>
    <x v="4"/>
    <x v="28"/>
  </r>
  <r>
    <x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x v="0"/>
    <x v="78"/>
    <x v="1"/>
    <s v="music/faith"/>
    <n v="0"/>
    <x v="121"/>
    <x v="4"/>
    <x v="28"/>
  </r>
  <r>
    <x v="1731"/>
    <s v="Sam Cox Band First Christian Tour"/>
    <s v="We are a Christin Worship band looking to midwest tour. God Bless!"/>
    <x v="28"/>
    <n v="0"/>
    <x v="2"/>
    <x v="0"/>
    <s v="USD"/>
    <n v="1434034800"/>
    <n v="1432849552"/>
    <x v="0"/>
    <x v="78"/>
    <x v="1"/>
    <s v="music/faith"/>
    <n v="0"/>
    <x v="121"/>
    <x v="4"/>
    <x v="28"/>
  </r>
  <r>
    <x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x v="0"/>
    <x v="78"/>
    <x v="1"/>
    <s v="music/faith"/>
    <n v="0"/>
    <x v="121"/>
    <x v="4"/>
    <x v="28"/>
  </r>
  <r>
    <x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x v="0"/>
    <x v="78"/>
    <x v="1"/>
    <s v="music/faith"/>
    <n v="0"/>
    <x v="121"/>
    <x v="4"/>
    <x v="28"/>
  </r>
  <r>
    <x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x v="0"/>
    <x v="29"/>
    <x v="1"/>
    <s v="music/faith"/>
    <n v="2.2222222222222223E-2"/>
    <x v="120"/>
    <x v="4"/>
    <x v="28"/>
  </r>
  <r>
    <x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x v="0"/>
    <x v="84"/>
    <x v="1"/>
    <s v="music/faith"/>
    <n v="11"/>
    <x v="698"/>
    <x v="4"/>
    <x v="28"/>
  </r>
  <r>
    <x v="1736"/>
    <s v="In His Presence"/>
    <s v="A unique meditative album reflecting on the life of Christ, inviting Him into your presence"/>
    <x v="9"/>
    <n v="22"/>
    <x v="2"/>
    <x v="0"/>
    <s v="USD"/>
    <n v="1447018833"/>
    <n v="1444423233"/>
    <x v="0"/>
    <x v="29"/>
    <x v="1"/>
    <s v="music/faith"/>
    <n v="0.73333333333333328"/>
    <x v="1250"/>
    <x v="4"/>
    <x v="28"/>
  </r>
  <r>
    <x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x v="0"/>
    <x v="41"/>
    <x v="1"/>
    <s v="music/faith"/>
    <n v="21.25"/>
    <x v="98"/>
    <x v="4"/>
    <x v="28"/>
  </r>
  <r>
    <x v="1738"/>
    <s v="The Flashing Lights"/>
    <s v="Music that inspires and gives hope for overcoming and change. And it is good music."/>
    <x v="10"/>
    <n v="20"/>
    <x v="2"/>
    <x v="0"/>
    <s v="USD"/>
    <n v="1412283542"/>
    <n v="1409691542"/>
    <x v="0"/>
    <x v="29"/>
    <x v="1"/>
    <s v="music/faith"/>
    <n v="0.4"/>
    <x v="135"/>
    <x v="4"/>
    <x v="28"/>
  </r>
  <r>
    <x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x v="0"/>
    <x v="29"/>
    <x v="1"/>
    <s v="music/faith"/>
    <n v="0.1"/>
    <x v="120"/>
    <x v="4"/>
    <x v="28"/>
  </r>
  <r>
    <x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x v="0"/>
    <x v="78"/>
    <x v="1"/>
    <s v="music/faith"/>
    <n v="0"/>
    <x v="121"/>
    <x v="4"/>
    <x v="28"/>
  </r>
  <r>
    <x v="1741"/>
    <s v="Caught off Guard"/>
    <s v="A photo journal documenting my experiences and travels across New Zealand"/>
    <x v="38"/>
    <n v="1330"/>
    <x v="0"/>
    <x v="1"/>
    <s v="GBP"/>
    <n v="1433948671"/>
    <n v="1430060671"/>
    <x v="0"/>
    <x v="47"/>
    <x v="0"/>
    <s v="photography/photobooks"/>
    <n v="110.83333333333334"/>
    <x v="1251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x v="0"/>
    <x v="69"/>
    <x v="0"/>
    <s v="photography/photobooks"/>
    <n v="108.74999999999999"/>
    <x v="1252"/>
    <x v="8"/>
    <x v="20"/>
  </r>
  <r>
    <x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x v="0"/>
    <x v="85"/>
    <x v="0"/>
    <s v="photography/photobooks"/>
    <n v="100.41666666666667"/>
    <x v="1253"/>
    <x v="8"/>
    <x v="20"/>
  </r>
  <r>
    <x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x v="0"/>
    <x v="16"/>
    <x v="0"/>
    <s v="photography/photobooks"/>
    <n v="118.45454545454545"/>
    <x v="1254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x v="0"/>
    <x v="30"/>
    <x v="0"/>
    <s v="photography/photobooks"/>
    <n v="114.01428571428571"/>
    <x v="1255"/>
    <x v="8"/>
    <x v="20"/>
  </r>
  <r>
    <x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x v="0"/>
    <x v="329"/>
    <x v="0"/>
    <s v="photography/photobooks"/>
    <n v="148.10000000000002"/>
    <x v="1256"/>
    <x v="8"/>
    <x v="20"/>
  </r>
  <r>
    <x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x v="0"/>
    <x v="180"/>
    <x v="0"/>
    <s v="photography/photobooks"/>
    <n v="104.95555555555556"/>
    <x v="1257"/>
    <x v="8"/>
    <x v="20"/>
  </r>
  <r>
    <x v="1748"/>
    <s v="So It Is: Vancouver"/>
    <s v="Telling the story of the city through remarkable people who live in Vancouver today."/>
    <x v="63"/>
    <n v="64974"/>
    <x v="0"/>
    <x v="5"/>
    <s v="CAD"/>
    <n v="1441234143"/>
    <n v="1438642143"/>
    <x v="0"/>
    <x v="331"/>
    <x v="0"/>
    <s v="photography/photobooks"/>
    <n v="129.94800000000001"/>
    <x v="1258"/>
    <x v="8"/>
    <x v="20"/>
  </r>
  <r>
    <x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x v="0"/>
    <x v="132"/>
    <x v="0"/>
    <s v="photography/photobooks"/>
    <n v="123.48756218905473"/>
    <x v="1259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x v="0"/>
    <x v="207"/>
    <x v="0"/>
    <s v="photography/photobooks"/>
    <n v="201.62"/>
    <x v="1260"/>
    <x v="8"/>
    <x v="20"/>
  </r>
  <r>
    <x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x v="0"/>
    <x v="42"/>
    <x v="0"/>
    <s v="photography/photobooks"/>
    <n v="102.89999999999999"/>
    <x v="1261"/>
    <x v="8"/>
    <x v="20"/>
  </r>
  <r>
    <x v="1752"/>
    <s v="Adfectus Book"/>
    <s v="A little book of calm, in picture form, that will soothe the soul and un-furrow the brow."/>
    <x v="38"/>
    <n v="3122"/>
    <x v="0"/>
    <x v="1"/>
    <s v="GBP"/>
    <n v="1476425082"/>
    <n v="1473833082"/>
    <x v="0"/>
    <x v="240"/>
    <x v="0"/>
    <s v="photography/photobooks"/>
    <n v="260.16666666666663"/>
    <x v="1262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x v="0"/>
    <x v="2"/>
    <x v="0"/>
    <s v="photography/photobooks"/>
    <n v="108"/>
    <x v="1263"/>
    <x v="8"/>
    <x v="20"/>
  </r>
  <r>
    <x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x v="0"/>
    <x v="240"/>
    <x v="0"/>
    <s v="photography/photobooks"/>
    <n v="110.52941176470587"/>
    <x v="1264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x v="0"/>
    <x v="80"/>
    <x v="0"/>
    <s v="photography/photobooks"/>
    <n v="120"/>
    <x v="507"/>
    <x v="8"/>
    <x v="20"/>
  </r>
  <r>
    <x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x v="0"/>
    <x v="148"/>
    <x v="0"/>
    <s v="photography/photobooks"/>
    <n v="102.82909090909091"/>
    <x v="1265"/>
    <x v="8"/>
    <x v="20"/>
  </r>
  <r>
    <x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x v="0"/>
    <x v="25"/>
    <x v="0"/>
    <s v="photography/photobooks"/>
    <n v="115.99999999999999"/>
    <x v="1266"/>
    <x v="8"/>
    <x v="20"/>
  </r>
  <r>
    <x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x v="0"/>
    <x v="74"/>
    <x v="0"/>
    <s v="photography/photobooks"/>
    <n v="114.7"/>
    <x v="1267"/>
    <x v="8"/>
    <x v="20"/>
  </r>
  <r>
    <x v="1759"/>
    <s v="Death Valley"/>
    <s v="Death Valley will be the first photo book of Andi State"/>
    <x v="10"/>
    <n v="5330"/>
    <x v="0"/>
    <x v="0"/>
    <s v="USD"/>
    <n v="1427309629"/>
    <n v="1425585229"/>
    <x v="0"/>
    <x v="72"/>
    <x v="0"/>
    <s v="photography/photobooks"/>
    <n v="106.60000000000001"/>
    <x v="1268"/>
    <x v="8"/>
    <x v="20"/>
  </r>
  <r>
    <x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x v="0"/>
    <x v="332"/>
    <x v="0"/>
    <s v="photography/photobooks"/>
    <n v="165.44"/>
    <x v="1269"/>
    <x v="8"/>
    <x v="20"/>
  </r>
  <r>
    <x v="1761"/>
    <s v="I Wanted To See Boobs"/>
    <s v="A hardcover photobook telling the naked truth of a young photographers journey."/>
    <x v="213"/>
    <n v="155"/>
    <x v="0"/>
    <x v="1"/>
    <s v="GBP"/>
    <n v="1442065060"/>
    <n v="1437745060"/>
    <x v="0"/>
    <x v="83"/>
    <x v="0"/>
    <s v="photography/photobooks"/>
    <n v="155"/>
    <x v="1270"/>
    <x v="8"/>
    <x v="20"/>
  </r>
  <r>
    <x v="1762"/>
    <s v="&quot;The Naked Pixel&quot; Ali Pakele"/>
    <s v="Project rewards $25 gets you 190+ digital images"/>
    <x v="213"/>
    <n v="885"/>
    <x v="0"/>
    <x v="0"/>
    <s v="USD"/>
    <n v="1457739245"/>
    <n v="1455147245"/>
    <x v="0"/>
    <x v="20"/>
    <x v="0"/>
    <s v="photography/photobooks"/>
    <n v="885"/>
    <x v="1271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x v="0"/>
    <x v="115"/>
    <x v="0"/>
    <s v="photography/photobooks"/>
    <n v="101.90833333333333"/>
    <x v="1272"/>
    <x v="8"/>
    <x v="20"/>
  </r>
  <r>
    <x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x v="1"/>
    <x v="70"/>
    <x v="1"/>
    <s v="photography/photobooks"/>
    <n v="19.600000000000001"/>
    <x v="1273"/>
    <x v="8"/>
    <x v="20"/>
  </r>
  <r>
    <x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x v="1"/>
    <x v="273"/>
    <x v="1"/>
    <s v="photography/photobooks"/>
    <n v="59.467839999999995"/>
    <x v="1274"/>
    <x v="8"/>
    <x v="20"/>
  </r>
  <r>
    <x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x v="1"/>
    <x v="78"/>
    <x v="1"/>
    <s v="photography/photobooks"/>
    <n v="0"/>
    <x v="121"/>
    <x v="8"/>
    <x v="20"/>
  </r>
  <r>
    <x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x v="1"/>
    <x v="70"/>
    <x v="1"/>
    <s v="photography/photobooks"/>
    <n v="45.72"/>
    <x v="1275"/>
    <x v="8"/>
    <x v="20"/>
  </r>
  <r>
    <x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x v="1"/>
    <x v="41"/>
    <x v="1"/>
    <s v="photography/photobooks"/>
    <n v="3.74"/>
    <x v="1276"/>
    <x v="8"/>
    <x v="20"/>
  </r>
  <r>
    <x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x v="1"/>
    <x v="19"/>
    <x v="1"/>
    <s v="photography/photobooks"/>
    <n v="2.7025000000000001"/>
    <x v="1277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x v="1"/>
    <x v="297"/>
    <x v="1"/>
    <s v="photography/photobooks"/>
    <n v="56.51428571428572"/>
    <x v="456"/>
    <x v="8"/>
    <x v="20"/>
  </r>
  <r>
    <x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x v="1"/>
    <x v="20"/>
    <x v="1"/>
    <s v="photography/photobooks"/>
    <n v="21.30952380952381"/>
    <x v="1278"/>
    <x v="8"/>
    <x v="20"/>
  </r>
  <r>
    <x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x v="1"/>
    <x v="10"/>
    <x v="1"/>
    <s v="photography/photobooks"/>
    <n v="15.6"/>
    <x v="1279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x v="1"/>
    <x v="10"/>
    <x v="1"/>
    <s v="photography/photobooks"/>
    <n v="6.2566666666666677"/>
    <x v="1280"/>
    <x v="8"/>
    <x v="20"/>
  </r>
  <r>
    <x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x v="1"/>
    <x v="62"/>
    <x v="1"/>
    <s v="photography/photobooks"/>
    <n v="45.92"/>
    <x v="1281"/>
    <x v="8"/>
    <x v="20"/>
  </r>
  <r>
    <x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x v="1"/>
    <x v="204"/>
    <x v="1"/>
    <s v="photography/photobooks"/>
    <n v="65.101538461538468"/>
    <x v="1282"/>
    <x v="8"/>
    <x v="20"/>
  </r>
  <r>
    <x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x v="1"/>
    <x v="80"/>
    <x v="1"/>
    <s v="photography/photobooks"/>
    <n v="6.7"/>
    <x v="33"/>
    <x v="8"/>
    <x v="20"/>
  </r>
  <r>
    <x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x v="1"/>
    <x v="73"/>
    <x v="1"/>
    <s v="photography/photobooks"/>
    <n v="13.5625"/>
    <x v="1283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x v="1"/>
    <x v="41"/>
    <x v="1"/>
    <s v="photography/photobooks"/>
    <n v="1.9900000000000002"/>
    <x v="1284"/>
    <x v="8"/>
    <x v="20"/>
  </r>
  <r>
    <x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x v="1"/>
    <x v="44"/>
    <x v="1"/>
    <s v="photography/photobooks"/>
    <n v="36.236363636363642"/>
    <x v="1285"/>
    <x v="8"/>
    <x v="20"/>
  </r>
  <r>
    <x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x v="1"/>
    <x v="215"/>
    <x v="1"/>
    <s v="photography/photobooks"/>
    <n v="39.743333333333339"/>
    <x v="1286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x v="1"/>
    <x v="54"/>
    <x v="1"/>
    <s v="photography/photobooks"/>
    <n v="25.763636363636365"/>
    <x v="1287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x v="1"/>
    <x v="88"/>
    <x v="1"/>
    <s v="photography/photobooks"/>
    <n v="15.491428571428573"/>
    <x v="1288"/>
    <x v="8"/>
    <x v="20"/>
  </r>
  <r>
    <x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x v="1"/>
    <x v="333"/>
    <x v="1"/>
    <s v="photography/photobooks"/>
    <n v="23.692499999999999"/>
    <x v="1289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x v="1"/>
    <x v="51"/>
    <x v="1"/>
    <s v="photography/photobooks"/>
    <n v="39.76"/>
    <x v="1290"/>
    <x v="8"/>
    <x v="20"/>
  </r>
  <r>
    <x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x v="1"/>
    <x v="52"/>
    <x v="1"/>
    <s v="photography/photobooks"/>
    <n v="20.220833333333331"/>
    <x v="1291"/>
    <x v="8"/>
    <x v="20"/>
  </r>
  <r>
    <x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x v="1"/>
    <x v="60"/>
    <x v="1"/>
    <s v="photography/photobooks"/>
    <n v="47.631578947368418"/>
    <x v="1292"/>
    <x v="8"/>
    <x v="20"/>
  </r>
  <r>
    <x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x v="1"/>
    <x v="54"/>
    <x v="1"/>
    <s v="photography/photobooks"/>
    <n v="15.329999999999998"/>
    <x v="1293"/>
    <x v="8"/>
    <x v="20"/>
  </r>
  <r>
    <x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x v="1"/>
    <x v="80"/>
    <x v="1"/>
    <s v="photography/photobooks"/>
    <n v="1.3818181818181818"/>
    <x v="1090"/>
    <x v="8"/>
    <x v="20"/>
  </r>
  <r>
    <x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x v="1"/>
    <x v="80"/>
    <x v="1"/>
    <s v="photography/photobooks"/>
    <n v="0.5"/>
    <x v="119"/>
    <x v="8"/>
    <x v="20"/>
  </r>
  <r>
    <x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x v="1"/>
    <x v="41"/>
    <x v="1"/>
    <s v="photography/photobooks"/>
    <n v="4.957575757575758"/>
    <x v="1294"/>
    <x v="8"/>
    <x v="20"/>
  </r>
  <r>
    <x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x v="1"/>
    <x v="80"/>
    <x v="1"/>
    <s v="photography/photobooks"/>
    <n v="3.5666666666666664"/>
    <x v="1295"/>
    <x v="8"/>
    <x v="20"/>
  </r>
  <r>
    <x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x v="1"/>
    <x v="237"/>
    <x v="1"/>
    <s v="photography/photobooks"/>
    <n v="61.124000000000002"/>
    <x v="1296"/>
    <x v="8"/>
    <x v="20"/>
  </r>
  <r>
    <x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x v="1"/>
    <x v="84"/>
    <x v="1"/>
    <s v="photography/photobooks"/>
    <n v="1.3333333333333335"/>
    <x v="135"/>
    <x v="8"/>
    <x v="20"/>
  </r>
  <r>
    <x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x v="1"/>
    <x v="59"/>
    <x v="1"/>
    <s v="photography/photobooks"/>
    <n v="11.077777777777778"/>
    <x v="1297"/>
    <x v="8"/>
    <x v="20"/>
  </r>
  <r>
    <x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x v="1"/>
    <x v="75"/>
    <x v="1"/>
    <s v="photography/photobooks"/>
    <n v="38.735714285714288"/>
    <x v="1298"/>
    <x v="8"/>
    <x v="20"/>
  </r>
  <r>
    <x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x v="1"/>
    <x v="48"/>
    <x v="1"/>
    <s v="photography/photobooks"/>
    <n v="22.05263157894737"/>
    <x v="1299"/>
    <x v="8"/>
    <x v="20"/>
  </r>
  <r>
    <x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x v="1"/>
    <x v="205"/>
    <x v="1"/>
    <s v="photography/photobooks"/>
    <n v="67.55"/>
    <x v="1300"/>
    <x v="8"/>
    <x v="20"/>
  </r>
  <r>
    <x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x v="1"/>
    <x v="77"/>
    <x v="1"/>
    <s v="photography/photobooks"/>
    <n v="13.637499999999999"/>
    <x v="1301"/>
    <x v="8"/>
    <x v="20"/>
  </r>
  <r>
    <x v="1799"/>
    <s v="The UnDiscovered Image"/>
    <s v="The UnDiscovered Image, a monthly publication dedicated to photographers."/>
    <x v="23"/>
    <n v="69.83"/>
    <x v="2"/>
    <x v="1"/>
    <s v="GBP"/>
    <n v="1415740408"/>
    <n v="1414008808"/>
    <x v="1"/>
    <x v="79"/>
    <x v="1"/>
    <s v="photography/photobooks"/>
    <n v="1.7457500000000001"/>
    <x v="1302"/>
    <x v="8"/>
    <x v="20"/>
  </r>
  <r>
    <x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x v="1"/>
    <x v="116"/>
    <x v="1"/>
    <s v="photography/photobooks"/>
    <n v="20.44963251188932"/>
    <x v="1303"/>
    <x v="8"/>
    <x v="20"/>
  </r>
  <r>
    <x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x v="1"/>
    <x v="77"/>
    <x v="1"/>
    <s v="photography/photobooks"/>
    <n v="13.852941176470587"/>
    <x v="1304"/>
    <x v="8"/>
    <x v="20"/>
  </r>
  <r>
    <x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x v="1"/>
    <x v="59"/>
    <x v="1"/>
    <s v="photography/photobooks"/>
    <n v="48.485714285714288"/>
    <x v="1305"/>
    <x v="8"/>
    <x v="20"/>
  </r>
  <r>
    <x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x v="1"/>
    <x v="11"/>
    <x v="1"/>
    <s v="photography/photobooks"/>
    <n v="30.8"/>
    <x v="1306"/>
    <x v="8"/>
    <x v="20"/>
  </r>
  <r>
    <x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x v="1"/>
    <x v="47"/>
    <x v="1"/>
    <s v="photography/photobooks"/>
    <n v="35.174193548387095"/>
    <x v="1307"/>
    <x v="8"/>
    <x v="20"/>
  </r>
  <r>
    <x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x v="1"/>
    <x v="259"/>
    <x v="1"/>
    <s v="photography/photobooks"/>
    <n v="36.404444444444444"/>
    <x v="1308"/>
    <x v="8"/>
    <x v="20"/>
  </r>
  <r>
    <x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x v="1"/>
    <x v="22"/>
    <x v="1"/>
    <s v="photography/photobooks"/>
    <n v="2.9550000000000001"/>
    <x v="1309"/>
    <x v="8"/>
    <x v="20"/>
  </r>
  <r>
    <x v="1807"/>
    <s v="Anywhere but Here"/>
    <s v="I want to explore alternative cultures and lifestyles in America."/>
    <x v="10"/>
    <n v="553"/>
    <x v="2"/>
    <x v="0"/>
    <s v="USD"/>
    <n v="1411868313"/>
    <n v="1409276313"/>
    <x v="1"/>
    <x v="22"/>
    <x v="1"/>
    <s v="photography/photobooks"/>
    <n v="11.06"/>
    <x v="1310"/>
    <x v="8"/>
    <x v="20"/>
  </r>
  <r>
    <x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x v="1"/>
    <x v="93"/>
    <x v="1"/>
    <s v="photography/photobooks"/>
    <n v="41.407142857142858"/>
    <x v="1311"/>
    <x v="8"/>
    <x v="20"/>
  </r>
  <r>
    <x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x v="1"/>
    <x v="82"/>
    <x v="1"/>
    <s v="photography/photobooks"/>
    <n v="10.857142857142858"/>
    <x v="1312"/>
    <x v="8"/>
    <x v="20"/>
  </r>
  <r>
    <x v="1810"/>
    <s v="Film Speed"/>
    <s v="Film Speed is a series of Zines focusing on architecture shot completely on 35 and 120mm film."/>
    <x v="52"/>
    <n v="15"/>
    <x v="2"/>
    <x v="0"/>
    <s v="USD"/>
    <n v="1408657826"/>
    <n v="1407621026"/>
    <x v="0"/>
    <x v="84"/>
    <x v="1"/>
    <s v="photography/photobooks"/>
    <n v="3.3333333333333335"/>
    <x v="507"/>
    <x v="8"/>
    <x v="20"/>
  </r>
  <r>
    <x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x v="0"/>
    <x v="55"/>
    <x v="1"/>
    <s v="photography/photobooks"/>
    <n v="7.407407407407407E-2"/>
    <x v="1313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x v="0"/>
    <x v="23"/>
    <x v="1"/>
    <s v="photography/photobooks"/>
    <n v="13.307692307692307"/>
    <x v="1314"/>
    <x v="8"/>
    <x v="20"/>
  </r>
  <r>
    <x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x v="0"/>
    <x v="78"/>
    <x v="1"/>
    <s v="photography/photobooks"/>
    <n v="0"/>
    <x v="121"/>
    <x v="8"/>
    <x v="20"/>
  </r>
  <r>
    <x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x v="0"/>
    <x v="205"/>
    <x v="1"/>
    <s v="photography/photobooks"/>
    <n v="49.183333333333337"/>
    <x v="1315"/>
    <x v="8"/>
    <x v="20"/>
  </r>
  <r>
    <x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x v="0"/>
    <x v="78"/>
    <x v="1"/>
    <s v="photography/photobooks"/>
    <n v="0"/>
    <x v="121"/>
    <x v="8"/>
    <x v="20"/>
  </r>
  <r>
    <x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x v="0"/>
    <x v="79"/>
    <x v="1"/>
    <s v="photography/photobooks"/>
    <n v="2.036"/>
    <x v="1316"/>
    <x v="8"/>
    <x v="20"/>
  </r>
  <r>
    <x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x v="0"/>
    <x v="61"/>
    <x v="1"/>
    <s v="photography/photobooks"/>
    <n v="52.327777777777776"/>
    <x v="1317"/>
    <x v="8"/>
    <x v="20"/>
  </r>
  <r>
    <x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x v="0"/>
    <x v="78"/>
    <x v="1"/>
    <s v="photography/photobooks"/>
    <n v="0"/>
    <x v="121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x v="0"/>
    <x v="80"/>
    <x v="1"/>
    <s v="photography/photobooks"/>
    <n v="2.083333333333333"/>
    <x v="1318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x v="0"/>
    <x v="22"/>
    <x v="1"/>
    <s v="photography/photobooks"/>
    <n v="6.565384615384616"/>
    <x v="1319"/>
    <x v="8"/>
    <x v="20"/>
  </r>
  <r>
    <x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x v="0"/>
    <x v="7"/>
    <x v="0"/>
    <s v="music/rock"/>
    <n v="134.88999999999999"/>
    <x v="1320"/>
    <x v="4"/>
    <x v="11"/>
  </r>
  <r>
    <x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x v="0"/>
    <x v="202"/>
    <x v="0"/>
    <s v="music/rock"/>
    <n v="100"/>
    <x v="50"/>
    <x v="4"/>
    <x v="11"/>
  </r>
  <r>
    <x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x v="0"/>
    <x v="51"/>
    <x v="0"/>
    <s v="music/rock"/>
    <n v="115.85714285714286"/>
    <x v="1321"/>
    <x v="4"/>
    <x v="11"/>
  </r>
  <r>
    <x v="1824"/>
    <s v="Tin Man's Broken Wisdom Fund"/>
    <s v="cd fund raiser"/>
    <x v="9"/>
    <n v="3002"/>
    <x v="0"/>
    <x v="0"/>
    <s v="USD"/>
    <n v="1389146880"/>
    <n v="1387403967"/>
    <x v="0"/>
    <x v="244"/>
    <x v="0"/>
    <s v="music/rock"/>
    <n v="100.06666666666666"/>
    <x v="1322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x v="0"/>
    <x v="133"/>
    <x v="0"/>
    <s v="music/rock"/>
    <n v="105.05"/>
    <x v="1323"/>
    <x v="4"/>
    <x v="11"/>
  </r>
  <r>
    <x v="1826"/>
    <s v="BEAR GHOST! Professional Recording! Yay!"/>
    <s v="Hear your favorite Bear Ghost in eargasmic quality!"/>
    <x v="13"/>
    <n v="2020"/>
    <x v="0"/>
    <x v="0"/>
    <s v="USD"/>
    <n v="1392675017"/>
    <n v="1390083017"/>
    <x v="0"/>
    <x v="44"/>
    <x v="0"/>
    <s v="music/rock"/>
    <n v="101"/>
    <x v="1324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x v="0"/>
    <x v="93"/>
    <x v="0"/>
    <s v="music/rock"/>
    <n v="100.66250000000001"/>
    <x v="1325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x v="0"/>
    <x v="53"/>
    <x v="0"/>
    <s v="music/rock"/>
    <n v="100.16000000000001"/>
    <x v="1326"/>
    <x v="4"/>
    <x v="11"/>
  </r>
  <r>
    <x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x v="0"/>
    <x v="51"/>
    <x v="0"/>
    <s v="music/rock"/>
    <n v="166.68333333333334"/>
    <x v="1327"/>
    <x v="4"/>
    <x v="11"/>
  </r>
  <r>
    <x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x v="0"/>
    <x v="334"/>
    <x v="0"/>
    <s v="music/rock"/>
    <n v="101.53333333333335"/>
    <x v="1328"/>
    <x v="4"/>
    <x v="11"/>
  </r>
  <r>
    <x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x v="0"/>
    <x v="25"/>
    <x v="0"/>
    <s v="music/rock"/>
    <n v="103"/>
    <x v="1329"/>
    <x v="4"/>
    <x v="11"/>
  </r>
  <r>
    <x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x v="0"/>
    <x v="9"/>
    <x v="0"/>
    <s v="music/rock"/>
    <n v="142.85714285714286"/>
    <x v="384"/>
    <x v="4"/>
    <x v="11"/>
  </r>
  <r>
    <x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x v="0"/>
    <x v="20"/>
    <x v="0"/>
    <s v="music/rock"/>
    <n v="262.5"/>
    <x v="840"/>
    <x v="4"/>
    <x v="11"/>
  </r>
  <r>
    <x v="1834"/>
    <s v="TDJ - All Part of the Plan EP/Tour"/>
    <s v="Help us fund our first tour and promote our new EP!"/>
    <x v="3"/>
    <n v="11805"/>
    <x v="0"/>
    <x v="0"/>
    <s v="USD"/>
    <n v="1422140895"/>
    <n v="1418684895"/>
    <x v="0"/>
    <x v="240"/>
    <x v="0"/>
    <s v="music/rock"/>
    <n v="118.05000000000001"/>
    <x v="1330"/>
    <x v="4"/>
    <x v="11"/>
  </r>
  <r>
    <x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x v="0"/>
    <x v="202"/>
    <x v="0"/>
    <s v="music/rock"/>
    <n v="104"/>
    <x v="1331"/>
    <x v="4"/>
    <x v="11"/>
  </r>
  <r>
    <x v="1836"/>
    <s v="KICKSTART OUR &lt;+3"/>
    <s v="Help fund our 2013 Sound &amp; Lighting Touring rig!"/>
    <x v="10"/>
    <n v="10017"/>
    <x v="0"/>
    <x v="0"/>
    <s v="USD"/>
    <n v="1361129129"/>
    <n v="1359660329"/>
    <x v="0"/>
    <x v="165"/>
    <x v="0"/>
    <s v="music/rock"/>
    <n v="200.34"/>
    <x v="1332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x v="0"/>
    <x v="209"/>
    <x v="0"/>
    <s v="music/rock"/>
    <n v="306.83333333333331"/>
    <x v="1333"/>
    <x v="4"/>
    <x v="11"/>
  </r>
  <r>
    <x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x v="0"/>
    <x v="33"/>
    <x v="0"/>
    <s v="music/rock"/>
    <n v="100.149"/>
    <x v="1334"/>
    <x v="4"/>
    <x v="11"/>
  </r>
  <r>
    <x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x v="0"/>
    <x v="43"/>
    <x v="0"/>
    <s v="music/rock"/>
    <n v="205.29999999999998"/>
    <x v="1335"/>
    <x v="4"/>
    <x v="11"/>
  </r>
  <r>
    <x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x v="0"/>
    <x v="62"/>
    <x v="0"/>
    <s v="music/rock"/>
    <n v="108.88888888888889"/>
    <x v="1336"/>
    <x v="4"/>
    <x v="11"/>
  </r>
  <r>
    <x v="1841"/>
    <s v="Hydra Effect Debut EP"/>
    <s v="Hard Rock with a Positive Message. Help us fund, release and promote our debut EP!"/>
    <x v="13"/>
    <n v="2035"/>
    <x v="0"/>
    <x v="0"/>
    <s v="USD"/>
    <n v="1400561940"/>
    <n v="1397679445"/>
    <x v="0"/>
    <x v="244"/>
    <x v="0"/>
    <s v="music/rock"/>
    <n v="101.75"/>
    <x v="1337"/>
    <x v="4"/>
    <x v="11"/>
  </r>
  <r>
    <x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x v="0"/>
    <x v="64"/>
    <x v="0"/>
    <s v="music/rock"/>
    <n v="125.25"/>
    <x v="1338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x v="0"/>
    <x v="179"/>
    <x v="0"/>
    <s v="music/rock"/>
    <n v="124.0061"/>
    <x v="1339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x v="0"/>
    <x v="9"/>
    <x v="0"/>
    <s v="music/rock"/>
    <n v="101.4"/>
    <x v="1340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x v="0"/>
    <x v="10"/>
    <x v="0"/>
    <s v="music/rock"/>
    <n v="100"/>
    <x v="1341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x v="0"/>
    <x v="335"/>
    <x v="0"/>
    <s v="music/rock"/>
    <n v="137.92666666666668"/>
    <x v="1342"/>
    <x v="4"/>
    <x v="11"/>
  </r>
  <r>
    <x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x v="0"/>
    <x v="44"/>
    <x v="0"/>
    <s v="music/rock"/>
    <n v="120.88000000000001"/>
    <x v="1343"/>
    <x v="4"/>
    <x v="11"/>
  </r>
  <r>
    <x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x v="0"/>
    <x v="54"/>
    <x v="0"/>
    <s v="music/rock"/>
    <n v="107.36666666666667"/>
    <x v="1344"/>
    <x v="4"/>
    <x v="11"/>
  </r>
  <r>
    <x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x v="0"/>
    <x v="22"/>
    <x v="0"/>
    <s v="music/rock"/>
    <n v="100.33333333333334"/>
    <x v="1345"/>
    <x v="4"/>
    <x v="11"/>
  </r>
  <r>
    <x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x v="0"/>
    <x v="122"/>
    <x v="0"/>
    <s v="music/rock"/>
    <n v="101.52222222222223"/>
    <x v="1346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x v="0"/>
    <x v="55"/>
    <x v="0"/>
    <s v="music/rock"/>
    <n v="100.07692307692308"/>
    <x v="1347"/>
    <x v="4"/>
    <x v="11"/>
  </r>
  <r>
    <x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x v="0"/>
    <x v="132"/>
    <x v="0"/>
    <s v="music/rock"/>
    <n v="116.96666666666667"/>
    <x v="1348"/>
    <x v="4"/>
    <x v="11"/>
  </r>
  <r>
    <x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x v="0"/>
    <x v="25"/>
    <x v="0"/>
    <s v="music/rock"/>
    <n v="101.875"/>
    <x v="1349"/>
    <x v="4"/>
    <x v="11"/>
  </r>
  <r>
    <x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x v="0"/>
    <x v="49"/>
    <x v="0"/>
    <s v="music/rock"/>
    <n v="102.12366666666665"/>
    <x v="1350"/>
    <x v="4"/>
    <x v="11"/>
  </r>
  <r>
    <x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x v="0"/>
    <x v="277"/>
    <x v="0"/>
    <s v="music/rock"/>
    <n v="154.05897142857143"/>
    <x v="1351"/>
    <x v="4"/>
    <x v="11"/>
  </r>
  <r>
    <x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x v="0"/>
    <x v="44"/>
    <x v="0"/>
    <s v="music/rock"/>
    <n v="101.25"/>
    <x v="1352"/>
    <x v="4"/>
    <x v="11"/>
  </r>
  <r>
    <x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x v="0"/>
    <x v="19"/>
    <x v="0"/>
    <s v="music/rock"/>
    <n v="100"/>
    <x v="1353"/>
    <x v="4"/>
    <x v="11"/>
  </r>
  <r>
    <x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x v="0"/>
    <x v="184"/>
    <x v="0"/>
    <s v="music/rock"/>
    <n v="108.74800874800874"/>
    <x v="1354"/>
    <x v="4"/>
    <x v="11"/>
  </r>
  <r>
    <x v="1859"/>
    <s v="Queen Kwong Tour to London and Paris"/>
    <s v="Queen Kwong is going ON TOUR to London and Paris!"/>
    <x v="9"/>
    <n v="3955"/>
    <x v="0"/>
    <x v="0"/>
    <s v="USD"/>
    <n v="1316716129"/>
    <n v="1314124129"/>
    <x v="0"/>
    <x v="66"/>
    <x v="0"/>
    <s v="music/rock"/>
    <n v="131.83333333333334"/>
    <x v="1355"/>
    <x v="4"/>
    <x v="11"/>
  </r>
  <r>
    <x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x v="0"/>
    <x v="10"/>
    <x v="0"/>
    <s v="music/rock"/>
    <n v="133.46666666666667"/>
    <x v="1356"/>
    <x v="4"/>
    <x v="11"/>
  </r>
  <r>
    <x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x v="0"/>
    <x v="78"/>
    <x v="1"/>
    <s v="games/mobile games"/>
    <n v="0"/>
    <x v="121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x v="0"/>
    <x v="38"/>
    <x v="1"/>
    <s v="games/mobile games"/>
    <n v="8.0833333333333321"/>
    <x v="1357"/>
    <x v="6"/>
    <x v="18"/>
  </r>
  <r>
    <x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x v="0"/>
    <x v="84"/>
    <x v="1"/>
    <s v="games/mobile games"/>
    <n v="0.4"/>
    <x v="144"/>
    <x v="6"/>
    <x v="18"/>
  </r>
  <r>
    <x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x v="0"/>
    <x v="53"/>
    <x v="1"/>
    <s v="games/mobile games"/>
    <n v="42.892307692307689"/>
    <x v="1358"/>
    <x v="6"/>
    <x v="18"/>
  </r>
  <r>
    <x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x v="0"/>
    <x v="84"/>
    <x v="1"/>
    <s v="games/mobile games"/>
    <n v="3.6363636363636364E-3"/>
    <x v="453"/>
    <x v="6"/>
    <x v="18"/>
  </r>
  <r>
    <x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x v="0"/>
    <x v="84"/>
    <x v="1"/>
    <s v="games/mobile games"/>
    <n v="0.5"/>
    <x v="372"/>
    <x v="6"/>
    <x v="18"/>
  </r>
  <r>
    <x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x v="0"/>
    <x v="29"/>
    <x v="1"/>
    <s v="games/mobile games"/>
    <n v="0.05"/>
    <x v="119"/>
    <x v="6"/>
    <x v="18"/>
  </r>
  <r>
    <x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x v="0"/>
    <x v="57"/>
    <x v="1"/>
    <s v="games/mobile games"/>
    <n v="4.8680000000000003"/>
    <x v="1359"/>
    <x v="6"/>
    <x v="18"/>
  </r>
  <r>
    <x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x v="0"/>
    <x v="78"/>
    <x v="1"/>
    <s v="games/mobile games"/>
    <n v="0"/>
    <x v="121"/>
    <x v="6"/>
    <x v="18"/>
  </r>
  <r>
    <x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x v="0"/>
    <x v="202"/>
    <x v="1"/>
    <s v="games/mobile games"/>
    <n v="10.314285714285715"/>
    <x v="1360"/>
    <x v="6"/>
    <x v="18"/>
  </r>
  <r>
    <x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x v="0"/>
    <x v="195"/>
    <x v="1"/>
    <s v="games/mobile games"/>
    <n v="71.784615384615378"/>
    <x v="1361"/>
    <x v="6"/>
    <x v="18"/>
  </r>
  <r>
    <x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x v="0"/>
    <x v="62"/>
    <x v="1"/>
    <s v="games/mobile games"/>
    <n v="1.06"/>
    <x v="1362"/>
    <x v="6"/>
    <x v="18"/>
  </r>
  <r>
    <x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x v="0"/>
    <x v="84"/>
    <x v="1"/>
    <s v="games/mobile games"/>
    <n v="0.44999999999999996"/>
    <x v="666"/>
    <x v="6"/>
    <x v="18"/>
  </r>
  <r>
    <x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x v="0"/>
    <x v="84"/>
    <x v="1"/>
    <s v="games/mobile games"/>
    <n v="1.6250000000000001E-2"/>
    <x v="31"/>
    <x v="6"/>
    <x v="18"/>
  </r>
  <r>
    <x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x v="0"/>
    <x v="83"/>
    <x v="1"/>
    <s v="games/mobile games"/>
    <n v="0.51"/>
    <x v="1363"/>
    <x v="6"/>
    <x v="18"/>
  </r>
  <r>
    <x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x v="0"/>
    <x v="78"/>
    <x v="1"/>
    <s v="games/mobile games"/>
    <n v="0"/>
    <x v="121"/>
    <x v="6"/>
    <x v="18"/>
  </r>
  <r>
    <x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x v="0"/>
    <x v="78"/>
    <x v="1"/>
    <s v="games/mobile games"/>
    <n v="0"/>
    <x v="121"/>
    <x v="6"/>
    <x v="18"/>
  </r>
  <r>
    <x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x v="0"/>
    <x v="78"/>
    <x v="1"/>
    <s v="games/mobile games"/>
    <n v="0"/>
    <x v="121"/>
    <x v="6"/>
    <x v="18"/>
  </r>
  <r>
    <x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x v="0"/>
    <x v="84"/>
    <x v="1"/>
    <s v="games/mobile games"/>
    <n v="0.12"/>
    <x v="366"/>
    <x v="6"/>
    <x v="18"/>
  </r>
  <r>
    <x v="1880"/>
    <s v="Sim Betting Football"/>
    <s v="Sim Betting Football is the only football (soccer) betting simulation  game."/>
    <x v="10"/>
    <n v="1004"/>
    <x v="2"/>
    <x v="1"/>
    <s v="GBP"/>
    <n v="1459341380"/>
    <n v="1456839380"/>
    <x v="0"/>
    <x v="54"/>
    <x v="1"/>
    <s v="games/mobile games"/>
    <n v="20.080000000000002"/>
    <x v="1364"/>
    <x v="6"/>
    <x v="18"/>
  </r>
  <r>
    <x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x v="0"/>
    <x v="16"/>
    <x v="0"/>
    <s v="music/indie rock"/>
    <n v="172.68449999999999"/>
    <x v="1365"/>
    <x v="4"/>
    <x v="14"/>
  </r>
  <r>
    <x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x v="0"/>
    <x v="75"/>
    <x v="0"/>
    <s v="music/indie rock"/>
    <n v="100.8955223880597"/>
    <x v="1366"/>
    <x v="4"/>
    <x v="14"/>
  </r>
  <r>
    <x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x v="0"/>
    <x v="58"/>
    <x v="0"/>
    <s v="music/indie rock"/>
    <n v="104.8048048048048"/>
    <x v="1367"/>
    <x v="4"/>
    <x v="14"/>
  </r>
  <r>
    <x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x v="0"/>
    <x v="55"/>
    <x v="0"/>
    <s v="music/indie rock"/>
    <n v="135.1"/>
    <x v="1368"/>
    <x v="4"/>
    <x v="14"/>
  </r>
  <r>
    <x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x v="0"/>
    <x v="217"/>
    <x v="0"/>
    <s v="music/indie rock"/>
    <n v="116.32786885245903"/>
    <x v="1369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x v="0"/>
    <x v="60"/>
    <x v="0"/>
    <s v="music/indie rock"/>
    <n v="102.08333333333333"/>
    <x v="1370"/>
    <x v="4"/>
    <x v="14"/>
  </r>
  <r>
    <x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x v="0"/>
    <x v="22"/>
    <x v="0"/>
    <s v="music/indie rock"/>
    <n v="111.16666666666666"/>
    <x v="1371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x v="0"/>
    <x v="30"/>
    <x v="0"/>
    <s v="music/indie rock"/>
    <n v="166.08"/>
    <x v="1372"/>
    <x v="4"/>
    <x v="14"/>
  </r>
  <r>
    <x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x v="0"/>
    <x v="34"/>
    <x v="0"/>
    <s v="music/indie rock"/>
    <n v="106.60000000000001"/>
    <x v="1373"/>
    <x v="4"/>
    <x v="14"/>
  </r>
  <r>
    <x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x v="0"/>
    <x v="336"/>
    <x v="0"/>
    <s v="music/indie rock"/>
    <n v="144.58441666666667"/>
    <x v="1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x v="0"/>
    <x v="148"/>
    <x v="0"/>
    <s v="music/indie rock"/>
    <n v="105.55000000000001"/>
    <x v="1375"/>
    <x v="4"/>
    <x v="14"/>
  </r>
  <r>
    <x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x v="0"/>
    <x v="55"/>
    <x v="0"/>
    <s v="music/indie rock"/>
    <n v="136.60000000000002"/>
    <x v="1376"/>
    <x v="4"/>
    <x v="14"/>
  </r>
  <r>
    <x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x v="0"/>
    <x v="43"/>
    <x v="0"/>
    <s v="music/indie rock"/>
    <n v="104"/>
    <x v="1377"/>
    <x v="4"/>
    <x v="14"/>
  </r>
  <r>
    <x v="1894"/>
    <s v="Help me release my first 3 song EP!!"/>
    <s v="Im trying to raise $1000 for a 3 song EP in a studio!"/>
    <x v="28"/>
    <n v="1145"/>
    <x v="0"/>
    <x v="0"/>
    <s v="USD"/>
    <n v="1329082983"/>
    <n v="1326404583"/>
    <x v="0"/>
    <x v="9"/>
    <x v="0"/>
    <s v="music/indie rock"/>
    <n v="114.5"/>
    <x v="1378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x v="0"/>
    <x v="5"/>
    <x v="0"/>
    <s v="music/indie rock"/>
    <n v="101.71957671957672"/>
    <x v="1379"/>
    <x v="4"/>
    <x v="14"/>
  </r>
  <r>
    <x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x v="0"/>
    <x v="62"/>
    <x v="0"/>
    <s v="music/indie rock"/>
    <n v="123.94678492239468"/>
    <x v="1380"/>
    <x v="4"/>
    <x v="14"/>
  </r>
  <r>
    <x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x v="0"/>
    <x v="275"/>
    <x v="0"/>
    <s v="music/indie rock"/>
    <n v="102.45669291338582"/>
    <x v="1381"/>
    <x v="4"/>
    <x v="14"/>
  </r>
  <r>
    <x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x v="0"/>
    <x v="64"/>
    <x v="0"/>
    <s v="music/indie rock"/>
    <n v="144.5"/>
    <x v="1382"/>
    <x v="4"/>
    <x v="14"/>
  </r>
  <r>
    <x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x v="0"/>
    <x v="288"/>
    <x v="0"/>
    <s v="music/indie rock"/>
    <n v="133.33333333333331"/>
    <x v="1383"/>
    <x v="4"/>
    <x v="14"/>
  </r>
  <r>
    <x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x v="0"/>
    <x v="241"/>
    <x v="0"/>
    <s v="music/indie rock"/>
    <n v="109.3644"/>
    <x v="1384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x v="0"/>
    <x v="20"/>
    <x v="1"/>
    <s v="technology/gadgets"/>
    <n v="2.6969696969696968"/>
    <x v="1385"/>
    <x v="2"/>
    <x v="29"/>
  </r>
  <r>
    <x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x v="0"/>
    <x v="83"/>
    <x v="1"/>
    <s v="technology/gadgets"/>
    <n v="1.2"/>
    <x v="143"/>
    <x v="2"/>
    <x v="29"/>
  </r>
  <r>
    <x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x v="0"/>
    <x v="14"/>
    <x v="1"/>
    <s v="technology/gadgets"/>
    <n v="46.6"/>
    <x v="1386"/>
    <x v="2"/>
    <x v="29"/>
  </r>
  <r>
    <x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x v="0"/>
    <x v="84"/>
    <x v="1"/>
    <s v="technology/gadgets"/>
    <n v="0.1"/>
    <x v="384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x v="0"/>
    <x v="80"/>
    <x v="1"/>
    <s v="technology/gadgets"/>
    <n v="0.16800000000000001"/>
    <x v="689"/>
    <x v="2"/>
    <x v="29"/>
  </r>
  <r>
    <x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x v="0"/>
    <x v="221"/>
    <x v="1"/>
    <s v="technology/gadgets"/>
    <n v="42.76"/>
    <x v="1387"/>
    <x v="2"/>
    <x v="29"/>
  </r>
  <r>
    <x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x v="0"/>
    <x v="80"/>
    <x v="1"/>
    <s v="technology/gadgets"/>
    <n v="0.28333333333333333"/>
    <x v="1241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x v="0"/>
    <x v="80"/>
    <x v="1"/>
    <s v="technology/gadgets"/>
    <n v="1.7319999999999998"/>
    <x v="1388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x v="0"/>
    <x v="44"/>
    <x v="1"/>
    <s v="technology/gadgets"/>
    <n v="14.111428571428572"/>
    <x v="1389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x v="0"/>
    <x v="168"/>
    <x v="1"/>
    <s v="technology/gadgets"/>
    <n v="39.395294117647055"/>
    <x v="1390"/>
    <x v="2"/>
    <x v="29"/>
  </r>
  <r>
    <x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x v="0"/>
    <x v="29"/>
    <x v="1"/>
    <s v="technology/gadgets"/>
    <n v="2.3529411764705882E-2"/>
    <x v="119"/>
    <x v="2"/>
    <x v="29"/>
  </r>
  <r>
    <x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x v="0"/>
    <x v="288"/>
    <x v="1"/>
    <s v="technology/gadgets"/>
    <n v="59.3"/>
    <x v="1391"/>
    <x v="2"/>
    <x v="29"/>
  </r>
  <r>
    <x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x v="0"/>
    <x v="55"/>
    <x v="1"/>
    <s v="technology/gadgets"/>
    <n v="1.3270833333333334"/>
    <x v="1392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x v="0"/>
    <x v="84"/>
    <x v="1"/>
    <s v="technology/gadgets"/>
    <n v="9.0090090090090094"/>
    <x v="180"/>
    <x v="2"/>
    <x v="29"/>
  </r>
  <r>
    <x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x v="0"/>
    <x v="80"/>
    <x v="1"/>
    <s v="technology/gadgets"/>
    <n v="1.6"/>
    <x v="453"/>
    <x v="2"/>
    <x v="29"/>
  </r>
  <r>
    <x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x v="0"/>
    <x v="79"/>
    <x v="1"/>
    <s v="technology/gadgets"/>
    <n v="0.51"/>
    <x v="1363"/>
    <x v="2"/>
    <x v="29"/>
  </r>
  <r>
    <x v="1917"/>
    <s v="Chronovisor:The MOST innovative watch for night time reading"/>
    <s v="Let's build a legendary brand altogether"/>
    <x v="303"/>
    <n v="205025"/>
    <x v="2"/>
    <x v="7"/>
    <s v="HKD"/>
    <n v="1486708133"/>
    <n v="1484116133"/>
    <x v="0"/>
    <x v="16"/>
    <x v="1"/>
    <s v="technology/gadgets"/>
    <n v="52.570512820512818"/>
    <x v="1393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x v="0"/>
    <x v="82"/>
    <x v="1"/>
    <s v="technology/gadgets"/>
    <n v="1.04"/>
    <x v="684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x v="0"/>
    <x v="22"/>
    <x v="1"/>
    <s v="technology/gadgets"/>
    <n v="47.4"/>
    <x v="1394"/>
    <x v="2"/>
    <x v="29"/>
  </r>
  <r>
    <x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x v="0"/>
    <x v="217"/>
    <x v="1"/>
    <s v="technology/gadgets"/>
    <n v="43.03"/>
    <x v="1395"/>
    <x v="2"/>
    <x v="29"/>
  </r>
  <r>
    <x v="1921"/>
    <s v="The Fine Spirits are making an album!"/>
    <s v="The Fine Spirits are making an album, but we need your help!"/>
    <x v="15"/>
    <n v="2052"/>
    <x v="0"/>
    <x v="0"/>
    <s v="USD"/>
    <n v="1342243143"/>
    <n v="1339651143"/>
    <x v="0"/>
    <x v="44"/>
    <x v="0"/>
    <s v="music/indie rock"/>
    <n v="136.80000000000001"/>
    <x v="1237"/>
    <x v="4"/>
    <x v="14"/>
  </r>
  <r>
    <x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x v="0"/>
    <x v="31"/>
    <x v="0"/>
    <s v="music/indie rock"/>
    <n v="115.55"/>
    <x v="1396"/>
    <x v="4"/>
    <x v="14"/>
  </r>
  <r>
    <x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x v="0"/>
    <x v="62"/>
    <x v="0"/>
    <s v="music/indie rock"/>
    <n v="240.79999999999998"/>
    <x v="1397"/>
    <x v="4"/>
    <x v="14"/>
  </r>
  <r>
    <x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x v="0"/>
    <x v="51"/>
    <x v="0"/>
    <s v="music/indie rock"/>
    <n v="114.39999999999999"/>
    <x v="1398"/>
    <x v="4"/>
    <x v="14"/>
  </r>
  <r>
    <x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x v="0"/>
    <x v="47"/>
    <x v="0"/>
    <s v="music/indie rock"/>
    <n v="110.33333333333333"/>
    <x v="1399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x v="0"/>
    <x v="329"/>
    <x v="0"/>
    <s v="music/indie rock"/>
    <n v="195.37933333333334"/>
    <x v="1400"/>
    <x v="4"/>
    <x v="14"/>
  </r>
  <r>
    <x v="1927"/>
    <s v="GBS Detroit Presents Hampshire"/>
    <s v="Hampshire is headed to GBS Detroit."/>
    <x v="20"/>
    <n v="620"/>
    <x v="0"/>
    <x v="0"/>
    <s v="USD"/>
    <n v="1331182740"/>
    <n v="1329856839"/>
    <x v="0"/>
    <x v="202"/>
    <x v="0"/>
    <s v="music/indie rock"/>
    <n v="103.33333333333334"/>
    <x v="1401"/>
    <x v="4"/>
    <x v="14"/>
  </r>
  <r>
    <x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x v="0"/>
    <x v="69"/>
    <x v="0"/>
    <s v="music/indie rock"/>
    <n v="103.1372549019608"/>
    <x v="1402"/>
    <x v="4"/>
    <x v="14"/>
  </r>
  <r>
    <x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x v="0"/>
    <x v="11"/>
    <x v="0"/>
    <s v="music/indie rock"/>
    <n v="100.3125"/>
    <x v="1403"/>
    <x v="4"/>
    <x v="14"/>
  </r>
  <r>
    <x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x v="0"/>
    <x v="55"/>
    <x v="0"/>
    <s v="music/indie rock"/>
    <n v="127"/>
    <x v="1404"/>
    <x v="4"/>
    <x v="14"/>
  </r>
  <r>
    <x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x v="0"/>
    <x v="133"/>
    <x v="0"/>
    <s v="music/indie rock"/>
    <n v="120.601"/>
    <x v="1405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x v="0"/>
    <x v="144"/>
    <x v="0"/>
    <s v="music/indie rock"/>
    <n v="106.99047619047619"/>
    <x v="14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x v="0"/>
    <x v="238"/>
    <x v="0"/>
    <s v="music/indie rock"/>
    <n v="172.43333333333334"/>
    <x v="1407"/>
    <x v="4"/>
    <x v="14"/>
  </r>
  <r>
    <x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x v="0"/>
    <x v="99"/>
    <x v="0"/>
    <s v="music/indie rock"/>
    <n v="123.61999999999999"/>
    <x v="1408"/>
    <x v="4"/>
    <x v="14"/>
  </r>
  <r>
    <x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x v="0"/>
    <x v="133"/>
    <x v="0"/>
    <s v="music/indie rock"/>
    <n v="108.4"/>
    <x v="1409"/>
    <x v="4"/>
    <x v="14"/>
  </r>
  <r>
    <x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x v="0"/>
    <x v="108"/>
    <x v="0"/>
    <s v="music/indie rock"/>
    <n v="116.52013333333333"/>
    <x v="1410"/>
    <x v="4"/>
    <x v="14"/>
  </r>
  <r>
    <x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x v="0"/>
    <x v="60"/>
    <x v="0"/>
    <s v="music/indie rock"/>
    <n v="187.245"/>
    <x v="1411"/>
    <x v="4"/>
    <x v="14"/>
  </r>
  <r>
    <x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x v="0"/>
    <x v="229"/>
    <x v="0"/>
    <s v="music/indie rock"/>
    <n v="115.93333333333334"/>
    <x v="1412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x v="0"/>
    <x v="93"/>
    <x v="0"/>
    <s v="music/indie rock"/>
    <n v="110.7"/>
    <x v="1413"/>
    <x v="4"/>
    <x v="14"/>
  </r>
  <r>
    <x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x v="0"/>
    <x v="162"/>
    <x v="0"/>
    <s v="music/indie rock"/>
    <n v="170.92307692307693"/>
    <x v="1414"/>
    <x v="4"/>
    <x v="14"/>
  </r>
  <r>
    <x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x v="1"/>
    <x v="337"/>
    <x v="0"/>
    <s v="technology/hardware"/>
    <n v="126.11835600000001"/>
    <x v="1415"/>
    <x v="2"/>
    <x v="30"/>
  </r>
  <r>
    <x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x v="1"/>
    <x v="195"/>
    <x v="0"/>
    <s v="technology/hardware"/>
    <n v="138.44033333333334"/>
    <x v="1416"/>
    <x v="2"/>
    <x v="30"/>
  </r>
  <r>
    <x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x v="1"/>
    <x v="338"/>
    <x v="0"/>
    <s v="technology/hardware"/>
    <n v="1705.2499999999998"/>
    <x v="1417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x v="1"/>
    <x v="339"/>
    <x v="0"/>
    <s v="technology/hardware"/>
    <n v="788.05550000000005"/>
    <x v="1418"/>
    <x v="2"/>
    <x v="30"/>
  </r>
  <r>
    <x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x v="1"/>
    <x v="340"/>
    <x v="0"/>
    <s v="technology/hardware"/>
    <n v="348.01799999999997"/>
    <x v="1419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x v="1"/>
    <x v="16"/>
    <x v="0"/>
    <s v="technology/hardware"/>
    <n v="149.74666666666667"/>
    <x v="1420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x v="1"/>
    <x v="23"/>
    <x v="0"/>
    <s v="technology/hardware"/>
    <n v="100.63375000000001"/>
    <x v="1421"/>
    <x v="2"/>
    <x v="30"/>
  </r>
  <r>
    <x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x v="1"/>
    <x v="341"/>
    <x v="0"/>
    <s v="technology/hardware"/>
    <n v="800.21100000000001"/>
    <x v="1422"/>
    <x v="2"/>
    <x v="30"/>
  </r>
  <r>
    <x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x v="1"/>
    <x v="342"/>
    <x v="0"/>
    <s v="technology/hardware"/>
    <n v="106.00260000000002"/>
    <x v="1423"/>
    <x v="2"/>
    <x v="30"/>
  </r>
  <r>
    <x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x v="1"/>
    <x v="343"/>
    <x v="0"/>
    <s v="technology/hardware"/>
    <n v="200.51866666666669"/>
    <x v="1424"/>
    <x v="2"/>
    <x v="30"/>
  </r>
  <r>
    <x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x v="1"/>
    <x v="344"/>
    <x v="0"/>
    <s v="technology/hardware"/>
    <n v="212.44399999999999"/>
    <x v="1425"/>
    <x v="2"/>
    <x v="30"/>
  </r>
  <r>
    <x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x v="1"/>
    <x v="345"/>
    <x v="0"/>
    <s v="technology/hardware"/>
    <n v="198.47237142857145"/>
    <x v="1426"/>
    <x v="2"/>
    <x v="30"/>
  </r>
  <r>
    <x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x v="1"/>
    <x v="206"/>
    <x v="0"/>
    <s v="technology/hardware"/>
    <n v="225.94666666666666"/>
    <x v="1427"/>
    <x v="2"/>
    <x v="30"/>
  </r>
  <r>
    <x v="1954"/>
    <s v="Orison â€“ Rethink the Power of Energy"/>
    <s v="The First Home Battery System You Simply Plug in to Install"/>
    <x v="63"/>
    <n v="349474"/>
    <x v="0"/>
    <x v="0"/>
    <s v="USD"/>
    <n v="1457758800"/>
    <n v="1453730176"/>
    <x v="1"/>
    <x v="119"/>
    <x v="0"/>
    <s v="technology/hardware"/>
    <n v="698.94800000000009"/>
    <x v="1428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x v="1"/>
    <x v="126"/>
    <x v="0"/>
    <s v="technology/hardware"/>
    <n v="398.59528571428569"/>
    <x v="1429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x v="1"/>
    <x v="346"/>
    <x v="0"/>
    <s v="technology/hardware"/>
    <n v="294.0333333333333"/>
    <x v="1430"/>
    <x v="2"/>
    <x v="30"/>
  </r>
  <r>
    <x v="1957"/>
    <s v="freeSoC and freeSoC Mini"/>
    <s v="An open hardware platform for the best microcontroller in the world."/>
    <x v="11"/>
    <n v="50251.41"/>
    <x v="0"/>
    <x v="0"/>
    <s v="USD"/>
    <n v="1351304513"/>
    <n v="1348712513"/>
    <x v="1"/>
    <x v="347"/>
    <x v="0"/>
    <s v="technology/hardware"/>
    <n v="167.50470000000001"/>
    <x v="1431"/>
    <x v="2"/>
    <x v="30"/>
  </r>
  <r>
    <x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x v="1"/>
    <x v="348"/>
    <x v="0"/>
    <s v="technology/hardware"/>
    <n v="1435.5717142857143"/>
    <x v="1432"/>
    <x v="2"/>
    <x v="30"/>
  </r>
  <r>
    <x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x v="1"/>
    <x v="349"/>
    <x v="0"/>
    <s v="technology/hardware"/>
    <n v="156.73439999999999"/>
    <x v="1433"/>
    <x v="2"/>
    <x v="30"/>
  </r>
  <r>
    <x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x v="1"/>
    <x v="51"/>
    <x v="0"/>
    <s v="technology/hardware"/>
    <n v="117.90285714285716"/>
    <x v="1434"/>
    <x v="2"/>
    <x v="30"/>
  </r>
  <r>
    <x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x v="1"/>
    <x v="350"/>
    <x v="0"/>
    <s v="technology/hardware"/>
    <n v="1105.3811999999998"/>
    <x v="1435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x v="1"/>
    <x v="351"/>
    <x v="0"/>
    <s v="technology/hardware"/>
    <n v="192.92499999999998"/>
    <x v="1436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x v="1"/>
    <x v="242"/>
    <x v="0"/>
    <s v="technology/hardware"/>
    <n v="126.8842105263158"/>
    <x v="1437"/>
    <x v="2"/>
    <x v="30"/>
  </r>
  <r>
    <x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x v="1"/>
    <x v="352"/>
    <x v="0"/>
    <s v="technology/hardware"/>
    <n v="259.57748878923763"/>
    <x v="1438"/>
    <x v="2"/>
    <x v="30"/>
  </r>
  <r>
    <x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x v="1"/>
    <x v="273"/>
    <x v="0"/>
    <s v="technology/hardware"/>
    <n v="262.27999999999997"/>
    <x v="1439"/>
    <x v="2"/>
    <x v="30"/>
  </r>
  <r>
    <x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x v="1"/>
    <x v="353"/>
    <x v="0"/>
    <s v="technology/hardware"/>
    <n v="206.74309000000002"/>
    <x v="1440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x v="1"/>
    <x v="316"/>
    <x v="0"/>
    <s v="technology/hardware"/>
    <n v="370.13"/>
    <x v="1441"/>
    <x v="2"/>
    <x v="30"/>
  </r>
  <r>
    <x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x v="1"/>
    <x v="354"/>
    <x v="0"/>
    <s v="technology/hardware"/>
    <n v="284.96600000000001"/>
    <x v="1442"/>
    <x v="2"/>
    <x v="30"/>
  </r>
  <r>
    <x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x v="1"/>
    <x v="355"/>
    <x v="0"/>
    <s v="technology/hardware"/>
    <n v="579.08000000000004"/>
    <x v="1443"/>
    <x v="2"/>
    <x v="30"/>
  </r>
  <r>
    <x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x v="1"/>
    <x v="356"/>
    <x v="0"/>
    <s v="technology/hardware"/>
    <n v="1131.8"/>
    <x v="1444"/>
    <x v="2"/>
    <x v="30"/>
  </r>
  <r>
    <x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x v="1"/>
    <x v="357"/>
    <x v="0"/>
    <s v="technology/hardware"/>
    <n v="263.02771750000005"/>
    <x v="1445"/>
    <x v="2"/>
    <x v="30"/>
  </r>
  <r>
    <x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x v="1"/>
    <x v="146"/>
    <x v="0"/>
    <s v="technology/hardware"/>
    <n v="674.48"/>
    <x v="1446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x v="1"/>
    <x v="358"/>
    <x v="0"/>
    <s v="technology/hardware"/>
    <n v="256.83081313131316"/>
    <x v="1447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x v="1"/>
    <x v="359"/>
    <x v="0"/>
    <s v="technology/hardware"/>
    <n v="375.49599999999998"/>
    <x v="1448"/>
    <x v="2"/>
    <x v="30"/>
  </r>
  <r>
    <x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x v="1"/>
    <x v="35"/>
    <x v="0"/>
    <s v="technology/hardware"/>
    <n v="208.70837499999996"/>
    <x v="1449"/>
    <x v="2"/>
    <x v="30"/>
  </r>
  <r>
    <x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x v="1"/>
    <x v="360"/>
    <x v="0"/>
    <s v="technology/hardware"/>
    <n v="346.6"/>
    <x v="1450"/>
    <x v="2"/>
    <x v="30"/>
  </r>
  <r>
    <x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x v="1"/>
    <x v="361"/>
    <x v="0"/>
    <s v="technology/hardware"/>
    <n v="402.33"/>
    <x v="1451"/>
    <x v="2"/>
    <x v="30"/>
  </r>
  <r>
    <x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x v="1"/>
    <x v="362"/>
    <x v="0"/>
    <s v="technology/hardware"/>
    <n v="1026.8451399999999"/>
    <x v="1452"/>
    <x v="2"/>
    <x v="30"/>
  </r>
  <r>
    <x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x v="1"/>
    <x v="363"/>
    <x v="0"/>
    <s v="technology/hardware"/>
    <n v="114.901155"/>
    <x v="1453"/>
    <x v="2"/>
    <x v="30"/>
  </r>
  <r>
    <x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x v="1"/>
    <x v="364"/>
    <x v="0"/>
    <s v="technology/hardware"/>
    <n v="354.82402000000002"/>
    <x v="1454"/>
    <x v="2"/>
    <x v="30"/>
  </r>
  <r>
    <x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x v="0"/>
    <x v="8"/>
    <x v="1"/>
    <s v="photography/people"/>
    <n v="5.08"/>
    <x v="1455"/>
    <x v="8"/>
    <x v="31"/>
  </r>
  <r>
    <x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x v="0"/>
    <x v="78"/>
    <x v="1"/>
    <s v="photography/people"/>
    <n v="0"/>
    <x v="121"/>
    <x v="8"/>
    <x v="31"/>
  </r>
  <r>
    <x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x v="0"/>
    <x v="38"/>
    <x v="1"/>
    <s v="photography/people"/>
    <n v="4.3"/>
    <x v="1456"/>
    <x v="8"/>
    <x v="31"/>
  </r>
  <r>
    <x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x v="0"/>
    <x v="63"/>
    <x v="1"/>
    <s v="photography/people"/>
    <n v="21.146666666666665"/>
    <x v="1457"/>
    <x v="8"/>
    <x v="31"/>
  </r>
  <r>
    <x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x v="0"/>
    <x v="80"/>
    <x v="1"/>
    <s v="photography/people"/>
    <n v="3.1875"/>
    <x v="800"/>
    <x v="8"/>
    <x v="31"/>
  </r>
  <r>
    <x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x v="0"/>
    <x v="29"/>
    <x v="1"/>
    <s v="photography/people"/>
    <n v="0.05"/>
    <x v="120"/>
    <x v="8"/>
    <x v="31"/>
  </r>
  <r>
    <x v="1987"/>
    <s v="Ethiopia: Beheld"/>
    <s v="A collection of images that depicts the beauty and diversity within Ethiopia"/>
    <x v="62"/>
    <n v="2336"/>
    <x v="2"/>
    <x v="1"/>
    <s v="GBP"/>
    <n v="1425223276"/>
    <n v="1422631276"/>
    <x v="0"/>
    <x v="33"/>
    <x v="1"/>
    <s v="photography/people"/>
    <n v="42.472727272727276"/>
    <x v="1458"/>
    <x v="8"/>
    <x v="31"/>
  </r>
  <r>
    <x v="1988"/>
    <s v="Phillip Michael Photography"/>
    <s v="Expressing art in an image!"/>
    <x v="12"/>
    <n v="25"/>
    <x v="2"/>
    <x v="0"/>
    <s v="USD"/>
    <n v="1440094742"/>
    <n v="1437502742"/>
    <x v="0"/>
    <x v="29"/>
    <x v="1"/>
    <s v="photography/people"/>
    <n v="0.41666666666666669"/>
    <x v="384"/>
    <x v="8"/>
    <x v="31"/>
  </r>
  <r>
    <x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x v="0"/>
    <x v="29"/>
    <x v="1"/>
    <s v="photography/people"/>
    <n v="1"/>
    <x v="73"/>
    <x v="8"/>
    <x v="31"/>
  </r>
  <r>
    <x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x v="0"/>
    <x v="81"/>
    <x v="1"/>
    <s v="photography/people"/>
    <n v="16.966666666666665"/>
    <x v="1459"/>
    <x v="8"/>
    <x v="31"/>
  </r>
  <r>
    <x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x v="0"/>
    <x v="83"/>
    <x v="1"/>
    <s v="photography/people"/>
    <n v="7.0000000000000009"/>
    <x v="1460"/>
    <x v="8"/>
    <x v="31"/>
  </r>
  <r>
    <x v="1992"/>
    <s v="The Wonderful World of Princes &amp; Princesses"/>
    <s v="A complete revamp of all the Disney Princes &amp; Princesses!"/>
    <x v="15"/>
    <n v="2"/>
    <x v="2"/>
    <x v="0"/>
    <s v="USD"/>
    <n v="1424229991"/>
    <n v="1421637991"/>
    <x v="0"/>
    <x v="84"/>
    <x v="1"/>
    <s v="photography/people"/>
    <n v="0.13333333333333333"/>
    <x v="120"/>
    <x v="8"/>
    <x v="31"/>
  </r>
  <r>
    <x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x v="0"/>
    <x v="78"/>
    <x v="1"/>
    <s v="photography/people"/>
    <n v="0"/>
    <x v="121"/>
    <x v="8"/>
    <x v="31"/>
  </r>
  <r>
    <x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x v="0"/>
    <x v="78"/>
    <x v="1"/>
    <s v="photography/people"/>
    <n v="0"/>
    <x v="121"/>
    <x v="8"/>
    <x v="31"/>
  </r>
  <r>
    <x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x v="0"/>
    <x v="83"/>
    <x v="1"/>
    <s v="photography/people"/>
    <n v="7.8"/>
    <x v="438"/>
    <x v="8"/>
    <x v="31"/>
  </r>
  <r>
    <x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x v="0"/>
    <x v="78"/>
    <x v="1"/>
    <s v="photography/people"/>
    <n v="0"/>
    <x v="121"/>
    <x v="8"/>
    <x v="31"/>
  </r>
  <r>
    <x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x v="0"/>
    <x v="78"/>
    <x v="1"/>
    <s v="photography/people"/>
    <n v="0"/>
    <x v="121"/>
    <x v="8"/>
    <x v="31"/>
  </r>
  <r>
    <x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x v="0"/>
    <x v="83"/>
    <x v="1"/>
    <s v="photography/people"/>
    <n v="26.200000000000003"/>
    <x v="1461"/>
    <x v="8"/>
    <x v="31"/>
  </r>
  <r>
    <x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x v="0"/>
    <x v="63"/>
    <x v="1"/>
    <s v="photography/people"/>
    <n v="0.76129032258064511"/>
    <x v="1462"/>
    <x v="8"/>
    <x v="31"/>
  </r>
  <r>
    <x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x v="0"/>
    <x v="20"/>
    <x v="1"/>
    <s v="photography/people"/>
    <n v="12.5"/>
    <x v="384"/>
    <x v="8"/>
    <x v="31"/>
  </r>
  <r>
    <x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x v="1"/>
    <x v="365"/>
    <x v="0"/>
    <s v="technology/hardware"/>
    <n v="382.12909090909091"/>
    <x v="1463"/>
    <x v="2"/>
    <x v="30"/>
  </r>
  <r>
    <x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x v="1"/>
    <x v="366"/>
    <x v="0"/>
    <s v="technology/hardware"/>
    <n v="216.79422000000002"/>
    <x v="1464"/>
    <x v="2"/>
    <x v="30"/>
  </r>
  <r>
    <x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x v="1"/>
    <x v="57"/>
    <x v="0"/>
    <s v="technology/hardware"/>
    <n v="312"/>
    <x v="1465"/>
    <x v="2"/>
    <x v="30"/>
  </r>
  <r>
    <x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x v="1"/>
    <x v="178"/>
    <x v="0"/>
    <s v="technology/hardware"/>
    <n v="234.42048"/>
    <x v="1466"/>
    <x v="2"/>
    <x v="30"/>
  </r>
  <r>
    <x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x v="1"/>
    <x v="277"/>
    <x v="0"/>
    <s v="technology/hardware"/>
    <n v="123.68010000000001"/>
    <x v="1467"/>
    <x v="2"/>
    <x v="30"/>
  </r>
  <r>
    <x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x v="1"/>
    <x v="175"/>
    <x v="0"/>
    <s v="technology/hardware"/>
    <n v="247.84"/>
    <x v="146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x v="1"/>
    <x v="89"/>
    <x v="0"/>
    <s v="technology/hardware"/>
    <n v="115.7092"/>
    <x v="1469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x v="1"/>
    <x v="14"/>
    <x v="0"/>
    <s v="technology/hardware"/>
    <n v="117.07484768810599"/>
    <x v="1470"/>
    <x v="2"/>
    <x v="30"/>
  </r>
  <r>
    <x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x v="1"/>
    <x v="367"/>
    <x v="0"/>
    <s v="technology/hardware"/>
    <n v="305.15800000000002"/>
    <x v="1471"/>
    <x v="2"/>
    <x v="30"/>
  </r>
  <r>
    <x v="2010"/>
    <s v="Weighitz: Weigh Smarter"/>
    <s v="Weighitz are miniature smart scales designed to weigh anything in the home."/>
    <x v="11"/>
    <n v="96015.9"/>
    <x v="0"/>
    <x v="0"/>
    <s v="USD"/>
    <n v="1471564491"/>
    <n v="1468972491"/>
    <x v="1"/>
    <x v="368"/>
    <x v="0"/>
    <s v="technology/hardware"/>
    <n v="320.05299999999994"/>
    <x v="1472"/>
    <x v="2"/>
    <x v="30"/>
  </r>
  <r>
    <x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x v="1"/>
    <x v="369"/>
    <x v="0"/>
    <s v="technology/hardware"/>
    <n v="819.56399999999996"/>
    <x v="1473"/>
    <x v="2"/>
    <x v="30"/>
  </r>
  <r>
    <x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x v="1"/>
    <x v="275"/>
    <x v="0"/>
    <s v="technology/hardware"/>
    <n v="234.90000000000003"/>
    <x v="1474"/>
    <x v="2"/>
    <x v="30"/>
  </r>
  <r>
    <x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x v="1"/>
    <x v="370"/>
    <x v="0"/>
    <s v="technology/hardware"/>
    <n v="494.91374999999999"/>
    <x v="1475"/>
    <x v="2"/>
    <x v="30"/>
  </r>
  <r>
    <x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x v="1"/>
    <x v="371"/>
    <x v="0"/>
    <s v="technology/hardware"/>
    <n v="7813.7822333333334"/>
    <x v="1476"/>
    <x v="2"/>
    <x v="30"/>
  </r>
  <r>
    <x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x v="1"/>
    <x v="372"/>
    <x v="0"/>
    <s v="technology/hardware"/>
    <n v="113.00013888888888"/>
    <x v="1477"/>
    <x v="2"/>
    <x v="30"/>
  </r>
  <r>
    <x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x v="1"/>
    <x v="373"/>
    <x v="0"/>
    <s v="technology/hardware"/>
    <n v="921.54219999999998"/>
    <x v="1478"/>
    <x v="2"/>
    <x v="30"/>
  </r>
  <r>
    <x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x v="1"/>
    <x v="374"/>
    <x v="0"/>
    <s v="technology/hardware"/>
    <n v="125.10239999999999"/>
    <x v="1479"/>
    <x v="2"/>
    <x v="30"/>
  </r>
  <r>
    <x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x v="1"/>
    <x v="375"/>
    <x v="0"/>
    <s v="technology/hardware"/>
    <n v="102.24343076923077"/>
    <x v="1480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x v="1"/>
    <x v="376"/>
    <x v="0"/>
    <s v="technology/hardware"/>
    <n v="484.90975000000003"/>
    <x v="148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x v="1"/>
    <x v="259"/>
    <x v="0"/>
    <s v="technology/hardware"/>
    <n v="192.33333333333334"/>
    <x v="1482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x v="1"/>
    <x v="195"/>
    <x v="0"/>
    <s v="technology/hardware"/>
    <n v="281.10000000000002"/>
    <x v="148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x v="1"/>
    <x v="166"/>
    <x v="0"/>
    <s v="technology/hardware"/>
    <n v="125.13700000000001"/>
    <x v="1484"/>
    <x v="2"/>
    <x v="30"/>
  </r>
  <r>
    <x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x v="1"/>
    <x v="377"/>
    <x v="0"/>
    <s v="technology/hardware"/>
    <n v="161.459"/>
    <x v="1485"/>
    <x v="2"/>
    <x v="30"/>
  </r>
  <r>
    <x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x v="1"/>
    <x v="217"/>
    <x v="0"/>
    <s v="technology/hardware"/>
    <n v="585.35"/>
    <x v="1486"/>
    <x v="2"/>
    <x v="30"/>
  </r>
  <r>
    <x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x v="1"/>
    <x v="378"/>
    <x v="0"/>
    <s v="technology/hardware"/>
    <n v="201.14999999999998"/>
    <x v="1487"/>
    <x v="2"/>
    <x v="30"/>
  </r>
  <r>
    <x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x v="1"/>
    <x v="379"/>
    <x v="0"/>
    <s v="technology/hardware"/>
    <n v="133.48307999999997"/>
    <x v="1488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x v="1"/>
    <x v="380"/>
    <x v="0"/>
    <s v="technology/hardware"/>
    <n v="120.24900000000001"/>
    <x v="1489"/>
    <x v="2"/>
    <x v="30"/>
  </r>
  <r>
    <x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x v="1"/>
    <x v="1"/>
    <x v="0"/>
    <s v="technology/hardware"/>
    <n v="126.16666666666667"/>
    <x v="1490"/>
    <x v="2"/>
    <x v="30"/>
  </r>
  <r>
    <x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x v="1"/>
    <x v="225"/>
    <x v="0"/>
    <s v="technology/hardware"/>
    <n v="361.2"/>
    <x v="1491"/>
    <x v="2"/>
    <x v="30"/>
  </r>
  <r>
    <x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x v="1"/>
    <x v="381"/>
    <x v="0"/>
    <s v="technology/hardware"/>
    <n v="226.239013671875"/>
    <x v="1492"/>
    <x v="2"/>
    <x v="30"/>
  </r>
  <r>
    <x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x v="1"/>
    <x v="278"/>
    <x v="0"/>
    <s v="technology/hardware"/>
    <n v="120.35"/>
    <x v="1493"/>
    <x v="2"/>
    <x v="30"/>
  </r>
  <r>
    <x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x v="1"/>
    <x v="382"/>
    <x v="0"/>
    <s v="technology/hardware"/>
    <n v="304.18799999999999"/>
    <x v="1494"/>
    <x v="2"/>
    <x v="30"/>
  </r>
  <r>
    <x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x v="1"/>
    <x v="150"/>
    <x v="0"/>
    <s v="technology/hardware"/>
    <n v="178.67599999999999"/>
    <x v="1495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x v="1"/>
    <x v="278"/>
    <x v="0"/>
    <s v="technology/hardware"/>
    <n v="386.81998717948721"/>
    <x v="1496"/>
    <x v="2"/>
    <x v="30"/>
  </r>
  <r>
    <x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x v="1"/>
    <x v="383"/>
    <x v="0"/>
    <s v="technology/hardware"/>
    <n v="211.03642500000004"/>
    <x v="1497"/>
    <x v="2"/>
    <x v="30"/>
  </r>
  <r>
    <x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x v="1"/>
    <x v="384"/>
    <x v="0"/>
    <s v="technology/hardware"/>
    <n v="131.66833333333335"/>
    <x v="1498"/>
    <x v="2"/>
    <x v="30"/>
  </r>
  <r>
    <x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x v="1"/>
    <x v="385"/>
    <x v="0"/>
    <s v="technology/hardware"/>
    <n v="300.47639999999996"/>
    <x v="1499"/>
    <x v="2"/>
    <x v="30"/>
  </r>
  <r>
    <x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x v="1"/>
    <x v="386"/>
    <x v="0"/>
    <s v="technology/hardware"/>
    <n v="420.51249999999999"/>
    <x v="1500"/>
    <x v="2"/>
    <x v="30"/>
  </r>
  <r>
    <x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x v="1"/>
    <x v="169"/>
    <x v="0"/>
    <s v="technology/hardware"/>
    <n v="136.21680000000001"/>
    <x v="1501"/>
    <x v="2"/>
    <x v="30"/>
  </r>
  <r>
    <x v="2040"/>
    <s v="Programmable Capacitor"/>
    <s v="4.29 Billion+ Capacitor Combinations._x000a_No Coding Required."/>
    <x v="9"/>
    <n v="7445.14"/>
    <x v="0"/>
    <x v="0"/>
    <s v="USD"/>
    <n v="1384557303"/>
    <n v="1383257703"/>
    <x v="1"/>
    <x v="197"/>
    <x v="0"/>
    <s v="technology/hardware"/>
    <n v="248.17133333333334"/>
    <x v="1502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x v="0"/>
    <x v="148"/>
    <x v="0"/>
    <s v="technology/hardware"/>
    <n v="181.86315789473684"/>
    <x v="1503"/>
    <x v="2"/>
    <x v="30"/>
  </r>
  <r>
    <x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x v="0"/>
    <x v="205"/>
    <x v="0"/>
    <s v="technology/hardware"/>
    <n v="123.53"/>
    <x v="1504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x v="0"/>
    <x v="189"/>
    <x v="0"/>
    <s v="technology/hardware"/>
    <n v="506.20938628158842"/>
    <x v="1505"/>
    <x v="2"/>
    <x v="30"/>
  </r>
  <r>
    <x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x v="0"/>
    <x v="387"/>
    <x v="0"/>
    <s v="technology/hardware"/>
    <n v="108.21333333333334"/>
    <x v="1506"/>
    <x v="2"/>
    <x v="30"/>
  </r>
  <r>
    <x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x v="0"/>
    <x v="40"/>
    <x v="0"/>
    <s v="technology/hardware"/>
    <n v="819.18387755102037"/>
    <x v="1507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x v="0"/>
    <x v="37"/>
    <x v="0"/>
    <s v="technology/hardware"/>
    <n v="121.10000000000001"/>
    <x v="1508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x v="0"/>
    <x v="388"/>
    <x v="0"/>
    <s v="technology/hardware"/>
    <n v="102.99897959183673"/>
    <x v="1509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x v="0"/>
    <x v="389"/>
    <x v="0"/>
    <s v="technology/hardware"/>
    <n v="148.33229411764705"/>
    <x v="1510"/>
    <x v="2"/>
    <x v="30"/>
  </r>
  <r>
    <x v="2049"/>
    <s v="LOCK8 - the World's First Smart Bike Lock"/>
    <s v="Keyless. Alarm secured. GPS tracking."/>
    <x v="63"/>
    <n v="60095.35"/>
    <x v="0"/>
    <x v="1"/>
    <s v="GBP"/>
    <n v="1386025140"/>
    <n v="1382963963"/>
    <x v="0"/>
    <x v="390"/>
    <x v="0"/>
    <s v="technology/hardware"/>
    <n v="120.19070000000001"/>
    <x v="1511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x v="0"/>
    <x v="203"/>
    <x v="0"/>
    <s v="technology/hardware"/>
    <n v="473.27000000000004"/>
    <x v="1512"/>
    <x v="2"/>
    <x v="30"/>
  </r>
  <r>
    <x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x v="0"/>
    <x v="391"/>
    <x v="0"/>
    <s v="technology/hardware"/>
    <n v="130.36250000000001"/>
    <x v="151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x v="0"/>
    <x v="392"/>
    <x v="0"/>
    <s v="technology/hardware"/>
    <n v="353.048"/>
    <x v="1514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x v="0"/>
    <x v="212"/>
    <x v="0"/>
    <s v="technology/hardware"/>
    <n v="101.02"/>
    <x v="1515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x v="0"/>
    <x v="393"/>
    <x v="0"/>
    <s v="technology/hardware"/>
    <n v="113.59142857142857"/>
    <x v="1516"/>
    <x v="2"/>
    <x v="30"/>
  </r>
  <r>
    <x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x v="0"/>
    <x v="21"/>
    <x v="0"/>
    <s v="technology/hardware"/>
    <n v="167.41666666666666"/>
    <x v="1517"/>
    <x v="2"/>
    <x v="30"/>
  </r>
  <r>
    <x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x v="0"/>
    <x v="394"/>
    <x v="0"/>
    <s v="technology/hardware"/>
    <n v="153.452"/>
    <x v="1518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x v="0"/>
    <x v="395"/>
    <x v="0"/>
    <s v="technology/hardware"/>
    <n v="202.23220000000001"/>
    <x v="1519"/>
    <x v="2"/>
    <x v="30"/>
  </r>
  <r>
    <x v="2058"/>
    <s v="Raspberry Pi Debug Clip"/>
    <s v="Making using the serial terminal on the Raspberry Pi as easy as Pi!"/>
    <x v="317"/>
    <n v="4308"/>
    <x v="0"/>
    <x v="1"/>
    <s v="GBP"/>
    <n v="1425326400"/>
    <n v="1421916830"/>
    <x v="0"/>
    <x v="396"/>
    <x v="0"/>
    <s v="technology/hardware"/>
    <n v="168.28125"/>
    <x v="1520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x v="0"/>
    <x v="269"/>
    <x v="0"/>
    <s v="technology/hardware"/>
    <n v="143.45666666666668"/>
    <x v="1521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x v="0"/>
    <x v="397"/>
    <x v="0"/>
    <s v="technology/hardware"/>
    <n v="196.4"/>
    <x v="1522"/>
    <x v="2"/>
    <x v="30"/>
  </r>
  <r>
    <x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x v="0"/>
    <x v="2"/>
    <x v="0"/>
    <s v="technology/hardware"/>
    <n v="107.91999999999999"/>
    <x v="1523"/>
    <x v="2"/>
    <x v="30"/>
  </r>
  <r>
    <x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x v="0"/>
    <x v="398"/>
    <x v="0"/>
    <s v="technology/hardware"/>
    <n v="114.97699999999999"/>
    <x v="1524"/>
    <x v="2"/>
    <x v="30"/>
  </r>
  <r>
    <x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x v="0"/>
    <x v="72"/>
    <x v="0"/>
    <s v="technology/hardware"/>
    <n v="148.04999999999998"/>
    <x v="1525"/>
    <x v="2"/>
    <x v="30"/>
  </r>
  <r>
    <x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x v="0"/>
    <x v="399"/>
    <x v="0"/>
    <s v="technology/hardware"/>
    <n v="191.16676082790633"/>
    <x v="1526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x v="0"/>
    <x v="400"/>
    <x v="0"/>
    <s v="technology/hardware"/>
    <n v="199.215125"/>
    <x v="1527"/>
    <x v="2"/>
    <x v="30"/>
  </r>
  <r>
    <x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x v="0"/>
    <x v="71"/>
    <x v="0"/>
    <s v="technology/hardware"/>
    <n v="218.6"/>
    <x v="1528"/>
    <x v="2"/>
    <x v="30"/>
  </r>
  <r>
    <x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x v="0"/>
    <x v="73"/>
    <x v="0"/>
    <s v="technology/hardware"/>
    <n v="126.86868686868686"/>
    <x v="1529"/>
    <x v="2"/>
    <x v="30"/>
  </r>
  <r>
    <x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x v="0"/>
    <x v="88"/>
    <x v="0"/>
    <s v="technology/hardware"/>
    <n v="105.22388000000001"/>
    <x v="1530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x v="0"/>
    <x v="40"/>
    <x v="0"/>
    <s v="technology/hardware"/>
    <n v="128.40666000000002"/>
    <x v="1531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x v="0"/>
    <x v="401"/>
    <x v="0"/>
    <s v="technology/hardware"/>
    <n v="317.3272"/>
    <x v="1532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x v="0"/>
    <x v="402"/>
    <x v="0"/>
    <s v="technology/hardware"/>
    <n v="280.73"/>
    <x v="1533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x v="0"/>
    <x v="403"/>
    <x v="0"/>
    <s v="technology/hardware"/>
    <n v="110.73146853146854"/>
    <x v="1534"/>
    <x v="2"/>
    <x v="30"/>
  </r>
  <r>
    <x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x v="0"/>
    <x v="404"/>
    <x v="0"/>
    <s v="technology/hardware"/>
    <n v="152.60429999999999"/>
    <x v="1535"/>
    <x v="2"/>
    <x v="30"/>
  </r>
  <r>
    <x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x v="0"/>
    <x v="83"/>
    <x v="0"/>
    <s v="technology/hardware"/>
    <n v="102.49999999999999"/>
    <x v="1536"/>
    <x v="2"/>
    <x v="30"/>
  </r>
  <r>
    <x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x v="0"/>
    <x v="405"/>
    <x v="0"/>
    <s v="technology/hardware"/>
    <n v="1678.3738373837384"/>
    <x v="1537"/>
    <x v="2"/>
    <x v="30"/>
  </r>
  <r>
    <x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x v="0"/>
    <x v="406"/>
    <x v="0"/>
    <s v="technology/hardware"/>
    <n v="543.349156424581"/>
    <x v="1538"/>
    <x v="2"/>
    <x v="30"/>
  </r>
  <r>
    <x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x v="0"/>
    <x v="101"/>
    <x v="0"/>
    <s v="technology/hardware"/>
    <n v="115.50800000000001"/>
    <x v="1539"/>
    <x v="2"/>
    <x v="30"/>
  </r>
  <r>
    <x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x v="0"/>
    <x v="53"/>
    <x v="0"/>
    <s v="technology/hardware"/>
    <n v="131.20499999999998"/>
    <x v="1540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x v="0"/>
    <x v="407"/>
    <x v="0"/>
    <s v="technology/hardware"/>
    <n v="288.17"/>
    <x v="1541"/>
    <x v="2"/>
    <x v="30"/>
  </r>
  <r>
    <x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x v="0"/>
    <x v="133"/>
    <x v="0"/>
    <s v="technology/hardware"/>
    <n v="507.8"/>
    <x v="1542"/>
    <x v="2"/>
    <x v="30"/>
  </r>
  <r>
    <x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x v="0"/>
    <x v="165"/>
    <x v="0"/>
    <s v="music/indie rock"/>
    <n v="114.57142857142857"/>
    <x v="1543"/>
    <x v="4"/>
    <x v="14"/>
  </r>
  <r>
    <x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x v="0"/>
    <x v="44"/>
    <x v="0"/>
    <s v="music/indie rock"/>
    <n v="110.73333333333333"/>
    <x v="1544"/>
    <x v="4"/>
    <x v="14"/>
  </r>
  <r>
    <x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x v="0"/>
    <x v="20"/>
    <x v="0"/>
    <s v="music/indie rock"/>
    <n v="113.33333333333333"/>
    <x v="447"/>
    <x v="4"/>
    <x v="14"/>
  </r>
  <r>
    <x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x v="0"/>
    <x v="67"/>
    <x v="0"/>
    <s v="music/indie rock"/>
    <n v="108.33333333333333"/>
    <x v="1545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x v="0"/>
    <x v="183"/>
    <x v="0"/>
    <s v="music/indie rock"/>
    <n v="123.53333333333335"/>
    <x v="1546"/>
    <x v="4"/>
    <x v="14"/>
  </r>
  <r>
    <x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x v="0"/>
    <x v="2"/>
    <x v="0"/>
    <s v="music/indie rock"/>
    <n v="100.69999999999999"/>
    <x v="1547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x v="0"/>
    <x v="20"/>
    <x v="0"/>
    <s v="music/indie rock"/>
    <n v="103.53333333333335"/>
    <x v="1548"/>
    <x v="4"/>
    <x v="14"/>
  </r>
  <r>
    <x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x v="0"/>
    <x v="11"/>
    <x v="0"/>
    <s v="music/indie rock"/>
    <n v="115.51066666666668"/>
    <x v="1549"/>
    <x v="4"/>
    <x v="14"/>
  </r>
  <r>
    <x v="2089"/>
    <s v="Little Moses EP"/>
    <s v="Little Moses is trying to record their first EP, and we can't do it without your help!"/>
    <x v="30"/>
    <n v="3010.01"/>
    <x v="0"/>
    <x v="0"/>
    <s v="USD"/>
    <n v="1375408194"/>
    <n v="1372384194"/>
    <x v="0"/>
    <x v="95"/>
    <x v="0"/>
    <s v="music/indie rock"/>
    <n v="120.4004"/>
    <x v="1550"/>
    <x v="4"/>
    <x v="14"/>
  </r>
  <r>
    <x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x v="0"/>
    <x v="322"/>
    <x v="0"/>
    <s v="music/indie rock"/>
    <n v="115.040375"/>
    <x v="1551"/>
    <x v="4"/>
    <x v="14"/>
  </r>
  <r>
    <x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x v="0"/>
    <x v="336"/>
    <x v="0"/>
    <s v="music/indie rock"/>
    <n v="120.46777777777777"/>
    <x v="1552"/>
    <x v="4"/>
    <x v="14"/>
  </r>
  <r>
    <x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x v="0"/>
    <x v="165"/>
    <x v="0"/>
    <s v="music/indie rock"/>
    <n v="101.28333333333333"/>
    <x v="1553"/>
    <x v="4"/>
    <x v="14"/>
  </r>
  <r>
    <x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x v="0"/>
    <x v="23"/>
    <x v="0"/>
    <s v="music/indie rock"/>
    <n v="102.46666666666667"/>
    <x v="1554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x v="0"/>
    <x v="250"/>
    <x v="0"/>
    <s v="music/indie rock"/>
    <n v="120.54285714285714"/>
    <x v="1555"/>
    <x v="4"/>
    <x v="14"/>
  </r>
  <r>
    <x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x v="0"/>
    <x v="19"/>
    <x v="0"/>
    <s v="music/indie rock"/>
    <n v="100"/>
    <x v="386"/>
    <x v="4"/>
    <x v="14"/>
  </r>
  <r>
    <x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x v="0"/>
    <x v="25"/>
    <x v="0"/>
    <s v="music/indie rock"/>
    <n v="101.66666666666666"/>
    <x v="1556"/>
    <x v="4"/>
    <x v="14"/>
  </r>
  <r>
    <x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x v="0"/>
    <x v="44"/>
    <x v="0"/>
    <s v="music/indie rock"/>
    <n v="100"/>
    <x v="1557"/>
    <x v="4"/>
    <x v="14"/>
  </r>
  <r>
    <x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x v="0"/>
    <x v="58"/>
    <x v="0"/>
    <s v="music/indie rock"/>
    <n v="100.33333333333334"/>
    <x v="1558"/>
    <x v="4"/>
    <x v="14"/>
  </r>
  <r>
    <x v="2099"/>
    <s v="Roosevelt Died."/>
    <s v="Our tour van died, we need help!"/>
    <x v="9"/>
    <n v="3971"/>
    <x v="0"/>
    <x v="0"/>
    <s v="USD"/>
    <n v="1435808400"/>
    <n v="1434650084"/>
    <x v="0"/>
    <x v="287"/>
    <x v="0"/>
    <s v="music/indie rock"/>
    <n v="132.36666666666667"/>
    <x v="1559"/>
    <x v="4"/>
    <x v="14"/>
  </r>
  <r>
    <x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x v="0"/>
    <x v="74"/>
    <x v="0"/>
    <s v="music/indie rock"/>
    <n v="136.66666666666666"/>
    <x v="1560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x v="0"/>
    <x v="34"/>
    <x v="0"/>
    <s v="music/indie rock"/>
    <n v="113.25"/>
    <x v="1561"/>
    <x v="4"/>
    <x v="14"/>
  </r>
  <r>
    <x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x v="0"/>
    <x v="44"/>
    <x v="0"/>
    <s v="music/indie rock"/>
    <n v="136"/>
    <x v="1562"/>
    <x v="4"/>
    <x v="14"/>
  </r>
  <r>
    <x v="2103"/>
    <s v="Matthew Moon's New Album"/>
    <s v="Indie rocker, Matthew Moon, has something to share with you..."/>
    <x v="198"/>
    <n v="11364"/>
    <x v="0"/>
    <x v="0"/>
    <s v="USD"/>
    <n v="1352488027"/>
    <n v="1349892427"/>
    <x v="0"/>
    <x v="248"/>
    <x v="0"/>
    <s v="music/indie rock"/>
    <n v="146.12318374694613"/>
    <x v="1563"/>
    <x v="4"/>
    <x v="14"/>
  </r>
  <r>
    <x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x v="0"/>
    <x v="77"/>
    <x v="0"/>
    <s v="music/indie rock"/>
    <n v="129.5"/>
    <x v="138"/>
    <x v="4"/>
    <x v="14"/>
  </r>
  <r>
    <x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x v="0"/>
    <x v="221"/>
    <x v="0"/>
    <s v="music/indie rock"/>
    <n v="254"/>
    <x v="1564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x v="0"/>
    <x v="34"/>
    <x v="0"/>
    <s v="music/indie rock"/>
    <n v="107.04545454545456"/>
    <x v="1565"/>
    <x v="4"/>
    <x v="14"/>
  </r>
  <r>
    <x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x v="0"/>
    <x v="6"/>
    <x v="0"/>
    <s v="music/indie rock"/>
    <n v="107.73299999999999"/>
    <x v="1566"/>
    <x v="4"/>
    <x v="14"/>
  </r>
  <r>
    <x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x v="0"/>
    <x v="277"/>
    <x v="0"/>
    <s v="music/indie rock"/>
    <n v="107.31250000000001"/>
    <x v="1567"/>
    <x v="4"/>
    <x v="14"/>
  </r>
  <r>
    <x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x v="0"/>
    <x v="244"/>
    <x v="0"/>
    <s v="music/indie rock"/>
    <n v="106.52500000000001"/>
    <x v="1568"/>
    <x v="4"/>
    <x v="14"/>
  </r>
  <r>
    <x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x v="0"/>
    <x v="44"/>
    <x v="0"/>
    <s v="music/indie rock"/>
    <n v="100.35000000000001"/>
    <x v="1569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x v="0"/>
    <x v="70"/>
    <x v="0"/>
    <s v="music/indie rock"/>
    <n v="106.5"/>
    <x v="1570"/>
    <x v="4"/>
    <x v="14"/>
  </r>
  <r>
    <x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x v="0"/>
    <x v="202"/>
    <x v="0"/>
    <s v="music/indie rock"/>
    <n v="100"/>
    <x v="50"/>
    <x v="4"/>
    <x v="14"/>
  </r>
  <r>
    <x v="2113"/>
    <s v="Summer Underground // Honeycomb LP"/>
    <s v="Help us fund our second full-length album Honeycomb!"/>
    <x v="39"/>
    <n v="7340"/>
    <x v="0"/>
    <x v="0"/>
    <s v="USD"/>
    <n v="1411505176"/>
    <n v="1408481176"/>
    <x v="0"/>
    <x v="329"/>
    <x v="0"/>
    <s v="music/indie rock"/>
    <n v="104.85714285714285"/>
    <x v="1571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x v="0"/>
    <x v="206"/>
    <x v="0"/>
    <s v="music/indie rock"/>
    <n v="104.69999999999999"/>
    <x v="1572"/>
    <x v="4"/>
    <x v="14"/>
  </r>
  <r>
    <x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x v="0"/>
    <x v="17"/>
    <x v="0"/>
    <s v="music/indie rock"/>
    <n v="225.66666666666669"/>
    <x v="1573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x v="0"/>
    <x v="297"/>
    <x v="0"/>
    <s v="music/indie rock"/>
    <n v="100.90416666666667"/>
    <x v="1574"/>
    <x v="4"/>
    <x v="14"/>
  </r>
  <r>
    <x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x v="0"/>
    <x v="2"/>
    <x v="0"/>
    <s v="music/indie rock"/>
    <n v="147.75"/>
    <x v="1575"/>
    <x v="4"/>
    <x v="14"/>
  </r>
  <r>
    <x v="2118"/>
    <s v="PORCHES. vs. THE U.S.A."/>
    <s v="PORCHES.  and Documentarians tour from New York to San Francisco and back."/>
    <x v="28"/>
    <n v="1346.11"/>
    <x v="0"/>
    <x v="0"/>
    <s v="USD"/>
    <n v="1311538136"/>
    <n v="1308946136"/>
    <x v="0"/>
    <x v="57"/>
    <x v="0"/>
    <s v="music/indie rock"/>
    <n v="134.61099999999999"/>
    <x v="1576"/>
    <x v="4"/>
    <x v="14"/>
  </r>
  <r>
    <x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x v="0"/>
    <x v="19"/>
    <x v="0"/>
    <s v="music/indie rock"/>
    <n v="100.75"/>
    <x v="1577"/>
    <x v="4"/>
    <x v="14"/>
  </r>
  <r>
    <x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x v="0"/>
    <x v="50"/>
    <x v="0"/>
    <s v="music/indie rock"/>
    <n v="100.880375"/>
    <x v="1578"/>
    <x v="4"/>
    <x v="14"/>
  </r>
  <r>
    <x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x v="0"/>
    <x v="73"/>
    <x v="1"/>
    <s v="games/video games"/>
    <n v="0.56800000000000006"/>
    <x v="1579"/>
    <x v="6"/>
    <x v="17"/>
  </r>
  <r>
    <x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x v="0"/>
    <x v="83"/>
    <x v="1"/>
    <s v="games/video games"/>
    <n v="0.38750000000000001"/>
    <x v="1580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x v="0"/>
    <x v="81"/>
    <x v="1"/>
    <s v="games/video games"/>
    <n v="10"/>
    <x v="119"/>
    <x v="6"/>
    <x v="17"/>
  </r>
  <r>
    <x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x v="0"/>
    <x v="81"/>
    <x v="1"/>
    <s v="games/video games"/>
    <n v="10.454545454545453"/>
    <x v="1581"/>
    <x v="6"/>
    <x v="17"/>
  </r>
  <r>
    <x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x v="0"/>
    <x v="74"/>
    <x v="1"/>
    <s v="games/video games"/>
    <n v="1.4200000000000002"/>
    <x v="1582"/>
    <x v="6"/>
    <x v="17"/>
  </r>
  <r>
    <x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x v="0"/>
    <x v="84"/>
    <x v="1"/>
    <s v="games/video games"/>
    <n v="0.05"/>
    <x v="144"/>
    <x v="6"/>
    <x v="17"/>
  </r>
  <r>
    <x v="2127"/>
    <s v="Three Monkeys - Part 1: Into the Abyss"/>
    <s v="Three Monkeys is an audio adventure game for PC."/>
    <x v="89"/>
    <n v="8076"/>
    <x v="2"/>
    <x v="1"/>
    <s v="GBP"/>
    <n v="1426158463"/>
    <n v="1423570063"/>
    <x v="0"/>
    <x v="163"/>
    <x v="1"/>
    <s v="games/video games"/>
    <n v="28.842857142857142"/>
    <x v="1583"/>
    <x v="6"/>
    <x v="17"/>
  </r>
  <r>
    <x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x v="0"/>
    <x v="29"/>
    <x v="1"/>
    <s v="games/video games"/>
    <n v="0.16666666666666669"/>
    <x v="384"/>
    <x v="6"/>
    <x v="17"/>
  </r>
  <r>
    <x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x v="0"/>
    <x v="8"/>
    <x v="1"/>
    <s v="games/video games"/>
    <n v="11.799999999999999"/>
    <x v="1584"/>
    <x v="6"/>
    <x v="17"/>
  </r>
  <r>
    <x v="2130"/>
    <s v="Wondrous Adventures: A Kid's Game"/>
    <s v="You are the hero tasked to save your home from the villainous Sanword."/>
    <x v="247"/>
    <n v="85"/>
    <x v="2"/>
    <x v="0"/>
    <s v="USD"/>
    <n v="1408154663"/>
    <n v="1405130663"/>
    <x v="0"/>
    <x v="80"/>
    <x v="1"/>
    <s v="games/video games"/>
    <n v="0.20238095238095236"/>
    <x v="1241"/>
    <x v="6"/>
    <x v="17"/>
  </r>
  <r>
    <x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x v="0"/>
    <x v="83"/>
    <x v="1"/>
    <s v="games/video games"/>
    <n v="5"/>
    <x v="1585"/>
    <x v="6"/>
    <x v="17"/>
  </r>
  <r>
    <x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x v="0"/>
    <x v="221"/>
    <x v="1"/>
    <s v="games/video games"/>
    <n v="2.1129899999999995"/>
    <x v="1586"/>
    <x v="6"/>
    <x v="17"/>
  </r>
  <r>
    <x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x v="0"/>
    <x v="83"/>
    <x v="1"/>
    <s v="games/video games"/>
    <n v="1.6"/>
    <x v="1587"/>
    <x v="6"/>
    <x v="17"/>
  </r>
  <r>
    <x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x v="0"/>
    <x v="83"/>
    <x v="1"/>
    <s v="games/video games"/>
    <n v="1.7333333333333332"/>
    <x v="1588"/>
    <x v="6"/>
    <x v="17"/>
  </r>
  <r>
    <x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x v="0"/>
    <x v="19"/>
    <x v="1"/>
    <s v="games/video games"/>
    <n v="9.56"/>
    <x v="1589"/>
    <x v="6"/>
    <x v="17"/>
  </r>
  <r>
    <x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x v="0"/>
    <x v="80"/>
    <x v="1"/>
    <s v="games/video games"/>
    <n v="5.9612499999999999E-2"/>
    <x v="1590"/>
    <x v="6"/>
    <x v="17"/>
  </r>
  <r>
    <x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x v="0"/>
    <x v="408"/>
    <x v="1"/>
    <s v="games/video games"/>
    <n v="28.405999999999999"/>
    <x v="1591"/>
    <x v="6"/>
    <x v="17"/>
  </r>
  <r>
    <x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x v="0"/>
    <x v="8"/>
    <x v="1"/>
    <s v="games/video games"/>
    <n v="12.8"/>
    <x v="1592"/>
    <x v="6"/>
    <x v="17"/>
  </r>
  <r>
    <x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x v="0"/>
    <x v="66"/>
    <x v="1"/>
    <s v="games/video games"/>
    <n v="5.42"/>
    <x v="1593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x v="0"/>
    <x v="202"/>
    <x v="1"/>
    <s v="games/video games"/>
    <n v="0.11199999999999999"/>
    <x v="1594"/>
    <x v="6"/>
    <x v="17"/>
  </r>
  <r>
    <x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x v="0"/>
    <x v="78"/>
    <x v="1"/>
    <s v="games/video games"/>
    <n v="0"/>
    <x v="121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x v="0"/>
    <x v="8"/>
    <x v="1"/>
    <s v="games/video games"/>
    <n v="5.7238095238095239"/>
    <x v="1595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x v="0"/>
    <x v="81"/>
    <x v="1"/>
    <s v="games/video games"/>
    <n v="11.25"/>
    <x v="834"/>
    <x v="6"/>
    <x v="17"/>
  </r>
  <r>
    <x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x v="0"/>
    <x v="54"/>
    <x v="1"/>
    <s v="games/video games"/>
    <n v="1.7098591549295776"/>
    <x v="1596"/>
    <x v="6"/>
    <x v="17"/>
  </r>
  <r>
    <x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x v="0"/>
    <x v="30"/>
    <x v="1"/>
    <s v="games/video games"/>
    <n v="30.433333333333334"/>
    <x v="1597"/>
    <x v="6"/>
    <x v="17"/>
  </r>
  <r>
    <x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x v="0"/>
    <x v="29"/>
    <x v="1"/>
    <s v="games/video games"/>
    <n v="0.02"/>
    <x v="120"/>
    <x v="6"/>
    <x v="17"/>
  </r>
  <r>
    <x v="2147"/>
    <s v="Johnny Rocketfingers 3"/>
    <s v="A Point and Click Adventure on Steroids."/>
    <x v="303"/>
    <n v="2716"/>
    <x v="2"/>
    <x v="0"/>
    <s v="USD"/>
    <n v="1416125148"/>
    <n v="1413356748"/>
    <x v="0"/>
    <x v="165"/>
    <x v="1"/>
    <s v="games/video games"/>
    <n v="0.69641025641025645"/>
    <x v="1598"/>
    <x v="6"/>
    <x v="17"/>
  </r>
  <r>
    <x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x v="0"/>
    <x v="84"/>
    <x v="1"/>
    <s v="games/video games"/>
    <n v="2"/>
    <x v="120"/>
    <x v="6"/>
    <x v="17"/>
  </r>
  <r>
    <x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x v="0"/>
    <x v="78"/>
    <x v="1"/>
    <s v="games/video games"/>
    <n v="0"/>
    <x v="121"/>
    <x v="6"/>
    <x v="17"/>
  </r>
  <r>
    <x v="2150"/>
    <s v="The Unknown Door"/>
    <s v="A pixel styled open world detective game."/>
    <x v="63"/>
    <n v="405"/>
    <x v="2"/>
    <x v="10"/>
    <s v="NOK"/>
    <n v="1468392599"/>
    <n v="1465800599"/>
    <x v="0"/>
    <x v="80"/>
    <x v="1"/>
    <s v="games/video games"/>
    <n v="0.80999999999999994"/>
    <x v="1599"/>
    <x v="6"/>
    <x v="17"/>
  </r>
  <r>
    <x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x v="0"/>
    <x v="79"/>
    <x v="1"/>
    <s v="games/video games"/>
    <n v="0.26222222222222225"/>
    <x v="1584"/>
    <x v="6"/>
    <x v="17"/>
  </r>
  <r>
    <x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x v="0"/>
    <x v="80"/>
    <x v="1"/>
    <s v="games/video games"/>
    <n v="0.16666666666666669"/>
    <x v="385"/>
    <x v="6"/>
    <x v="17"/>
  </r>
  <r>
    <x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x v="0"/>
    <x v="80"/>
    <x v="1"/>
    <s v="games/video games"/>
    <n v="9.124454880912446E-3"/>
    <x v="439"/>
    <x v="6"/>
    <x v="17"/>
  </r>
  <r>
    <x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x v="0"/>
    <x v="84"/>
    <x v="1"/>
    <s v="games/video games"/>
    <n v="0.8"/>
    <x v="120"/>
    <x v="6"/>
    <x v="17"/>
  </r>
  <r>
    <x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x v="0"/>
    <x v="81"/>
    <x v="1"/>
    <s v="games/video games"/>
    <n v="2.2999999999999998"/>
    <x v="1581"/>
    <x v="6"/>
    <x v="17"/>
  </r>
  <r>
    <x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x v="0"/>
    <x v="183"/>
    <x v="1"/>
    <s v="games/video games"/>
    <n v="2.6660714285714282"/>
    <x v="1600"/>
    <x v="6"/>
    <x v="17"/>
  </r>
  <r>
    <x v="2157"/>
    <s v="Nin"/>
    <s v="Gamers and 90's fans unite in this small tale of epic proportions!"/>
    <x v="96"/>
    <n v="21144"/>
    <x v="2"/>
    <x v="0"/>
    <s v="USD"/>
    <n v="1482479940"/>
    <n v="1479684783"/>
    <x v="0"/>
    <x v="7"/>
    <x v="1"/>
    <s v="games/video games"/>
    <n v="28.192"/>
    <x v="1601"/>
    <x v="6"/>
    <x v="17"/>
  </r>
  <r>
    <x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x v="0"/>
    <x v="409"/>
    <x v="1"/>
    <s v="games/video games"/>
    <n v="6.5900366666666672"/>
    <x v="1602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x v="0"/>
    <x v="84"/>
    <x v="1"/>
    <s v="games/video games"/>
    <n v="0.72222222222222221"/>
    <x v="31"/>
    <x v="6"/>
    <x v="17"/>
  </r>
  <r>
    <x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x v="0"/>
    <x v="38"/>
    <x v="1"/>
    <s v="games/video games"/>
    <n v="0.85000000000000009"/>
    <x v="1603"/>
    <x v="6"/>
    <x v="17"/>
  </r>
  <r>
    <x v="2161"/>
    <s v="CallMeGhost DEBUT ALBUM preorder!"/>
    <s v="We're trying to fund hard copies of our debut album!"/>
    <x v="44"/>
    <n v="463"/>
    <x v="0"/>
    <x v="0"/>
    <s v="USD"/>
    <n v="1443040059"/>
    <n v="1440448059"/>
    <x v="0"/>
    <x v="62"/>
    <x v="0"/>
    <s v="music/rock"/>
    <n v="115.75"/>
    <x v="1604"/>
    <x v="4"/>
    <x v="11"/>
  </r>
  <r>
    <x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x v="0"/>
    <x v="6"/>
    <x v="0"/>
    <s v="music/rock"/>
    <n v="112.26666666666667"/>
    <x v="1605"/>
    <x v="4"/>
    <x v="11"/>
  </r>
  <r>
    <x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x v="0"/>
    <x v="34"/>
    <x v="0"/>
    <s v="music/rock"/>
    <n v="132.20000000000002"/>
    <x v="1606"/>
    <x v="4"/>
    <x v="11"/>
  </r>
  <r>
    <x v="2164"/>
    <s v="Rosaline debut record"/>
    <s v="South Florida roots country/rock outfit's long awaited debut record"/>
    <x v="62"/>
    <n v="5645"/>
    <x v="0"/>
    <x v="0"/>
    <s v="USD"/>
    <n v="1466827140"/>
    <n v="1464196414"/>
    <x v="0"/>
    <x v="183"/>
    <x v="0"/>
    <s v="music/rock"/>
    <n v="102.63636363636364"/>
    <x v="1607"/>
    <x v="4"/>
    <x v="11"/>
  </r>
  <r>
    <x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x v="0"/>
    <x v="27"/>
    <x v="0"/>
    <s v="music/rock"/>
    <n v="138.64000000000001"/>
    <x v="1608"/>
    <x v="4"/>
    <x v="11"/>
  </r>
  <r>
    <x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x v="0"/>
    <x v="58"/>
    <x v="0"/>
    <s v="music/rock"/>
    <n v="146.6"/>
    <x v="1609"/>
    <x v="4"/>
    <x v="11"/>
  </r>
  <r>
    <x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x v="0"/>
    <x v="22"/>
    <x v="0"/>
    <s v="music/rock"/>
    <n v="120"/>
    <x v="381"/>
    <x v="4"/>
    <x v="11"/>
  </r>
  <r>
    <x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x v="0"/>
    <x v="158"/>
    <x v="0"/>
    <s v="music/rock"/>
    <n v="121.5816111111111"/>
    <x v="1610"/>
    <x v="4"/>
    <x v="11"/>
  </r>
  <r>
    <x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x v="0"/>
    <x v="63"/>
    <x v="0"/>
    <s v="music/rock"/>
    <n v="100"/>
    <x v="1611"/>
    <x v="4"/>
    <x v="11"/>
  </r>
  <r>
    <x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x v="0"/>
    <x v="10"/>
    <x v="0"/>
    <s v="music/rock"/>
    <n v="180.85714285714286"/>
    <x v="1612"/>
    <x v="4"/>
    <x v="11"/>
  </r>
  <r>
    <x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x v="0"/>
    <x v="5"/>
    <x v="0"/>
    <s v="music/rock"/>
    <n v="106.075"/>
    <x v="1613"/>
    <x v="4"/>
    <x v="11"/>
  </r>
  <r>
    <x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x v="0"/>
    <x v="62"/>
    <x v="0"/>
    <s v="music/rock"/>
    <n v="100"/>
    <x v="926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x v="0"/>
    <x v="240"/>
    <x v="0"/>
    <s v="music/rock"/>
    <n v="126.92857142857143"/>
    <x v="1614"/>
    <x v="4"/>
    <x v="11"/>
  </r>
  <r>
    <x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x v="0"/>
    <x v="287"/>
    <x v="0"/>
    <s v="music/rock"/>
    <n v="102.97499999999999"/>
    <x v="1615"/>
    <x v="4"/>
    <x v="11"/>
  </r>
  <r>
    <x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x v="0"/>
    <x v="55"/>
    <x v="0"/>
    <s v="music/rock"/>
    <n v="250"/>
    <x v="1616"/>
    <x v="4"/>
    <x v="11"/>
  </r>
  <r>
    <x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x v="0"/>
    <x v="26"/>
    <x v="0"/>
    <s v="music/rock"/>
    <n v="126.02"/>
    <x v="1617"/>
    <x v="4"/>
    <x v="11"/>
  </r>
  <r>
    <x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x v="0"/>
    <x v="44"/>
    <x v="0"/>
    <s v="music/rock"/>
    <n v="100.12"/>
    <x v="1618"/>
    <x v="4"/>
    <x v="11"/>
  </r>
  <r>
    <x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x v="0"/>
    <x v="410"/>
    <x v="0"/>
    <s v="music/rock"/>
    <n v="138.64000000000001"/>
    <x v="1619"/>
    <x v="4"/>
    <x v="11"/>
  </r>
  <r>
    <x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x v="0"/>
    <x v="64"/>
    <x v="0"/>
    <s v="music/rock"/>
    <n v="161.4"/>
    <x v="1620"/>
    <x v="4"/>
    <x v="11"/>
  </r>
  <r>
    <x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x v="0"/>
    <x v="76"/>
    <x v="0"/>
    <s v="music/rock"/>
    <n v="107.18419999999999"/>
    <x v="1621"/>
    <x v="4"/>
    <x v="11"/>
  </r>
  <r>
    <x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x v="0"/>
    <x v="28"/>
    <x v="0"/>
    <s v="games/tabletop games"/>
    <n v="153.1"/>
    <x v="1622"/>
    <x v="6"/>
    <x v="32"/>
  </r>
  <r>
    <x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x v="0"/>
    <x v="289"/>
    <x v="0"/>
    <s v="games/tabletop games"/>
    <n v="524.16666666666663"/>
    <x v="1623"/>
    <x v="6"/>
    <x v="32"/>
  </r>
  <r>
    <x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x v="0"/>
    <x v="411"/>
    <x v="0"/>
    <s v="games/tabletop games"/>
    <n v="489.27777777777777"/>
    <x v="1624"/>
    <x v="6"/>
    <x v="32"/>
  </r>
  <r>
    <x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x v="1"/>
    <x v="161"/>
    <x v="0"/>
    <s v="games/tabletop games"/>
    <n v="284.74"/>
    <x v="1625"/>
    <x v="6"/>
    <x v="32"/>
  </r>
  <r>
    <x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x v="0"/>
    <x v="412"/>
    <x v="0"/>
    <s v="games/tabletop games"/>
    <n v="1856.97"/>
    <x v="1626"/>
    <x v="6"/>
    <x v="32"/>
  </r>
  <r>
    <x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x v="0"/>
    <x v="413"/>
    <x v="0"/>
    <s v="games/tabletop games"/>
    <n v="109.67499999999998"/>
    <x v="1627"/>
    <x v="6"/>
    <x v="32"/>
  </r>
  <r>
    <x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x v="1"/>
    <x v="414"/>
    <x v="0"/>
    <s v="games/tabletop games"/>
    <n v="1014.6425"/>
    <x v="1628"/>
    <x v="6"/>
    <x v="32"/>
  </r>
  <r>
    <x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x v="0"/>
    <x v="415"/>
    <x v="0"/>
    <s v="games/tabletop games"/>
    <n v="412.17692027666544"/>
    <x v="1629"/>
    <x v="6"/>
    <x v="32"/>
  </r>
  <r>
    <x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x v="0"/>
    <x v="106"/>
    <x v="0"/>
    <s v="games/tabletop games"/>
    <n v="503.25"/>
    <x v="1630"/>
    <x v="6"/>
    <x v="32"/>
  </r>
  <r>
    <x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x v="0"/>
    <x v="416"/>
    <x v="0"/>
    <s v="games/tabletop games"/>
    <n v="184.61052631578946"/>
    <x v="1631"/>
    <x v="6"/>
    <x v="32"/>
  </r>
  <r>
    <x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x v="0"/>
    <x v="20"/>
    <x v="0"/>
    <s v="games/tabletop games"/>
    <n v="119.73333333333333"/>
    <x v="163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x v="0"/>
    <x v="417"/>
    <x v="0"/>
    <s v="games/tabletop games"/>
    <n v="1081.2401666666667"/>
    <x v="1633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x v="0"/>
    <x v="418"/>
    <x v="0"/>
    <s v="games/tabletop games"/>
    <n v="452.37333333333333"/>
    <x v="1634"/>
    <x v="6"/>
    <x v="32"/>
  </r>
  <r>
    <x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x v="0"/>
    <x v="419"/>
    <x v="0"/>
    <s v="games/tabletop games"/>
    <n v="537.37"/>
    <x v="1635"/>
    <x v="6"/>
    <x v="32"/>
  </r>
  <r>
    <x v="2195"/>
    <s v="Purgatoria: City of Angels"/>
    <s v="A gritty, noir tabletop RPG with a fast-paced combo-based battle system."/>
    <x v="210"/>
    <n v="5535"/>
    <x v="0"/>
    <x v="0"/>
    <s v="USD"/>
    <n v="1439317900"/>
    <n v="1436725900"/>
    <x v="0"/>
    <x v="248"/>
    <x v="0"/>
    <s v="games/tabletop games"/>
    <n v="120.32608695652173"/>
    <x v="1636"/>
    <x v="6"/>
    <x v="32"/>
  </r>
  <r>
    <x v="2196"/>
    <s v="LACORSA Grand Prix Game (relaunch)"/>
    <s v="Race your friends in style with this classic Grand Prix game."/>
    <x v="32"/>
    <n v="15937"/>
    <x v="0"/>
    <x v="0"/>
    <s v="USD"/>
    <n v="1480662000"/>
    <n v="1478000502"/>
    <x v="0"/>
    <x v="302"/>
    <x v="0"/>
    <s v="games/tabletop games"/>
    <n v="113.83571428571429"/>
    <x v="1637"/>
    <x v="6"/>
    <x v="32"/>
  </r>
  <r>
    <x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x v="0"/>
    <x v="420"/>
    <x v="0"/>
    <s v="games/tabletop games"/>
    <n v="951.03109999999992"/>
    <x v="1638"/>
    <x v="6"/>
    <x v="32"/>
  </r>
  <r>
    <x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x v="0"/>
    <x v="421"/>
    <x v="0"/>
    <s v="games/tabletop games"/>
    <n v="132.89249999999998"/>
    <x v="1639"/>
    <x v="6"/>
    <x v="32"/>
  </r>
  <r>
    <x v="2199"/>
    <s v="Decadolo. Flip it!"/>
    <s v="A new strategic board game designed to flip out your opponent."/>
    <x v="7"/>
    <n v="13228"/>
    <x v="0"/>
    <x v="17"/>
    <s v="EUR"/>
    <n v="1444903198"/>
    <n v="1442311198"/>
    <x v="1"/>
    <x v="140"/>
    <x v="0"/>
    <s v="games/tabletop games"/>
    <n v="146.97777777777779"/>
    <x v="1640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x v="0"/>
    <x v="40"/>
    <x v="0"/>
    <s v="games/tabletop games"/>
    <n v="542.15"/>
    <x v="1641"/>
    <x v="6"/>
    <x v="32"/>
  </r>
  <r>
    <x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x v="0"/>
    <x v="33"/>
    <x v="0"/>
    <s v="music/electronic music"/>
    <n v="382.71818181818185"/>
    <x v="1642"/>
    <x v="4"/>
    <x v="15"/>
  </r>
  <r>
    <x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x v="0"/>
    <x v="422"/>
    <x v="0"/>
    <s v="music/electronic music"/>
    <n v="704.18124999999998"/>
    <x v="1643"/>
    <x v="4"/>
    <x v="15"/>
  </r>
  <r>
    <x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x v="0"/>
    <x v="133"/>
    <x v="0"/>
    <s v="music/electronic music"/>
    <n v="109.55"/>
    <x v="1644"/>
    <x v="4"/>
    <x v="15"/>
  </r>
  <r>
    <x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x v="0"/>
    <x v="196"/>
    <x v="0"/>
    <s v="music/electronic music"/>
    <n v="132.86666666666667"/>
    <x v="1645"/>
    <x v="4"/>
    <x v="15"/>
  </r>
  <r>
    <x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x v="0"/>
    <x v="74"/>
    <x v="0"/>
    <s v="music/electronic music"/>
    <n v="152"/>
    <x v="1312"/>
    <x v="4"/>
    <x v="15"/>
  </r>
  <r>
    <x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x v="0"/>
    <x v="69"/>
    <x v="0"/>
    <s v="music/electronic music"/>
    <n v="102.72727272727273"/>
    <x v="1646"/>
    <x v="4"/>
    <x v="15"/>
  </r>
  <r>
    <x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x v="0"/>
    <x v="63"/>
    <x v="0"/>
    <s v="music/electronic music"/>
    <n v="100"/>
    <x v="1647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x v="0"/>
    <x v="54"/>
    <x v="0"/>
    <s v="music/electronic music"/>
    <n v="101.6"/>
    <x v="1648"/>
    <x v="4"/>
    <x v="15"/>
  </r>
  <r>
    <x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x v="0"/>
    <x v="41"/>
    <x v="0"/>
    <s v="music/electronic music"/>
    <n v="150.80000000000001"/>
    <x v="1649"/>
    <x v="4"/>
    <x v="15"/>
  </r>
  <r>
    <x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x v="0"/>
    <x v="250"/>
    <x v="0"/>
    <s v="music/electronic music"/>
    <n v="111.425"/>
    <x v="1650"/>
    <x v="4"/>
    <x v="15"/>
  </r>
  <r>
    <x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x v="0"/>
    <x v="148"/>
    <x v="0"/>
    <s v="music/electronic music"/>
    <n v="195.6"/>
    <x v="610"/>
    <x v="4"/>
    <x v="15"/>
  </r>
  <r>
    <x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x v="0"/>
    <x v="252"/>
    <x v="0"/>
    <s v="music/electronic music"/>
    <n v="114.38333333333333"/>
    <x v="1651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x v="0"/>
    <x v="29"/>
    <x v="0"/>
    <s v="music/electronic music"/>
    <n v="200"/>
    <x v="119"/>
    <x v="4"/>
    <x v="15"/>
  </r>
  <r>
    <x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x v="0"/>
    <x v="54"/>
    <x v="0"/>
    <s v="music/electronic music"/>
    <n v="292.50166666666667"/>
    <x v="1652"/>
    <x v="4"/>
    <x v="15"/>
  </r>
  <r>
    <x v="2215"/>
    <s v="&quot;Something to See, Not to Say&quot; - Anemometer's First EP Album"/>
    <s v="Ambient Electro Grind-fest!"/>
    <x v="131"/>
    <n v="860"/>
    <x v="0"/>
    <x v="0"/>
    <s v="USD"/>
    <n v="1331621940"/>
    <n v="1329671572"/>
    <x v="0"/>
    <x v="51"/>
    <x v="0"/>
    <s v="music/electronic music"/>
    <n v="156.36363636363637"/>
    <x v="1653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x v="0"/>
    <x v="25"/>
    <x v="0"/>
    <s v="music/electronic music"/>
    <n v="105.66666666666666"/>
    <x v="1654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x v="0"/>
    <x v="82"/>
    <x v="0"/>
    <s v="music/electronic music"/>
    <n v="101.19047619047619"/>
    <x v="1655"/>
    <x v="4"/>
    <x v="15"/>
  </r>
  <r>
    <x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x v="0"/>
    <x v="88"/>
    <x v="0"/>
    <s v="music/electronic music"/>
    <n v="122.833"/>
    <x v="1656"/>
    <x v="4"/>
    <x v="15"/>
  </r>
  <r>
    <x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x v="0"/>
    <x v="10"/>
    <x v="0"/>
    <s v="music/electronic music"/>
    <n v="101.49999999999999"/>
    <x v="1657"/>
    <x v="4"/>
    <x v="15"/>
  </r>
  <r>
    <x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x v="0"/>
    <x v="50"/>
    <x v="0"/>
    <s v="music/electronic music"/>
    <n v="101.14285714285714"/>
    <x v="1658"/>
    <x v="4"/>
    <x v="15"/>
  </r>
  <r>
    <x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x v="0"/>
    <x v="423"/>
    <x v="0"/>
    <s v="games/tabletop games"/>
    <n v="108.11999999999999"/>
    <x v="1659"/>
    <x v="6"/>
    <x v="32"/>
  </r>
  <r>
    <x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x v="0"/>
    <x v="209"/>
    <x v="0"/>
    <s v="games/tabletop games"/>
    <n v="162.6"/>
    <x v="1660"/>
    <x v="6"/>
    <x v="32"/>
  </r>
  <r>
    <x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x v="0"/>
    <x v="61"/>
    <x v="0"/>
    <s v="games/tabletop games"/>
    <n v="105.80000000000001"/>
    <x v="166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x v="0"/>
    <x v="228"/>
    <x v="0"/>
    <s v="games/tabletop games"/>
    <n v="243.15000000000003"/>
    <x v="1662"/>
    <x v="6"/>
    <x v="32"/>
  </r>
  <r>
    <x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x v="0"/>
    <x v="424"/>
    <x v="0"/>
    <s v="games/tabletop games"/>
    <n v="944.83338095238094"/>
    <x v="1663"/>
    <x v="6"/>
    <x v="32"/>
  </r>
  <r>
    <x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x v="0"/>
    <x v="306"/>
    <x v="0"/>
    <s v="games/tabletop games"/>
    <n v="108.46283333333334"/>
    <x v="1664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x v="0"/>
    <x v="425"/>
    <x v="0"/>
    <s v="games/tabletop games"/>
    <n v="157.37692307692308"/>
    <x v="1665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x v="0"/>
    <x v="296"/>
    <x v="0"/>
    <s v="games/tabletop games"/>
    <n v="1174.49"/>
    <x v="1666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x v="0"/>
    <x v="380"/>
    <x v="0"/>
    <s v="games/tabletop games"/>
    <n v="171.04755366949576"/>
    <x v="1667"/>
    <x v="6"/>
    <x v="32"/>
  </r>
  <r>
    <x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x v="0"/>
    <x v="156"/>
    <x v="0"/>
    <s v="games/tabletop games"/>
    <n v="125.95294117647057"/>
    <x v="1668"/>
    <x v="6"/>
    <x v="32"/>
  </r>
  <r>
    <x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x v="0"/>
    <x v="426"/>
    <x v="0"/>
    <s v="games/tabletop games"/>
    <n v="1212.1296000000002"/>
    <x v="1669"/>
    <x v="6"/>
    <x v="32"/>
  </r>
  <r>
    <x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x v="0"/>
    <x v="427"/>
    <x v="0"/>
    <s v="games/tabletop games"/>
    <n v="495.8"/>
    <x v="1670"/>
    <x v="6"/>
    <x v="32"/>
  </r>
  <r>
    <x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x v="0"/>
    <x v="428"/>
    <x v="0"/>
    <s v="games/tabletop games"/>
    <n v="332.03999999999996"/>
    <x v="1671"/>
    <x v="6"/>
    <x v="32"/>
  </r>
  <r>
    <x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x v="0"/>
    <x v="33"/>
    <x v="0"/>
    <s v="games/tabletop games"/>
    <n v="1165"/>
    <x v="1672"/>
    <x v="6"/>
    <x v="32"/>
  </r>
  <r>
    <x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x v="0"/>
    <x v="206"/>
    <x v="0"/>
    <s v="games/tabletop games"/>
    <n v="153.3153846153846"/>
    <x v="1673"/>
    <x v="6"/>
    <x v="32"/>
  </r>
  <r>
    <x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x v="0"/>
    <x v="340"/>
    <x v="0"/>
    <s v="games/tabletop games"/>
    <n v="537.10714285714289"/>
    <x v="1674"/>
    <x v="6"/>
    <x v="32"/>
  </r>
  <r>
    <x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x v="0"/>
    <x v="429"/>
    <x v="0"/>
    <s v="games/tabletop games"/>
    <n v="352.92777777777775"/>
    <x v="1675"/>
    <x v="6"/>
    <x v="32"/>
  </r>
  <r>
    <x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x v="0"/>
    <x v="1"/>
    <x v="0"/>
    <s v="games/tabletop games"/>
    <n v="137.4"/>
    <x v="1676"/>
    <x v="6"/>
    <x v="32"/>
  </r>
  <r>
    <x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x v="0"/>
    <x v="374"/>
    <x v="0"/>
    <s v="games/tabletop games"/>
    <n v="128.02668"/>
    <x v="1677"/>
    <x v="6"/>
    <x v="32"/>
  </r>
  <r>
    <x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x v="0"/>
    <x v="93"/>
    <x v="0"/>
    <s v="games/tabletop games"/>
    <n v="270.68"/>
    <x v="1678"/>
    <x v="6"/>
    <x v="32"/>
  </r>
  <r>
    <x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x v="0"/>
    <x v="430"/>
    <x v="0"/>
    <s v="games/tabletop games"/>
    <n v="806.4"/>
    <x v="1679"/>
    <x v="6"/>
    <x v="32"/>
  </r>
  <r>
    <x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x v="0"/>
    <x v="431"/>
    <x v="0"/>
    <s v="games/tabletop games"/>
    <n v="1360.0976000000001"/>
    <x v="1680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x v="0"/>
    <x v="432"/>
    <x v="0"/>
    <s v="games/tabletop games"/>
    <n v="930250"/>
    <x v="1681"/>
    <x v="6"/>
    <x v="32"/>
  </r>
  <r>
    <x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x v="0"/>
    <x v="126"/>
    <x v="0"/>
    <s v="games/tabletop games"/>
    <n v="377.02"/>
    <x v="1682"/>
    <x v="6"/>
    <x v="32"/>
  </r>
  <r>
    <x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x v="0"/>
    <x v="433"/>
    <x v="0"/>
    <s v="games/tabletop games"/>
    <n v="2647.0250000000001"/>
    <x v="1683"/>
    <x v="6"/>
    <x v="32"/>
  </r>
  <r>
    <x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x v="0"/>
    <x v="7"/>
    <x v="0"/>
    <s v="games/tabletop games"/>
    <n v="100.12"/>
    <x v="1684"/>
    <x v="6"/>
    <x v="32"/>
  </r>
  <r>
    <x v="2247"/>
    <s v="Foragers"/>
    <s v="Take on the role of an ancient forager in this fun strategy game from the designer of Biblios."/>
    <x v="17"/>
    <n v="19324"/>
    <x v="0"/>
    <x v="0"/>
    <s v="USD"/>
    <n v="1438185565"/>
    <n v="1436975965"/>
    <x v="0"/>
    <x v="434"/>
    <x v="0"/>
    <s v="games/tabletop games"/>
    <n v="104.45405405405405"/>
    <x v="1685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x v="0"/>
    <x v="130"/>
    <x v="0"/>
    <s v="games/tabletop games"/>
    <n v="107.21428571428571"/>
    <x v="1686"/>
    <x v="6"/>
    <x v="32"/>
  </r>
  <r>
    <x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x v="0"/>
    <x v="387"/>
    <x v="0"/>
    <s v="games/tabletop games"/>
    <n v="168.77142857142857"/>
    <x v="1687"/>
    <x v="6"/>
    <x v="32"/>
  </r>
  <r>
    <x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x v="0"/>
    <x v="435"/>
    <x v="0"/>
    <s v="games/tabletop games"/>
    <n v="975.11200000000008"/>
    <x v="1688"/>
    <x v="6"/>
    <x v="32"/>
  </r>
  <r>
    <x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x v="0"/>
    <x v="436"/>
    <x v="0"/>
    <s v="games/tabletop games"/>
    <n v="134.44929411764704"/>
    <x v="1689"/>
    <x v="6"/>
    <x v="32"/>
  </r>
  <r>
    <x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x v="0"/>
    <x v="437"/>
    <x v="0"/>
    <s v="games/tabletop games"/>
    <n v="272.27777777777777"/>
    <x v="1690"/>
    <x v="6"/>
    <x v="32"/>
  </r>
  <r>
    <x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x v="0"/>
    <x v="87"/>
    <x v="0"/>
    <s v="games/tabletop games"/>
    <n v="112.6875"/>
    <x v="1691"/>
    <x v="6"/>
    <x v="32"/>
  </r>
  <r>
    <x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x v="0"/>
    <x v="438"/>
    <x v="0"/>
    <s v="games/tabletop games"/>
    <n v="459.8"/>
    <x v="1692"/>
    <x v="6"/>
    <x v="32"/>
  </r>
  <r>
    <x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x v="0"/>
    <x v="197"/>
    <x v="0"/>
    <s v="games/tabletop games"/>
    <n v="286.65822784810126"/>
    <x v="1693"/>
    <x v="6"/>
    <x v="32"/>
  </r>
  <r>
    <x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x v="0"/>
    <x v="133"/>
    <x v="0"/>
    <s v="games/tabletop games"/>
    <n v="222.70833333333334"/>
    <x v="1694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x v="0"/>
    <x v="39"/>
    <x v="0"/>
    <s v="games/tabletop games"/>
    <n v="636.14"/>
    <x v="1695"/>
    <x v="6"/>
    <x v="32"/>
  </r>
  <r>
    <x v="2258"/>
    <s v="A Sundered World"/>
    <s v="A Dungeon World campaign setting that takes place after the end of the worlds."/>
    <x v="41"/>
    <n v="3223"/>
    <x v="0"/>
    <x v="0"/>
    <s v="USD"/>
    <n v="1434045687"/>
    <n v="1431453687"/>
    <x v="0"/>
    <x v="242"/>
    <x v="0"/>
    <s v="games/tabletop games"/>
    <n v="146.5"/>
    <x v="1696"/>
    <x v="6"/>
    <x v="32"/>
  </r>
  <r>
    <x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x v="0"/>
    <x v="190"/>
    <x v="0"/>
    <s v="games/tabletop games"/>
    <n v="1867.1"/>
    <x v="1697"/>
    <x v="6"/>
    <x v="32"/>
  </r>
  <r>
    <x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x v="0"/>
    <x v="87"/>
    <x v="0"/>
    <s v="games/tabletop games"/>
    <n v="326.92"/>
    <x v="1698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x v="0"/>
    <x v="439"/>
    <x v="0"/>
    <s v="games/tabletop games"/>
    <n v="779.5"/>
    <x v="1699"/>
    <x v="6"/>
    <x v="32"/>
  </r>
  <r>
    <x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x v="0"/>
    <x v="331"/>
    <x v="0"/>
    <s v="games/tabletop games"/>
    <n v="154.15151515151516"/>
    <x v="1700"/>
    <x v="6"/>
    <x v="32"/>
  </r>
  <r>
    <x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x v="0"/>
    <x v="65"/>
    <x v="0"/>
    <s v="games/tabletop games"/>
    <n v="115.54666666666667"/>
    <x v="1701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x v="0"/>
    <x v="440"/>
    <x v="0"/>
    <s v="games/tabletop games"/>
    <n v="180.03333333333333"/>
    <x v="1702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x v="0"/>
    <x v="57"/>
    <x v="0"/>
    <s v="games/tabletop games"/>
    <n v="298.5"/>
    <x v="1703"/>
    <x v="6"/>
    <x v="32"/>
  </r>
  <r>
    <x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x v="0"/>
    <x v="441"/>
    <x v="0"/>
    <s v="games/tabletop games"/>
    <n v="320.26666666666665"/>
    <x v="1704"/>
    <x v="6"/>
    <x v="32"/>
  </r>
  <r>
    <x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x v="0"/>
    <x v="442"/>
    <x v="0"/>
    <s v="games/tabletop games"/>
    <n v="380.52499999999998"/>
    <x v="1705"/>
    <x v="6"/>
    <x v="32"/>
  </r>
  <r>
    <x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x v="0"/>
    <x v="441"/>
    <x v="0"/>
    <s v="games/tabletop games"/>
    <n v="102.60000000000001"/>
    <x v="1706"/>
    <x v="6"/>
    <x v="32"/>
  </r>
  <r>
    <x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x v="0"/>
    <x v="443"/>
    <x v="0"/>
    <s v="games/tabletop games"/>
    <n v="1801.64"/>
    <x v="1707"/>
    <x v="6"/>
    <x v="32"/>
  </r>
  <r>
    <x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x v="0"/>
    <x v="444"/>
    <x v="0"/>
    <s v="games/tabletop games"/>
    <n v="720.24800000000005"/>
    <x v="1708"/>
    <x v="6"/>
    <x v="32"/>
  </r>
  <r>
    <x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x v="0"/>
    <x v="445"/>
    <x v="0"/>
    <s v="games/tabletop games"/>
    <n v="283.09000000000003"/>
    <x v="1709"/>
    <x v="6"/>
    <x v="32"/>
  </r>
  <r>
    <x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x v="0"/>
    <x v="446"/>
    <x v="0"/>
    <s v="games/tabletop games"/>
    <n v="1356.6000000000001"/>
    <x v="1710"/>
    <x v="6"/>
    <x v="32"/>
  </r>
  <r>
    <x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x v="0"/>
    <x v="206"/>
    <x v="0"/>
    <s v="games/tabletop games"/>
    <n v="220.35999999999999"/>
    <x v="1711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x v="0"/>
    <x v="221"/>
    <x v="0"/>
    <s v="games/tabletop games"/>
    <n v="119.6"/>
    <x v="1712"/>
    <x v="6"/>
    <x v="32"/>
  </r>
  <r>
    <x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x v="0"/>
    <x v="1"/>
    <x v="0"/>
    <s v="games/tabletop games"/>
    <n v="407.76923076923077"/>
    <x v="1713"/>
    <x v="6"/>
    <x v="32"/>
  </r>
  <r>
    <x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x v="0"/>
    <x v="11"/>
    <x v="0"/>
    <s v="games/tabletop games"/>
    <n v="105.81826105905425"/>
    <x v="1714"/>
    <x v="6"/>
    <x v="32"/>
  </r>
  <r>
    <x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x v="0"/>
    <x v="447"/>
    <x v="0"/>
    <s v="games/tabletop games"/>
    <n v="141.08235294117648"/>
    <x v="1715"/>
    <x v="6"/>
    <x v="32"/>
  </r>
  <r>
    <x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x v="0"/>
    <x v="332"/>
    <x v="0"/>
    <s v="games/tabletop games"/>
    <n v="270.7"/>
    <x v="1716"/>
    <x v="6"/>
    <x v="32"/>
  </r>
  <r>
    <x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x v="0"/>
    <x v="58"/>
    <x v="0"/>
    <s v="games/tabletop games"/>
    <n v="153.80000000000001"/>
    <x v="1717"/>
    <x v="6"/>
    <x v="32"/>
  </r>
  <r>
    <x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x v="0"/>
    <x v="436"/>
    <x v="0"/>
    <s v="games/tabletop games"/>
    <n v="403.57653061224488"/>
    <x v="1718"/>
    <x v="6"/>
    <x v="32"/>
  </r>
  <r>
    <x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x v="0"/>
    <x v="202"/>
    <x v="0"/>
    <s v="music/rock"/>
    <n v="185"/>
    <x v="1719"/>
    <x v="4"/>
    <x v="11"/>
  </r>
  <r>
    <x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x v="0"/>
    <x v="8"/>
    <x v="0"/>
    <s v="music/rock"/>
    <n v="185.33333333333331"/>
    <x v="1720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x v="0"/>
    <x v="53"/>
    <x v="0"/>
    <s v="music/rock"/>
    <n v="100.85533333333332"/>
    <x v="1721"/>
    <x v="4"/>
    <x v="11"/>
  </r>
  <r>
    <x v="2284"/>
    <s v="Make a record, write a song, take the Vinyl Skyway. "/>
    <s v="The Vinyl Skyway reunite to make a third album. "/>
    <x v="12"/>
    <n v="6373.27"/>
    <x v="0"/>
    <x v="0"/>
    <s v="USD"/>
    <n v="1299902400"/>
    <n v="1297451245"/>
    <x v="0"/>
    <x v="211"/>
    <x v="0"/>
    <s v="music/rock"/>
    <n v="106.22116666666668"/>
    <x v="172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x v="0"/>
    <x v="1"/>
    <x v="0"/>
    <s v="music/rock"/>
    <n v="121.36666666666667"/>
    <x v="1723"/>
    <x v="4"/>
    <x v="11"/>
  </r>
  <r>
    <x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x v="0"/>
    <x v="25"/>
    <x v="0"/>
    <s v="music/rock"/>
    <n v="100.06666666666666"/>
    <x v="1724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x v="0"/>
    <x v="448"/>
    <x v="0"/>
    <s v="music/rock"/>
    <n v="119.97755555555555"/>
    <x v="1725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x v="0"/>
    <x v="20"/>
    <x v="0"/>
    <s v="music/rock"/>
    <n v="100.1"/>
    <x v="1726"/>
    <x v="4"/>
    <x v="11"/>
  </r>
  <r>
    <x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x v="0"/>
    <x v="20"/>
    <x v="0"/>
    <s v="music/rock"/>
    <n v="107.4"/>
    <x v="1727"/>
    <x v="4"/>
    <x v="11"/>
  </r>
  <r>
    <x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x v="0"/>
    <x v="60"/>
    <x v="0"/>
    <s v="music/rock"/>
    <n v="104.06666666666666"/>
    <x v="1728"/>
    <x v="4"/>
    <x v="11"/>
  </r>
  <r>
    <x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x v="0"/>
    <x v="68"/>
    <x v="0"/>
    <s v="music/rock"/>
    <n v="172.8"/>
    <x v="1729"/>
    <x v="4"/>
    <x v="11"/>
  </r>
  <r>
    <x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x v="0"/>
    <x v="67"/>
    <x v="0"/>
    <s v="music/rock"/>
    <n v="107.2505"/>
    <x v="1730"/>
    <x v="4"/>
    <x v="11"/>
  </r>
  <r>
    <x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x v="0"/>
    <x v="74"/>
    <x v="0"/>
    <s v="music/rock"/>
    <n v="108.23529411764706"/>
    <x v="1731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x v="0"/>
    <x v="300"/>
    <x v="0"/>
    <s v="music/rock"/>
    <n v="146.08079999999998"/>
    <x v="1732"/>
    <x v="4"/>
    <x v="11"/>
  </r>
  <r>
    <x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x v="0"/>
    <x v="69"/>
    <x v="0"/>
    <s v="music/rock"/>
    <n v="125.25"/>
    <x v="1733"/>
    <x v="4"/>
    <x v="11"/>
  </r>
  <r>
    <x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x v="0"/>
    <x v="108"/>
    <x v="0"/>
    <s v="music/rock"/>
    <n v="149.07142857142856"/>
    <x v="1734"/>
    <x v="4"/>
    <x v="11"/>
  </r>
  <r>
    <x v="2297"/>
    <s v="Company Company: Debut EP"/>
    <s v="New Jersey Alternative Rock band COCO needs YOUR help self-releasing debut EP!"/>
    <x v="28"/>
    <n v="1006"/>
    <x v="0"/>
    <x v="0"/>
    <s v="USD"/>
    <n v="1331697540"/>
    <n v="1328749249"/>
    <x v="0"/>
    <x v="10"/>
    <x v="0"/>
    <s v="music/rock"/>
    <n v="100.6"/>
    <x v="1735"/>
    <x v="4"/>
    <x v="11"/>
  </r>
  <r>
    <x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x v="0"/>
    <x v="449"/>
    <x v="0"/>
    <s v="music/rock"/>
    <n v="105.07333333333332"/>
    <x v="1736"/>
    <x v="4"/>
    <x v="11"/>
  </r>
  <r>
    <x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x v="0"/>
    <x v="25"/>
    <x v="0"/>
    <s v="music/rock"/>
    <n v="350.16666666666663"/>
    <x v="1737"/>
    <x v="4"/>
    <x v="11"/>
  </r>
  <r>
    <x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x v="0"/>
    <x v="63"/>
    <x v="0"/>
    <s v="music/rock"/>
    <n v="101.25"/>
    <x v="1738"/>
    <x v="4"/>
    <x v="11"/>
  </r>
  <r>
    <x v="2301"/>
    <s v="Time Crash"/>
    <s v="We are America's first trock band, and we're ready to bring you our first album!"/>
    <x v="10"/>
    <n v="6680.22"/>
    <x v="0"/>
    <x v="0"/>
    <s v="USD"/>
    <n v="1371785496"/>
    <n v="1369193496"/>
    <x v="1"/>
    <x v="263"/>
    <x v="0"/>
    <s v="music/indie rock"/>
    <n v="133.6044"/>
    <x v="1739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x v="1"/>
    <x v="268"/>
    <x v="0"/>
    <s v="music/indie rock"/>
    <n v="170.65217391304347"/>
    <x v="1740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x v="1"/>
    <x v="273"/>
    <x v="0"/>
    <s v="music/indie rock"/>
    <n v="109.35829457364341"/>
    <x v="1741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x v="1"/>
    <x v="116"/>
    <x v="0"/>
    <s v="music/indie rock"/>
    <n v="100.70033333333335"/>
    <x v="1742"/>
    <x v="4"/>
    <x v="14"/>
  </r>
  <r>
    <x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x v="1"/>
    <x v="157"/>
    <x v="0"/>
    <s v="music/indie rock"/>
    <n v="101.22777777777779"/>
    <x v="1743"/>
    <x v="4"/>
    <x v="14"/>
  </r>
  <r>
    <x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x v="1"/>
    <x v="196"/>
    <x v="0"/>
    <s v="music/indie rock"/>
    <n v="106.75857142857143"/>
    <x v="1744"/>
    <x v="4"/>
    <x v="14"/>
  </r>
  <r>
    <x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x v="1"/>
    <x v="11"/>
    <x v="0"/>
    <s v="music/indie rock"/>
    <n v="106.65777537961894"/>
    <x v="1745"/>
    <x v="4"/>
    <x v="14"/>
  </r>
  <r>
    <x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x v="1"/>
    <x v="450"/>
    <x v="0"/>
    <s v="music/indie rock"/>
    <n v="101.30622"/>
    <x v="1746"/>
    <x v="4"/>
    <x v="14"/>
  </r>
  <r>
    <x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x v="1"/>
    <x v="329"/>
    <x v="0"/>
    <s v="music/indie rock"/>
    <n v="106.67450000000001"/>
    <x v="1747"/>
    <x v="4"/>
    <x v="14"/>
  </r>
  <r>
    <x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x v="1"/>
    <x v="451"/>
    <x v="0"/>
    <s v="music/indie rock"/>
    <n v="428.83978378378379"/>
    <x v="1748"/>
    <x v="4"/>
    <x v="14"/>
  </r>
  <r>
    <x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x v="1"/>
    <x v="201"/>
    <x v="0"/>
    <s v="music/indie rock"/>
    <n v="104.11111111111111"/>
    <x v="1749"/>
    <x v="4"/>
    <x v="14"/>
  </r>
  <r>
    <x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x v="1"/>
    <x v="1"/>
    <x v="0"/>
    <s v="music/indie rock"/>
    <n v="107.86666666666666"/>
    <x v="1750"/>
    <x v="4"/>
    <x v="14"/>
  </r>
  <r>
    <x v="2313"/>
    <s v="A SUNNY DAY IN GLASGOW"/>
    <s v="A Sunny Day in Glasgow are recording a new album and we need your help!"/>
    <x v="10"/>
    <n v="8792.02"/>
    <x v="0"/>
    <x v="0"/>
    <s v="USD"/>
    <n v="1336086026"/>
    <n v="1333494026"/>
    <x v="1"/>
    <x v="328"/>
    <x v="0"/>
    <s v="music/indie rock"/>
    <n v="175.84040000000002"/>
    <x v="1751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x v="1"/>
    <x v="133"/>
    <x v="0"/>
    <s v="music/indie rock"/>
    <n v="156.97"/>
    <x v="1752"/>
    <x v="4"/>
    <x v="14"/>
  </r>
  <r>
    <x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x v="1"/>
    <x v="31"/>
    <x v="0"/>
    <s v="music/indie rock"/>
    <n v="102.60000000000001"/>
    <x v="1753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x v="1"/>
    <x v="452"/>
    <x v="0"/>
    <s v="music/indie rock"/>
    <n v="104.04266666666666"/>
    <x v="1754"/>
    <x v="4"/>
    <x v="14"/>
  </r>
  <r>
    <x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x v="1"/>
    <x v="19"/>
    <x v="0"/>
    <s v="music/indie rock"/>
    <n v="104"/>
    <x v="1755"/>
    <x v="4"/>
    <x v="14"/>
  </r>
  <r>
    <x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x v="1"/>
    <x v="430"/>
    <x v="0"/>
    <s v="music/indie rock"/>
    <n v="121.05999999999999"/>
    <x v="1756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x v="1"/>
    <x v="99"/>
    <x v="0"/>
    <s v="music/indie rock"/>
    <n v="107.69999999999999"/>
    <x v="1757"/>
    <x v="4"/>
    <x v="14"/>
  </r>
  <r>
    <x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x v="1"/>
    <x v="30"/>
    <x v="0"/>
    <s v="music/indie rock"/>
    <n v="108.66"/>
    <x v="1758"/>
    <x v="4"/>
    <x v="14"/>
  </r>
  <r>
    <x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x v="0"/>
    <x v="31"/>
    <x v="1"/>
    <s v="food/small batch"/>
    <n v="39.120962394619681"/>
    <x v="1759"/>
    <x v="7"/>
    <x v="33"/>
  </r>
  <r>
    <x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x v="0"/>
    <x v="80"/>
    <x v="1"/>
    <s v="food/small batch"/>
    <n v="3.1481481481481479"/>
    <x v="1241"/>
    <x v="7"/>
    <x v="33"/>
  </r>
  <r>
    <x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x v="0"/>
    <x v="80"/>
    <x v="1"/>
    <s v="food/small batch"/>
    <n v="48"/>
    <x v="180"/>
    <x v="7"/>
    <x v="33"/>
  </r>
  <r>
    <x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x v="0"/>
    <x v="42"/>
    <x v="1"/>
    <s v="food/small batch"/>
    <n v="20.733333333333334"/>
    <x v="1760"/>
    <x v="7"/>
    <x v="33"/>
  </r>
  <r>
    <x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x v="0"/>
    <x v="63"/>
    <x v="1"/>
    <s v="food/small batch"/>
    <n v="8"/>
    <x v="1761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x v="0"/>
    <x v="29"/>
    <x v="1"/>
    <s v="food/small batch"/>
    <n v="0.72"/>
    <x v="1762"/>
    <x v="7"/>
    <x v="33"/>
  </r>
  <r>
    <x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x v="1"/>
    <x v="453"/>
    <x v="0"/>
    <s v="food/small batch"/>
    <n v="526.09431428571429"/>
    <x v="1763"/>
    <x v="7"/>
    <x v="33"/>
  </r>
  <r>
    <x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x v="1"/>
    <x v="416"/>
    <x v="0"/>
    <s v="food/small batch"/>
    <n v="254.45000000000002"/>
    <x v="1764"/>
    <x v="7"/>
    <x v="33"/>
  </r>
  <r>
    <x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x v="1"/>
    <x v="207"/>
    <x v="0"/>
    <s v="food/small batch"/>
    <n v="105.91999999999999"/>
    <x v="1765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x v="1"/>
    <x v="430"/>
    <x v="0"/>
    <s v="food/small batch"/>
    <n v="102.42285714285715"/>
    <x v="1766"/>
    <x v="7"/>
    <x v="33"/>
  </r>
  <r>
    <x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x v="1"/>
    <x v="454"/>
    <x v="0"/>
    <s v="food/small batch"/>
    <n v="144.31375"/>
    <x v="1767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x v="1"/>
    <x v="455"/>
    <x v="0"/>
    <s v="food/small batch"/>
    <n v="106.30800000000001"/>
    <x v="1768"/>
    <x v="7"/>
    <x v="33"/>
  </r>
  <r>
    <x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x v="1"/>
    <x v="225"/>
    <x v="0"/>
    <s v="food/small batch"/>
    <n v="212.16666666666666"/>
    <x v="1769"/>
    <x v="7"/>
    <x v="33"/>
  </r>
  <r>
    <x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x v="1"/>
    <x v="85"/>
    <x v="0"/>
    <s v="food/small batch"/>
    <n v="101.95"/>
    <x v="1770"/>
    <x v="7"/>
    <x v="33"/>
  </r>
  <r>
    <x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x v="1"/>
    <x v="170"/>
    <x v="0"/>
    <s v="food/small batch"/>
    <n v="102.27200000000001"/>
    <x v="1771"/>
    <x v="7"/>
    <x v="33"/>
  </r>
  <r>
    <x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x v="1"/>
    <x v="456"/>
    <x v="0"/>
    <s v="food/small batch"/>
    <n v="520.73254999999995"/>
    <x v="1772"/>
    <x v="7"/>
    <x v="33"/>
  </r>
  <r>
    <x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x v="1"/>
    <x v="122"/>
    <x v="0"/>
    <s v="food/small batch"/>
    <n v="110.65833333333333"/>
    <x v="1773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x v="1"/>
    <x v="252"/>
    <x v="0"/>
    <s v="food/small batch"/>
    <n v="101.14333333333335"/>
    <x v="1774"/>
    <x v="7"/>
    <x v="33"/>
  </r>
  <r>
    <x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x v="1"/>
    <x v="457"/>
    <x v="0"/>
    <s v="food/small batch"/>
    <n v="294.20799999999997"/>
    <x v="1775"/>
    <x v="7"/>
    <x v="33"/>
  </r>
  <r>
    <x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x v="1"/>
    <x v="458"/>
    <x v="0"/>
    <s v="food/small batch"/>
    <n v="105.77749999999999"/>
    <x v="1776"/>
    <x v="7"/>
    <x v="33"/>
  </r>
  <r>
    <x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x v="0"/>
    <x v="78"/>
    <x v="1"/>
    <s v="technology/web"/>
    <n v="0"/>
    <x v="121"/>
    <x v="2"/>
    <x v="7"/>
  </r>
  <r>
    <x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x v="0"/>
    <x v="78"/>
    <x v="1"/>
    <s v="technology/web"/>
    <n v="0"/>
    <x v="121"/>
    <x v="2"/>
    <x v="7"/>
  </r>
  <r>
    <x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x v="0"/>
    <x v="29"/>
    <x v="1"/>
    <s v="technology/web"/>
    <n v="3"/>
    <x v="468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x v="0"/>
    <x v="29"/>
    <x v="1"/>
    <s v="technology/web"/>
    <n v="0.1"/>
    <x v="120"/>
    <x v="2"/>
    <x v="7"/>
  </r>
  <r>
    <x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x v="0"/>
    <x v="78"/>
    <x v="1"/>
    <s v="technology/web"/>
    <n v="0"/>
    <x v="121"/>
    <x v="2"/>
    <x v="7"/>
  </r>
  <r>
    <x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x v="0"/>
    <x v="83"/>
    <x v="1"/>
    <s v="technology/web"/>
    <n v="6.5000000000000002E-2"/>
    <x v="31"/>
    <x v="2"/>
    <x v="7"/>
  </r>
  <r>
    <x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x v="0"/>
    <x v="29"/>
    <x v="1"/>
    <s v="technology/web"/>
    <n v="1.5"/>
    <x v="2"/>
    <x v="2"/>
    <x v="7"/>
  </r>
  <r>
    <x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x v="0"/>
    <x v="81"/>
    <x v="1"/>
    <s v="technology/web"/>
    <n v="0.38571428571428573"/>
    <x v="1237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x v="0"/>
    <x v="78"/>
    <x v="1"/>
    <s v="technology/web"/>
    <n v="0"/>
    <x v="121"/>
    <x v="2"/>
    <x v="7"/>
  </r>
  <r>
    <x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x v="0"/>
    <x v="78"/>
    <x v="1"/>
    <s v="technology/web"/>
    <n v="0"/>
    <x v="121"/>
    <x v="2"/>
    <x v="7"/>
  </r>
  <r>
    <x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x v="0"/>
    <x v="63"/>
    <x v="1"/>
    <s v="technology/web"/>
    <n v="0.5714285714285714"/>
    <x v="1777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x v="0"/>
    <x v="78"/>
    <x v="1"/>
    <s v="technology/web"/>
    <n v="0"/>
    <x v="121"/>
    <x v="2"/>
    <x v="7"/>
  </r>
  <r>
    <x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x v="0"/>
    <x v="78"/>
    <x v="1"/>
    <s v="technology/web"/>
    <n v="0"/>
    <x v="121"/>
    <x v="2"/>
    <x v="7"/>
  </r>
  <r>
    <x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x v="0"/>
    <x v="29"/>
    <x v="1"/>
    <s v="technology/web"/>
    <n v="7.1428571428571425E-2"/>
    <x v="384"/>
    <x v="2"/>
    <x v="7"/>
  </r>
  <r>
    <x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x v="0"/>
    <x v="84"/>
    <x v="1"/>
    <s v="technology/web"/>
    <n v="0.6875"/>
    <x v="446"/>
    <x v="2"/>
    <x v="7"/>
  </r>
  <r>
    <x v="2356"/>
    <s v="HardstyleUnited.com (Canceled)"/>
    <s v="HardstyleUnited.com The Global Hardstyle community. Your Hardstyle community."/>
    <x v="3"/>
    <n v="0"/>
    <x v="1"/>
    <x v="9"/>
    <s v="EUR"/>
    <n v="1433530104"/>
    <n v="1430938104"/>
    <x v="0"/>
    <x v="78"/>
    <x v="1"/>
    <s v="technology/web"/>
    <n v="0"/>
    <x v="121"/>
    <x v="2"/>
    <x v="7"/>
  </r>
  <r>
    <x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x v="0"/>
    <x v="78"/>
    <x v="1"/>
    <s v="technology/web"/>
    <n v="0"/>
    <x v="121"/>
    <x v="2"/>
    <x v="7"/>
  </r>
  <r>
    <x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x v="0"/>
    <x v="78"/>
    <x v="1"/>
    <s v="technology/web"/>
    <n v="0"/>
    <x v="121"/>
    <x v="2"/>
    <x v="7"/>
  </r>
  <r>
    <x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x v="0"/>
    <x v="83"/>
    <x v="1"/>
    <s v="technology/web"/>
    <n v="14.680000000000001"/>
    <x v="1778"/>
    <x v="2"/>
    <x v="7"/>
  </r>
  <r>
    <x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x v="0"/>
    <x v="29"/>
    <x v="1"/>
    <s v="technology/web"/>
    <n v="0.04"/>
    <x v="453"/>
    <x v="2"/>
    <x v="7"/>
  </r>
  <r>
    <x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x v="0"/>
    <x v="78"/>
    <x v="1"/>
    <s v="technology/web"/>
    <n v="0"/>
    <x v="121"/>
    <x v="2"/>
    <x v="7"/>
  </r>
  <r>
    <x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x v="0"/>
    <x v="84"/>
    <x v="1"/>
    <s v="technology/web"/>
    <n v="28.571428571428569"/>
    <x v="88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x v="0"/>
    <x v="78"/>
    <x v="1"/>
    <s v="technology/web"/>
    <n v="0"/>
    <x v="121"/>
    <x v="2"/>
    <x v="7"/>
  </r>
  <r>
    <x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x v="0"/>
    <x v="78"/>
    <x v="1"/>
    <s v="technology/web"/>
    <n v="0"/>
    <x v="121"/>
    <x v="2"/>
    <x v="7"/>
  </r>
  <r>
    <x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x v="0"/>
    <x v="78"/>
    <x v="1"/>
    <s v="technology/web"/>
    <n v="0"/>
    <x v="121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x v="0"/>
    <x v="74"/>
    <x v="1"/>
    <s v="technology/web"/>
    <n v="10.52"/>
    <x v="1779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x v="0"/>
    <x v="25"/>
    <x v="1"/>
    <s v="technology/web"/>
    <n v="1.34"/>
    <x v="1780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x v="0"/>
    <x v="84"/>
    <x v="1"/>
    <s v="technology/web"/>
    <n v="0.25"/>
    <x v="73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x v="0"/>
    <x v="78"/>
    <x v="1"/>
    <s v="technology/web"/>
    <n v="0"/>
    <x v="121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x v="0"/>
    <x v="80"/>
    <x v="1"/>
    <s v="technology/web"/>
    <n v="0.32800000000000001"/>
    <x v="442"/>
    <x v="2"/>
    <x v="7"/>
  </r>
  <r>
    <x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x v="0"/>
    <x v="78"/>
    <x v="1"/>
    <s v="technology/web"/>
    <n v="0"/>
    <x v="121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x v="0"/>
    <x v="79"/>
    <x v="1"/>
    <s v="technology/web"/>
    <n v="3.2727272727272729"/>
    <x v="180"/>
    <x v="2"/>
    <x v="7"/>
  </r>
  <r>
    <x v="2373"/>
    <s v="Cykelauktion.com (Canceled)"/>
    <s v="We want to create a safe marketplace for buying and selling bicycles."/>
    <x v="343"/>
    <n v="50"/>
    <x v="1"/>
    <x v="11"/>
    <s v="SEK"/>
    <n v="1440863624"/>
    <n v="1438271624"/>
    <x v="0"/>
    <x v="29"/>
    <x v="1"/>
    <s v="technology/web"/>
    <n v="5.8823529411764705E-3"/>
    <x v="73"/>
    <x v="2"/>
    <x v="7"/>
  </r>
  <r>
    <x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x v="0"/>
    <x v="29"/>
    <x v="1"/>
    <s v="technology/web"/>
    <n v="4.5454545454545456E-2"/>
    <x v="119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x v="0"/>
    <x v="78"/>
    <x v="1"/>
    <s v="technology/web"/>
    <n v="0"/>
    <x v="121"/>
    <x v="2"/>
    <x v="7"/>
  </r>
  <r>
    <x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x v="0"/>
    <x v="80"/>
    <x v="1"/>
    <s v="technology/web"/>
    <n v="10.877666666666666"/>
    <x v="1781"/>
    <x v="2"/>
    <x v="7"/>
  </r>
  <r>
    <x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x v="0"/>
    <x v="78"/>
    <x v="1"/>
    <s v="technology/web"/>
    <n v="0"/>
    <x v="121"/>
    <x v="2"/>
    <x v="7"/>
  </r>
  <r>
    <x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x v="0"/>
    <x v="78"/>
    <x v="1"/>
    <s v="technology/web"/>
    <n v="0"/>
    <x v="121"/>
    <x v="2"/>
    <x v="7"/>
  </r>
  <r>
    <x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x v="0"/>
    <x v="78"/>
    <x v="1"/>
    <s v="technology/web"/>
    <n v="0"/>
    <x v="121"/>
    <x v="2"/>
    <x v="7"/>
  </r>
  <r>
    <x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x v="0"/>
    <x v="83"/>
    <x v="1"/>
    <s v="technology/web"/>
    <n v="0.36666666666666664"/>
    <x v="1782"/>
    <x v="2"/>
    <x v="7"/>
  </r>
  <r>
    <x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x v="0"/>
    <x v="63"/>
    <x v="1"/>
    <s v="technology/web"/>
    <n v="1.8193398957730169"/>
    <x v="1783"/>
    <x v="2"/>
    <x v="7"/>
  </r>
  <r>
    <x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x v="0"/>
    <x v="84"/>
    <x v="1"/>
    <s v="technology/web"/>
    <n v="2.5"/>
    <x v="839"/>
    <x v="2"/>
    <x v="7"/>
  </r>
  <r>
    <x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x v="0"/>
    <x v="83"/>
    <x v="1"/>
    <s v="technology/web"/>
    <n v="4.3499999999999996"/>
    <x v="1784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x v="0"/>
    <x v="22"/>
    <x v="1"/>
    <s v="technology/web"/>
    <n v="0.8"/>
    <x v="120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x v="0"/>
    <x v="63"/>
    <x v="1"/>
    <s v="technology/web"/>
    <n v="1.2123076923076923"/>
    <x v="1785"/>
    <x v="2"/>
    <x v="7"/>
  </r>
  <r>
    <x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x v="0"/>
    <x v="78"/>
    <x v="1"/>
    <s v="technology/web"/>
    <n v="0"/>
    <x v="121"/>
    <x v="2"/>
    <x v="7"/>
  </r>
  <r>
    <x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x v="0"/>
    <x v="83"/>
    <x v="1"/>
    <s v="technology/web"/>
    <n v="0.68399999999999994"/>
    <x v="1786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x v="0"/>
    <x v="22"/>
    <x v="1"/>
    <s v="technology/web"/>
    <n v="1.2513513513513512"/>
    <x v="1787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x v="0"/>
    <x v="29"/>
    <x v="1"/>
    <s v="technology/web"/>
    <n v="0.1875"/>
    <x v="18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x v="0"/>
    <x v="78"/>
    <x v="1"/>
    <s v="technology/web"/>
    <n v="0"/>
    <x v="121"/>
    <x v="2"/>
    <x v="7"/>
  </r>
  <r>
    <x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x v="0"/>
    <x v="29"/>
    <x v="1"/>
    <s v="technology/web"/>
    <n v="0.125"/>
    <x v="384"/>
    <x v="2"/>
    <x v="7"/>
  </r>
  <r>
    <x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x v="0"/>
    <x v="78"/>
    <x v="1"/>
    <s v="technology/web"/>
    <n v="0"/>
    <x v="121"/>
    <x v="2"/>
    <x v="7"/>
  </r>
  <r>
    <x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x v="0"/>
    <x v="29"/>
    <x v="1"/>
    <s v="technology/web"/>
    <n v="0.05"/>
    <x v="73"/>
    <x v="2"/>
    <x v="7"/>
  </r>
  <r>
    <x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x v="0"/>
    <x v="84"/>
    <x v="1"/>
    <s v="technology/web"/>
    <n v="0.06"/>
    <x v="1788"/>
    <x v="2"/>
    <x v="7"/>
  </r>
  <r>
    <x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x v="0"/>
    <x v="78"/>
    <x v="1"/>
    <s v="technology/web"/>
    <n v="0"/>
    <x v="121"/>
    <x v="2"/>
    <x v="7"/>
  </r>
  <r>
    <x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x v="0"/>
    <x v="29"/>
    <x v="1"/>
    <s v="technology/web"/>
    <n v="0.2"/>
    <x v="119"/>
    <x v="2"/>
    <x v="7"/>
  </r>
  <r>
    <x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x v="0"/>
    <x v="78"/>
    <x v="1"/>
    <s v="technology/web"/>
    <n v="0"/>
    <x v="121"/>
    <x v="2"/>
    <x v="7"/>
  </r>
  <r>
    <x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x v="0"/>
    <x v="78"/>
    <x v="1"/>
    <s v="technology/web"/>
    <n v="0"/>
    <x v="121"/>
    <x v="2"/>
    <x v="7"/>
  </r>
  <r>
    <x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x v="0"/>
    <x v="78"/>
    <x v="1"/>
    <s v="technology/web"/>
    <n v="0"/>
    <x v="121"/>
    <x v="2"/>
    <x v="7"/>
  </r>
  <r>
    <x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x v="0"/>
    <x v="78"/>
    <x v="1"/>
    <s v="technology/web"/>
    <n v="0"/>
    <x v="121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x v="0"/>
    <x v="82"/>
    <x v="1"/>
    <s v="food/food trucks"/>
    <n v="0.71785714285714286"/>
    <x v="1789"/>
    <x v="7"/>
    <x v="19"/>
  </r>
  <r>
    <x v="2402"/>
    <s v="Cupcake Truck Unite"/>
    <s v="Small town, delicious treats, and a mobile truck"/>
    <x v="14"/>
    <n v="52"/>
    <x v="2"/>
    <x v="0"/>
    <s v="USD"/>
    <n v="1431533931"/>
    <n v="1428941931"/>
    <x v="0"/>
    <x v="29"/>
    <x v="1"/>
    <s v="food/food trucks"/>
    <n v="0.43333333333333329"/>
    <x v="368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x v="0"/>
    <x v="8"/>
    <x v="1"/>
    <s v="food/food trucks"/>
    <n v="16.833333333333332"/>
    <x v="1790"/>
    <x v="7"/>
    <x v="19"/>
  </r>
  <r>
    <x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x v="0"/>
    <x v="78"/>
    <x v="1"/>
    <s v="food/food trucks"/>
    <n v="0"/>
    <x v="121"/>
    <x v="7"/>
    <x v="19"/>
  </r>
  <r>
    <x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x v="0"/>
    <x v="9"/>
    <x v="1"/>
    <s v="food/food trucks"/>
    <n v="22.52"/>
    <x v="1791"/>
    <x v="7"/>
    <x v="19"/>
  </r>
  <r>
    <x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x v="0"/>
    <x v="38"/>
    <x v="1"/>
    <s v="food/food trucks"/>
    <n v="41.384615384615387"/>
    <x v="1792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x v="0"/>
    <x v="51"/>
    <x v="1"/>
    <s v="food/food trucks"/>
    <n v="25.259090909090908"/>
    <x v="1793"/>
    <x v="7"/>
    <x v="19"/>
  </r>
  <r>
    <x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x v="0"/>
    <x v="84"/>
    <x v="1"/>
    <s v="food/food trucks"/>
    <n v="0.2"/>
    <x v="2"/>
    <x v="7"/>
    <x v="19"/>
  </r>
  <r>
    <x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x v="0"/>
    <x v="79"/>
    <x v="1"/>
    <s v="food/food trucks"/>
    <n v="1.8399999999999999"/>
    <x v="474"/>
    <x v="7"/>
    <x v="19"/>
  </r>
  <r>
    <x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x v="0"/>
    <x v="78"/>
    <x v="1"/>
    <s v="food/food trucks"/>
    <n v="0"/>
    <x v="121"/>
    <x v="7"/>
    <x v="19"/>
  </r>
  <r>
    <x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x v="0"/>
    <x v="83"/>
    <x v="1"/>
    <s v="food/food trucks"/>
    <n v="0.60399999999999998"/>
    <x v="690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x v="0"/>
    <x v="78"/>
    <x v="1"/>
    <s v="food/food trucks"/>
    <n v="0"/>
    <x v="121"/>
    <x v="7"/>
    <x v="19"/>
  </r>
  <r>
    <x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x v="0"/>
    <x v="83"/>
    <x v="1"/>
    <s v="food/food trucks"/>
    <n v="0.83333333333333337"/>
    <x v="1585"/>
    <x v="7"/>
    <x v="19"/>
  </r>
  <r>
    <x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x v="0"/>
    <x v="62"/>
    <x v="1"/>
    <s v="food/food trucks"/>
    <n v="3.0666666666666664"/>
    <x v="1794"/>
    <x v="7"/>
    <x v="19"/>
  </r>
  <r>
    <x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x v="0"/>
    <x v="79"/>
    <x v="1"/>
    <s v="food/food trucks"/>
    <n v="0.55833333333333335"/>
    <x v="1795"/>
    <x v="7"/>
    <x v="19"/>
  </r>
  <r>
    <x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x v="0"/>
    <x v="29"/>
    <x v="1"/>
    <s v="food/food trucks"/>
    <n v="2.5000000000000001E-2"/>
    <x v="144"/>
    <x v="7"/>
    <x v="19"/>
  </r>
  <r>
    <x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x v="0"/>
    <x v="78"/>
    <x v="1"/>
    <s v="food/food trucks"/>
    <n v="0"/>
    <x v="121"/>
    <x v="7"/>
    <x v="19"/>
  </r>
  <r>
    <x v="2418"/>
    <s v="Mexican food truck"/>
    <s v="I want to start my food truck business."/>
    <x v="31"/>
    <n v="5"/>
    <x v="2"/>
    <x v="0"/>
    <s v="USD"/>
    <n v="1427225644"/>
    <n v="1422045244"/>
    <x v="0"/>
    <x v="81"/>
    <x v="1"/>
    <s v="food/food trucks"/>
    <n v="0.02"/>
    <x v="120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x v="0"/>
    <x v="78"/>
    <x v="1"/>
    <s v="food/food trucks"/>
    <n v="0"/>
    <x v="121"/>
    <x v="7"/>
    <x v="19"/>
  </r>
  <r>
    <x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x v="0"/>
    <x v="17"/>
    <x v="1"/>
    <s v="food/food trucks"/>
    <n v="14.825133372851216"/>
    <x v="1796"/>
    <x v="7"/>
    <x v="19"/>
  </r>
  <r>
    <x v="2421"/>
    <s v="hot dog cart"/>
    <s v="help me start Merrill's first hot dog cart in this empty lot"/>
    <x v="12"/>
    <n v="1"/>
    <x v="2"/>
    <x v="0"/>
    <s v="USD"/>
    <n v="1424536196"/>
    <n v="1421944196"/>
    <x v="0"/>
    <x v="29"/>
    <x v="1"/>
    <s v="food/food trucks"/>
    <n v="1.6666666666666666E-2"/>
    <x v="120"/>
    <x v="7"/>
    <x v="19"/>
  </r>
  <r>
    <x v="2422"/>
    <s v="Help starting a family owned food truck"/>
    <s v="Family owned business serving BBQ and seafood to the public"/>
    <x v="2"/>
    <n v="1"/>
    <x v="2"/>
    <x v="0"/>
    <s v="USD"/>
    <n v="1426091036"/>
    <n v="1423502636"/>
    <x v="0"/>
    <x v="29"/>
    <x v="1"/>
    <s v="food/food trucks"/>
    <n v="0.2"/>
    <x v="120"/>
    <x v="7"/>
    <x v="19"/>
  </r>
  <r>
    <x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x v="0"/>
    <x v="29"/>
    <x v="1"/>
    <s v="food/food trucks"/>
    <n v="1.3333333333333334E-2"/>
    <x v="1797"/>
    <x v="7"/>
    <x v="19"/>
  </r>
  <r>
    <x v="2424"/>
    <s v="Lily and Memphs"/>
    <s v="Great and creative food from the heart in the form of a sweet food truck!"/>
    <x v="31"/>
    <n v="310"/>
    <x v="2"/>
    <x v="0"/>
    <s v="USD"/>
    <n v="1414445108"/>
    <n v="1411853108"/>
    <x v="0"/>
    <x v="82"/>
    <x v="1"/>
    <s v="food/food trucks"/>
    <n v="1.24"/>
    <x v="1798"/>
    <x v="7"/>
    <x v="19"/>
  </r>
  <r>
    <x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x v="0"/>
    <x v="29"/>
    <x v="1"/>
    <s v="food/food trucks"/>
    <n v="2.8571428571428574E-2"/>
    <x v="120"/>
    <x v="7"/>
    <x v="19"/>
  </r>
  <r>
    <x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x v="0"/>
    <x v="78"/>
    <x v="1"/>
    <s v="food/food trucks"/>
    <n v="0"/>
    <x v="121"/>
    <x v="7"/>
    <x v="19"/>
  </r>
  <r>
    <x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x v="0"/>
    <x v="29"/>
    <x v="1"/>
    <s v="food/food trucks"/>
    <n v="2E-3"/>
    <x v="120"/>
    <x v="7"/>
    <x v="19"/>
  </r>
  <r>
    <x v="2428"/>
    <s v="Premium Burgers"/>
    <s v="From Moo 2 You! We want to offer premium burgers to a taco flooded environment."/>
    <x v="19"/>
    <n v="1"/>
    <x v="2"/>
    <x v="0"/>
    <s v="USD"/>
    <n v="1426182551"/>
    <n v="1423594151"/>
    <x v="0"/>
    <x v="29"/>
    <x v="1"/>
    <s v="food/food trucks"/>
    <n v="2.8571428571428571E-3"/>
    <x v="120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x v="0"/>
    <x v="80"/>
    <x v="1"/>
    <s v="food/food trucks"/>
    <n v="1.4321428571428572"/>
    <x v="1799"/>
    <x v="7"/>
    <x v="19"/>
  </r>
  <r>
    <x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x v="0"/>
    <x v="84"/>
    <x v="1"/>
    <s v="food/food trucks"/>
    <n v="0.70000000000000007"/>
    <x v="689"/>
    <x v="7"/>
    <x v="19"/>
  </r>
  <r>
    <x v="2431"/>
    <s v="Murphy's good eatin'"/>
    <s v="Go to Colorado and run a food truck with homemade food of all kinds."/>
    <x v="57"/>
    <n v="2"/>
    <x v="2"/>
    <x v="0"/>
    <s v="USD"/>
    <n v="1467080613"/>
    <n v="1461896613"/>
    <x v="0"/>
    <x v="84"/>
    <x v="1"/>
    <s v="food/food trucks"/>
    <n v="2E-3"/>
    <x v="120"/>
    <x v="7"/>
    <x v="19"/>
  </r>
  <r>
    <x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x v="0"/>
    <x v="84"/>
    <x v="1"/>
    <s v="food/food trucks"/>
    <n v="1.4285714285714287E-2"/>
    <x v="120"/>
    <x v="7"/>
    <x v="19"/>
  </r>
  <r>
    <x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x v="0"/>
    <x v="78"/>
    <x v="1"/>
    <s v="food/food trucks"/>
    <n v="0"/>
    <x v="121"/>
    <x v="7"/>
    <x v="19"/>
  </r>
  <r>
    <x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x v="0"/>
    <x v="84"/>
    <x v="1"/>
    <s v="food/food trucks"/>
    <n v="0.13"/>
    <x v="31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x v="0"/>
    <x v="80"/>
    <x v="1"/>
    <s v="food/food trucks"/>
    <n v="0.48960000000000004"/>
    <x v="1800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x v="0"/>
    <x v="84"/>
    <x v="1"/>
    <s v="food/food trucks"/>
    <n v="3.8461538461538464E-2"/>
    <x v="381"/>
    <x v="7"/>
    <x v="19"/>
  </r>
  <r>
    <x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x v="0"/>
    <x v="78"/>
    <x v="1"/>
    <s v="food/food trucks"/>
    <n v="0"/>
    <x v="121"/>
    <x v="7"/>
    <x v="19"/>
  </r>
  <r>
    <x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x v="0"/>
    <x v="29"/>
    <x v="1"/>
    <s v="food/food trucks"/>
    <n v="0.33333333333333337"/>
    <x v="73"/>
    <x v="7"/>
    <x v="19"/>
  </r>
  <r>
    <x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x v="0"/>
    <x v="78"/>
    <x v="1"/>
    <s v="food/food trucks"/>
    <n v="0"/>
    <x v="121"/>
    <x v="7"/>
    <x v="19"/>
  </r>
  <r>
    <x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x v="0"/>
    <x v="84"/>
    <x v="1"/>
    <s v="food/food trucks"/>
    <n v="0.2"/>
    <x v="144"/>
    <x v="7"/>
    <x v="19"/>
  </r>
  <r>
    <x v="2441"/>
    <s v="Bring Alchemy Pops to the People!"/>
    <s v="YOU can help Alchemy Pops POP up on a street near you!"/>
    <x v="51"/>
    <n v="8091"/>
    <x v="0"/>
    <x v="0"/>
    <s v="USD"/>
    <n v="1437627540"/>
    <n v="1435806054"/>
    <x v="0"/>
    <x v="280"/>
    <x v="0"/>
    <s v="food/small batch"/>
    <n v="107.88"/>
    <x v="1801"/>
    <x v="7"/>
    <x v="33"/>
  </r>
  <r>
    <x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x v="0"/>
    <x v="459"/>
    <x v="0"/>
    <s v="food/small batch"/>
    <n v="125.94166666666666"/>
    <x v="1802"/>
    <x v="7"/>
    <x v="33"/>
  </r>
  <r>
    <x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x v="0"/>
    <x v="409"/>
    <x v="0"/>
    <s v="food/small batch"/>
    <n v="202.51495"/>
    <x v="1803"/>
    <x v="7"/>
    <x v="33"/>
  </r>
  <r>
    <x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x v="0"/>
    <x v="42"/>
    <x v="0"/>
    <s v="food/small batch"/>
    <n v="108.60000000000001"/>
    <x v="1804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x v="0"/>
    <x v="248"/>
    <x v="0"/>
    <s v="food/small batch"/>
    <n v="172.8"/>
    <x v="1805"/>
    <x v="7"/>
    <x v="33"/>
  </r>
  <r>
    <x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x v="0"/>
    <x v="112"/>
    <x v="0"/>
    <s v="food/small batch"/>
    <n v="167.98"/>
    <x v="1806"/>
    <x v="7"/>
    <x v="33"/>
  </r>
  <r>
    <x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x v="0"/>
    <x v="152"/>
    <x v="0"/>
    <s v="food/small batch"/>
    <n v="427.20000000000005"/>
    <x v="1807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x v="0"/>
    <x v="82"/>
    <x v="0"/>
    <s v="food/small batch"/>
    <n v="107.5"/>
    <x v="1808"/>
    <x v="7"/>
    <x v="33"/>
  </r>
  <r>
    <x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x v="0"/>
    <x v="148"/>
    <x v="0"/>
    <s v="food/small batch"/>
    <n v="108"/>
    <x v="472"/>
    <x v="7"/>
    <x v="33"/>
  </r>
  <r>
    <x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x v="0"/>
    <x v="332"/>
    <x v="0"/>
    <s v="food/small batch"/>
    <n v="101.53353333333335"/>
    <x v="1809"/>
    <x v="7"/>
    <x v="33"/>
  </r>
  <r>
    <x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x v="0"/>
    <x v="153"/>
    <x v="0"/>
    <s v="food/small batch"/>
    <n v="115.45"/>
    <x v="1810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x v="0"/>
    <x v="41"/>
    <x v="0"/>
    <s v="food/small batch"/>
    <n v="133.5"/>
    <x v="1811"/>
    <x v="7"/>
    <x v="33"/>
  </r>
  <r>
    <x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x v="0"/>
    <x v="85"/>
    <x v="0"/>
    <s v="food/small batch"/>
    <n v="154.69999999999999"/>
    <x v="1812"/>
    <x v="7"/>
    <x v="33"/>
  </r>
  <r>
    <x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x v="0"/>
    <x v="208"/>
    <x v="0"/>
    <s v="food/small batch"/>
    <n v="100.84571428571429"/>
    <x v="1813"/>
    <x v="7"/>
    <x v="33"/>
  </r>
  <r>
    <x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x v="0"/>
    <x v="38"/>
    <x v="0"/>
    <s v="food/small batch"/>
    <n v="182"/>
    <x v="1814"/>
    <x v="7"/>
    <x v="33"/>
  </r>
  <r>
    <x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x v="0"/>
    <x v="85"/>
    <x v="0"/>
    <s v="food/small batch"/>
    <n v="180.86666666666667"/>
    <x v="1815"/>
    <x v="7"/>
    <x v="33"/>
  </r>
  <r>
    <x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x v="0"/>
    <x v="204"/>
    <x v="0"/>
    <s v="food/small batch"/>
    <n v="102.30434782608695"/>
    <x v="1816"/>
    <x v="7"/>
    <x v="33"/>
  </r>
  <r>
    <x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x v="0"/>
    <x v="144"/>
    <x v="0"/>
    <s v="food/small batch"/>
    <n v="110.17999999999999"/>
    <x v="181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x v="0"/>
    <x v="460"/>
    <x v="0"/>
    <s v="food/small batch"/>
    <n v="102.25"/>
    <x v="1818"/>
    <x v="7"/>
    <x v="33"/>
  </r>
  <r>
    <x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x v="0"/>
    <x v="32"/>
    <x v="0"/>
    <s v="food/small batch"/>
    <n v="100.78823529411764"/>
    <x v="1819"/>
    <x v="7"/>
    <x v="33"/>
  </r>
  <r>
    <x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x v="0"/>
    <x v="48"/>
    <x v="0"/>
    <s v="music/indie rock"/>
    <n v="103.8"/>
    <x v="1820"/>
    <x v="4"/>
    <x v="14"/>
  </r>
  <r>
    <x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x v="0"/>
    <x v="248"/>
    <x v="0"/>
    <s v="music/indie rock"/>
    <n v="110.70833333333334"/>
    <x v="1821"/>
    <x v="4"/>
    <x v="14"/>
  </r>
  <r>
    <x v="2463"/>
    <s v="Emma Ate the Lion &quot;Songs Two Count Too&quot;"/>
    <s v="Emma Ate The Lion's debut full length album"/>
    <x v="13"/>
    <n v="2325"/>
    <x v="0"/>
    <x v="0"/>
    <s v="USD"/>
    <n v="1366138800"/>
    <n v="1362710425"/>
    <x v="0"/>
    <x v="11"/>
    <x v="0"/>
    <s v="music/indie rock"/>
    <n v="116.25000000000001"/>
    <x v="1144"/>
    <x v="4"/>
    <x v="14"/>
  </r>
  <r>
    <x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x v="0"/>
    <x v="68"/>
    <x v="0"/>
    <s v="music/indie rock"/>
    <n v="111.1"/>
    <x v="1822"/>
    <x v="4"/>
    <x v="14"/>
  </r>
  <r>
    <x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x v="0"/>
    <x v="53"/>
    <x v="0"/>
    <s v="music/indie rock"/>
    <n v="180.14285714285714"/>
    <x v="1823"/>
    <x v="4"/>
    <x v="14"/>
  </r>
  <r>
    <x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x v="0"/>
    <x v="47"/>
    <x v="0"/>
    <s v="music/indie rock"/>
    <n v="100"/>
    <x v="1824"/>
    <x v="4"/>
    <x v="14"/>
  </r>
  <r>
    <x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x v="0"/>
    <x v="68"/>
    <x v="0"/>
    <s v="music/indie rock"/>
    <n v="118.5"/>
    <x v="1825"/>
    <x v="4"/>
    <x v="14"/>
  </r>
  <r>
    <x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x v="0"/>
    <x v="6"/>
    <x v="0"/>
    <s v="music/indie rock"/>
    <n v="107.21700000000001"/>
    <x v="1826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x v="0"/>
    <x v="5"/>
    <x v="0"/>
    <s v="music/indie rock"/>
    <n v="113.66666666666667"/>
    <x v="1827"/>
    <x v="4"/>
    <x v="14"/>
  </r>
  <r>
    <x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x v="0"/>
    <x v="17"/>
    <x v="0"/>
    <s v="music/indie rock"/>
    <n v="103.16400000000002"/>
    <x v="1828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x v="0"/>
    <x v="57"/>
    <x v="0"/>
    <s v="music/indie rock"/>
    <n v="128"/>
    <x v="1829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x v="0"/>
    <x v="201"/>
    <x v="0"/>
    <s v="music/indie rock"/>
    <n v="135.76026666666667"/>
    <x v="1830"/>
    <x v="4"/>
    <x v="14"/>
  </r>
  <r>
    <x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x v="0"/>
    <x v="5"/>
    <x v="0"/>
    <s v="music/indie rock"/>
    <n v="100"/>
    <x v="1831"/>
    <x v="4"/>
    <x v="14"/>
  </r>
  <r>
    <x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x v="0"/>
    <x v="44"/>
    <x v="0"/>
    <s v="music/indie rock"/>
    <n v="100.00360000000002"/>
    <x v="1832"/>
    <x v="4"/>
    <x v="14"/>
  </r>
  <r>
    <x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x v="0"/>
    <x v="75"/>
    <x v="0"/>
    <s v="music/indie rock"/>
    <n v="104.71999999999998"/>
    <x v="1833"/>
    <x v="4"/>
    <x v="14"/>
  </r>
  <r>
    <x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x v="0"/>
    <x v="165"/>
    <x v="0"/>
    <s v="music/indie rock"/>
    <n v="105.02249999999999"/>
    <x v="1834"/>
    <x v="4"/>
    <x v="14"/>
  </r>
  <r>
    <x v="2477"/>
    <s v="Debut Album"/>
    <s v="Releasing my first album in August, and I need your help in order to get it done!"/>
    <x v="47"/>
    <n v="1285"/>
    <x v="0"/>
    <x v="0"/>
    <s v="USD"/>
    <n v="1344789345"/>
    <n v="1340901345"/>
    <x v="0"/>
    <x v="14"/>
    <x v="0"/>
    <s v="music/indie rock"/>
    <n v="171.33333333333334"/>
    <x v="183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x v="0"/>
    <x v="1"/>
    <x v="0"/>
    <s v="music/indie rock"/>
    <n v="127.49999999999999"/>
    <x v="1836"/>
    <x v="4"/>
    <x v="14"/>
  </r>
  <r>
    <x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x v="0"/>
    <x v="38"/>
    <x v="0"/>
    <s v="music/indie rock"/>
    <n v="133.44333333333333"/>
    <x v="1837"/>
    <x v="4"/>
    <x v="14"/>
  </r>
  <r>
    <x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x v="0"/>
    <x v="22"/>
    <x v="0"/>
    <s v="music/indie rock"/>
    <n v="100"/>
    <x v="409"/>
    <x v="4"/>
    <x v="14"/>
  </r>
  <r>
    <x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x v="0"/>
    <x v="195"/>
    <x v="0"/>
    <s v="music/indie rock"/>
    <n v="112.91099999999999"/>
    <x v="1838"/>
    <x v="4"/>
    <x v="14"/>
  </r>
  <r>
    <x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x v="0"/>
    <x v="20"/>
    <x v="0"/>
    <s v="music/indie rock"/>
    <n v="100.1"/>
    <x v="1726"/>
    <x v="4"/>
    <x v="14"/>
  </r>
  <r>
    <x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x v="0"/>
    <x v="10"/>
    <x v="0"/>
    <s v="music/indie rock"/>
    <n v="113.72727272727272"/>
    <x v="183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x v="0"/>
    <x v="240"/>
    <x v="0"/>
    <s v="music/indie rock"/>
    <n v="119.31742857142855"/>
    <x v="1840"/>
    <x v="4"/>
    <x v="14"/>
  </r>
  <r>
    <x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x v="0"/>
    <x v="14"/>
    <x v="0"/>
    <s v="music/indie rock"/>
    <n v="103.25"/>
    <x v="1841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x v="0"/>
    <x v="209"/>
    <x v="0"/>
    <s v="music/indie rock"/>
    <n v="265.66666666666669"/>
    <x v="1842"/>
    <x v="4"/>
    <x v="14"/>
  </r>
  <r>
    <x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x v="0"/>
    <x v="44"/>
    <x v="0"/>
    <s v="music/indie rock"/>
    <n v="100.05066666666667"/>
    <x v="1843"/>
    <x v="4"/>
    <x v="14"/>
  </r>
  <r>
    <x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x v="0"/>
    <x v="71"/>
    <x v="0"/>
    <s v="music/indie rock"/>
    <n v="106.69999999999999"/>
    <x v="1844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x v="0"/>
    <x v="11"/>
    <x v="0"/>
    <s v="music/indie rock"/>
    <n v="133.67142857142858"/>
    <x v="1845"/>
    <x v="4"/>
    <x v="14"/>
  </r>
  <r>
    <x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x v="0"/>
    <x v="38"/>
    <x v="0"/>
    <s v="music/indie rock"/>
    <n v="121.39999999999999"/>
    <x v="1846"/>
    <x v="4"/>
    <x v="14"/>
  </r>
  <r>
    <x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x v="0"/>
    <x v="73"/>
    <x v="0"/>
    <s v="music/indie rock"/>
    <n v="103.2"/>
    <x v="1847"/>
    <x v="4"/>
    <x v="14"/>
  </r>
  <r>
    <x v="2492"/>
    <s v="SUPER NICE EP 2012"/>
    <s v="We're a band from Hawaii trying to produce our first EP and we need help!"/>
    <x v="20"/>
    <n v="750"/>
    <x v="0"/>
    <x v="0"/>
    <s v="USD"/>
    <n v="1339840740"/>
    <n v="1335397188"/>
    <x v="0"/>
    <x v="74"/>
    <x v="0"/>
    <s v="music/indie rock"/>
    <n v="125"/>
    <x v="1848"/>
    <x v="4"/>
    <x v="14"/>
  </r>
  <r>
    <x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x v="0"/>
    <x v="461"/>
    <x v="0"/>
    <s v="music/indie rock"/>
    <n v="128.69999999999999"/>
    <x v="1849"/>
    <x v="4"/>
    <x v="14"/>
  </r>
  <r>
    <x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x v="0"/>
    <x v="70"/>
    <x v="0"/>
    <s v="music/indie rock"/>
    <n v="101.00533333333333"/>
    <x v="1850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x v="0"/>
    <x v="288"/>
    <x v="0"/>
    <s v="music/indie rock"/>
    <n v="127.53666666666665"/>
    <x v="1851"/>
    <x v="4"/>
    <x v="14"/>
  </r>
  <r>
    <x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x v="0"/>
    <x v="73"/>
    <x v="0"/>
    <s v="music/indie rock"/>
    <n v="100"/>
    <x v="1852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x v="0"/>
    <x v="66"/>
    <x v="0"/>
    <s v="music/indie rock"/>
    <n v="112.7715"/>
    <x v="1853"/>
    <x v="4"/>
    <x v="14"/>
  </r>
  <r>
    <x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x v="0"/>
    <x v="9"/>
    <x v="0"/>
    <s v="music/indie rock"/>
    <n v="105.60000000000001"/>
    <x v="1854"/>
    <x v="4"/>
    <x v="14"/>
  </r>
  <r>
    <x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x v="0"/>
    <x v="203"/>
    <x v="0"/>
    <s v="music/indie rock"/>
    <n v="202.625"/>
    <x v="1855"/>
    <x v="4"/>
    <x v="14"/>
  </r>
  <r>
    <x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x v="0"/>
    <x v="60"/>
    <x v="0"/>
    <s v="music/indie rock"/>
    <n v="113.33333333333333"/>
    <x v="1856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x v="0"/>
    <x v="63"/>
    <x v="1"/>
    <s v="food/restaurants"/>
    <n v="2.5545454545454547"/>
    <x v="1857"/>
    <x v="7"/>
    <x v="34"/>
  </r>
  <r>
    <x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x v="0"/>
    <x v="81"/>
    <x v="1"/>
    <s v="food/restaurants"/>
    <n v="7.8181818181818186E-2"/>
    <x v="1858"/>
    <x v="7"/>
    <x v="34"/>
  </r>
  <r>
    <x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x v="0"/>
    <x v="78"/>
    <x v="1"/>
    <s v="food/restaurants"/>
    <n v="0"/>
    <x v="121"/>
    <x v="7"/>
    <x v="34"/>
  </r>
  <r>
    <x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x v="0"/>
    <x v="78"/>
    <x v="1"/>
    <s v="food/restaurants"/>
    <n v="0"/>
    <x v="121"/>
    <x v="7"/>
    <x v="34"/>
  </r>
  <r>
    <x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x v="0"/>
    <x v="78"/>
    <x v="1"/>
    <s v="food/restaurants"/>
    <n v="0"/>
    <x v="121"/>
    <x v="7"/>
    <x v="34"/>
  </r>
  <r>
    <x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x v="0"/>
    <x v="84"/>
    <x v="1"/>
    <s v="food/restaurants"/>
    <n v="0.6"/>
    <x v="2"/>
    <x v="7"/>
    <x v="34"/>
  </r>
  <r>
    <x v="2507"/>
    <s v="Help Cafe Talavera get a New Kitchen!"/>
    <s v="Unique dishes for a unique city!."/>
    <x v="350"/>
    <n v="0"/>
    <x v="2"/>
    <x v="0"/>
    <s v="USD"/>
    <n v="1431308704"/>
    <n v="1428716704"/>
    <x v="0"/>
    <x v="78"/>
    <x v="1"/>
    <s v="food/restaurants"/>
    <n v="0"/>
    <x v="121"/>
    <x v="7"/>
    <x v="34"/>
  </r>
  <r>
    <x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x v="0"/>
    <x v="78"/>
    <x v="1"/>
    <s v="food/restaurants"/>
    <n v="0"/>
    <x v="121"/>
    <x v="7"/>
    <x v="34"/>
  </r>
  <r>
    <x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x v="0"/>
    <x v="33"/>
    <x v="1"/>
    <s v="food/restaurants"/>
    <n v="1.0526315789473684"/>
    <x v="680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x v="0"/>
    <x v="84"/>
    <x v="1"/>
    <s v="food/restaurants"/>
    <n v="0.15"/>
    <x v="839"/>
    <x v="7"/>
    <x v="34"/>
  </r>
  <r>
    <x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x v="0"/>
    <x v="78"/>
    <x v="1"/>
    <s v="food/restaurants"/>
    <n v="0"/>
    <x v="121"/>
    <x v="7"/>
    <x v="34"/>
  </r>
  <r>
    <x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x v="0"/>
    <x v="78"/>
    <x v="1"/>
    <s v="food/restaurants"/>
    <n v="0"/>
    <x v="121"/>
    <x v="7"/>
    <x v="34"/>
  </r>
  <r>
    <x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x v="0"/>
    <x v="78"/>
    <x v="1"/>
    <s v="food/restaurants"/>
    <n v="0"/>
    <x v="121"/>
    <x v="7"/>
    <x v="34"/>
  </r>
  <r>
    <x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x v="0"/>
    <x v="80"/>
    <x v="1"/>
    <s v="food/restaurants"/>
    <n v="1.7500000000000002"/>
    <x v="1859"/>
    <x v="7"/>
    <x v="34"/>
  </r>
  <r>
    <x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x v="0"/>
    <x v="8"/>
    <x v="1"/>
    <s v="food/restaurants"/>
    <n v="18.600000000000001"/>
    <x v="1860"/>
    <x v="7"/>
    <x v="34"/>
  </r>
  <r>
    <x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x v="0"/>
    <x v="78"/>
    <x v="1"/>
    <s v="food/restaurants"/>
    <n v="0"/>
    <x v="121"/>
    <x v="7"/>
    <x v="34"/>
  </r>
  <r>
    <x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x v="0"/>
    <x v="51"/>
    <x v="1"/>
    <s v="food/restaurants"/>
    <n v="9.8166666666666664"/>
    <x v="1861"/>
    <x v="7"/>
    <x v="34"/>
  </r>
  <r>
    <x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x v="0"/>
    <x v="78"/>
    <x v="1"/>
    <s v="food/restaurants"/>
    <n v="0"/>
    <x v="121"/>
    <x v="7"/>
    <x v="34"/>
  </r>
  <r>
    <x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x v="0"/>
    <x v="80"/>
    <x v="1"/>
    <s v="food/restaurants"/>
    <n v="4.3333333333333335E-2"/>
    <x v="1862"/>
    <x v="7"/>
    <x v="34"/>
  </r>
  <r>
    <x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x v="0"/>
    <x v="78"/>
    <x v="1"/>
    <s v="food/restaurants"/>
    <n v="0"/>
    <x v="121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x v="0"/>
    <x v="462"/>
    <x v="0"/>
    <s v="music/classical music"/>
    <n v="109.48792"/>
    <x v="186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x v="0"/>
    <x v="74"/>
    <x v="0"/>
    <s v="music/classical music"/>
    <n v="100"/>
    <x v="1864"/>
    <x v="4"/>
    <x v="35"/>
  </r>
  <r>
    <x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x v="0"/>
    <x v="55"/>
    <x v="0"/>
    <s v="music/classical music"/>
    <n v="156.44444444444446"/>
    <x v="1865"/>
    <x v="4"/>
    <x v="35"/>
  </r>
  <r>
    <x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x v="0"/>
    <x v="68"/>
    <x v="0"/>
    <s v="music/classical music"/>
    <n v="101.6"/>
    <x v="1866"/>
    <x v="4"/>
    <x v="35"/>
  </r>
  <r>
    <x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x v="0"/>
    <x v="144"/>
    <x v="0"/>
    <s v="music/classical music"/>
    <n v="100.325"/>
    <x v="1867"/>
    <x v="4"/>
    <x v="35"/>
  </r>
  <r>
    <x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x v="0"/>
    <x v="51"/>
    <x v="0"/>
    <s v="music/classical music"/>
    <n v="112.94999999999999"/>
    <x v="1868"/>
    <x v="4"/>
    <x v="35"/>
  </r>
  <r>
    <x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x v="0"/>
    <x v="26"/>
    <x v="0"/>
    <s v="music/classical music"/>
    <n v="102.125"/>
    <x v="1869"/>
    <x v="4"/>
    <x v="35"/>
  </r>
  <r>
    <x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x v="0"/>
    <x v="75"/>
    <x v="0"/>
    <s v="music/classical music"/>
    <n v="107.24974999999999"/>
    <x v="1870"/>
    <x v="4"/>
    <x v="35"/>
  </r>
  <r>
    <x v="2529"/>
    <s v="UrbanArias is DC's Contemporary Opera Company"/>
    <s v="Opera. Short. New."/>
    <x v="12"/>
    <n v="6257"/>
    <x v="0"/>
    <x v="0"/>
    <s v="USD"/>
    <n v="1332636975"/>
    <n v="1328752575"/>
    <x v="0"/>
    <x v="88"/>
    <x v="0"/>
    <s v="music/classical music"/>
    <n v="104.28333333333333"/>
    <x v="1871"/>
    <x v="4"/>
    <x v="35"/>
  </r>
  <r>
    <x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x v="0"/>
    <x v="53"/>
    <x v="0"/>
    <s v="music/classical music"/>
    <n v="100"/>
    <x v="1872"/>
    <x v="4"/>
    <x v="35"/>
  </r>
  <r>
    <x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x v="0"/>
    <x v="42"/>
    <x v="0"/>
    <s v="music/classical music"/>
    <n v="100.4"/>
    <x v="1873"/>
    <x v="4"/>
    <x v="35"/>
  </r>
  <r>
    <x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x v="0"/>
    <x v="65"/>
    <x v="0"/>
    <s v="music/classical music"/>
    <n v="126.125"/>
    <x v="1874"/>
    <x v="4"/>
    <x v="35"/>
  </r>
  <r>
    <x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x v="0"/>
    <x v="327"/>
    <x v="0"/>
    <s v="music/classical music"/>
    <n v="110.66666666666667"/>
    <x v="1875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x v="0"/>
    <x v="25"/>
    <x v="0"/>
    <s v="music/classical music"/>
    <n v="105"/>
    <x v="1876"/>
    <x v="4"/>
    <x v="35"/>
  </r>
  <r>
    <x v="2535"/>
    <s v="Mark Hayes Requiem Recording"/>
    <s v="Mark Hayes: Requiem Recording"/>
    <x v="22"/>
    <n v="20755"/>
    <x v="0"/>
    <x v="0"/>
    <s v="USD"/>
    <n v="1417463945"/>
    <n v="1414781945"/>
    <x v="0"/>
    <x v="76"/>
    <x v="0"/>
    <s v="music/classical music"/>
    <n v="103.77499999999999"/>
    <x v="1877"/>
    <x v="4"/>
    <x v="35"/>
  </r>
  <r>
    <x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x v="0"/>
    <x v="80"/>
    <x v="0"/>
    <s v="music/classical music"/>
    <n v="115.99999999999999"/>
    <x v="1878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x v="0"/>
    <x v="202"/>
    <x v="0"/>
    <s v="music/classical music"/>
    <n v="110.00000000000001"/>
    <x v="101"/>
    <x v="4"/>
    <x v="35"/>
  </r>
  <r>
    <x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x v="0"/>
    <x v="333"/>
    <x v="0"/>
    <s v="music/classical music"/>
    <n v="113.01761111111111"/>
    <x v="1879"/>
    <x v="4"/>
    <x v="35"/>
  </r>
  <r>
    <x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x v="0"/>
    <x v="211"/>
    <x v="0"/>
    <s v="music/classical music"/>
    <n v="100.25"/>
    <x v="1880"/>
    <x v="4"/>
    <x v="35"/>
  </r>
  <r>
    <x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x v="0"/>
    <x v="74"/>
    <x v="0"/>
    <s v="music/classical music"/>
    <n v="103.4"/>
    <x v="1881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x v="0"/>
    <x v="287"/>
    <x v="0"/>
    <s v="music/classical music"/>
    <n v="107.02857142857142"/>
    <x v="1882"/>
    <x v="4"/>
    <x v="35"/>
  </r>
  <r>
    <x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x v="0"/>
    <x v="62"/>
    <x v="0"/>
    <s v="music/classical music"/>
    <n v="103.57142857142858"/>
    <x v="1883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x v="0"/>
    <x v="62"/>
    <x v="0"/>
    <s v="music/classical music"/>
    <n v="156.4"/>
    <x v="1884"/>
    <x v="4"/>
    <x v="35"/>
  </r>
  <r>
    <x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x v="0"/>
    <x v="7"/>
    <x v="0"/>
    <s v="music/classical music"/>
    <n v="100.82"/>
    <x v="1885"/>
    <x v="4"/>
    <x v="35"/>
  </r>
  <r>
    <x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x v="0"/>
    <x v="42"/>
    <x v="0"/>
    <s v="music/classical music"/>
    <n v="195.3"/>
    <x v="1886"/>
    <x v="4"/>
    <x v="35"/>
  </r>
  <r>
    <x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x v="0"/>
    <x v="71"/>
    <x v="0"/>
    <s v="music/classical music"/>
    <n v="111.71428571428572"/>
    <x v="1887"/>
    <x v="4"/>
    <x v="35"/>
  </r>
  <r>
    <x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x v="0"/>
    <x v="179"/>
    <x v="0"/>
    <s v="music/classical music"/>
    <n v="119.85454545454546"/>
    <x v="1888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x v="0"/>
    <x v="77"/>
    <x v="0"/>
    <s v="music/classical music"/>
    <n v="101.85"/>
    <x v="1889"/>
    <x v="4"/>
    <x v="35"/>
  </r>
  <r>
    <x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x v="0"/>
    <x v="77"/>
    <x v="0"/>
    <s v="music/classical music"/>
    <n v="102.80254777070064"/>
    <x v="1890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x v="0"/>
    <x v="3"/>
    <x v="0"/>
    <s v="music/classical music"/>
    <n v="100.84615384615385"/>
    <x v="1891"/>
    <x v="4"/>
    <x v="35"/>
  </r>
  <r>
    <x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x v="0"/>
    <x v="66"/>
    <x v="0"/>
    <s v="music/classical music"/>
    <n v="102.73469387755102"/>
    <x v="1892"/>
    <x v="4"/>
    <x v="35"/>
  </r>
  <r>
    <x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x v="0"/>
    <x v="59"/>
    <x v="0"/>
    <s v="music/classical music"/>
    <n v="106.5"/>
    <x v="1893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x v="0"/>
    <x v="65"/>
    <x v="0"/>
    <s v="music/classical music"/>
    <n v="155.53333333333333"/>
    <x v="1894"/>
    <x v="4"/>
    <x v="35"/>
  </r>
  <r>
    <x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x v="0"/>
    <x v="85"/>
    <x v="0"/>
    <s v="music/classical music"/>
    <n v="122.8"/>
    <x v="1895"/>
    <x v="4"/>
    <x v="35"/>
  </r>
  <r>
    <x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x v="0"/>
    <x v="2"/>
    <x v="0"/>
    <s v="music/classical music"/>
    <n v="107.35"/>
    <x v="1896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x v="0"/>
    <x v="69"/>
    <x v="0"/>
    <s v="music/classical music"/>
    <n v="105.50335570469798"/>
    <x v="1897"/>
    <x v="4"/>
    <x v="35"/>
  </r>
  <r>
    <x v="2557"/>
    <s v="European Tour"/>
    <s v="Raising money for our concert tour of Switzerland and Germany in June/July 2014"/>
    <x v="42"/>
    <n v="1066"/>
    <x v="0"/>
    <x v="1"/>
    <s v="GBP"/>
    <n v="1400176386"/>
    <n v="1397584386"/>
    <x v="0"/>
    <x v="17"/>
    <x v="0"/>
    <s v="music/classical music"/>
    <n v="118.44444444444444"/>
    <x v="1898"/>
    <x v="4"/>
    <x v="35"/>
  </r>
  <r>
    <x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x v="0"/>
    <x v="59"/>
    <x v="0"/>
    <s v="music/classical music"/>
    <n v="108.88"/>
    <x v="1899"/>
    <x v="4"/>
    <x v="35"/>
  </r>
  <r>
    <x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x v="0"/>
    <x v="20"/>
    <x v="0"/>
    <s v="music/classical music"/>
    <n v="111.25"/>
    <x v="1900"/>
    <x v="4"/>
    <x v="35"/>
  </r>
  <r>
    <x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x v="0"/>
    <x v="64"/>
    <x v="0"/>
    <s v="music/classical music"/>
    <n v="100.1"/>
    <x v="1901"/>
    <x v="4"/>
    <x v="35"/>
  </r>
  <r>
    <x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x v="0"/>
    <x v="78"/>
    <x v="1"/>
    <s v="food/food trucks"/>
    <n v="0"/>
    <x v="121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x v="0"/>
    <x v="83"/>
    <x v="1"/>
    <s v="food/food trucks"/>
    <n v="0.75"/>
    <x v="384"/>
    <x v="7"/>
    <x v="19"/>
  </r>
  <r>
    <x v="2563"/>
    <s v="Phoenix Pearl Boba Tea Truck (Canceled)"/>
    <s v="Michigan based bubble tea and specialty ice cream food truck"/>
    <x v="22"/>
    <n v="0"/>
    <x v="1"/>
    <x v="0"/>
    <s v="USD"/>
    <n v="1438226451"/>
    <n v="1433042451"/>
    <x v="0"/>
    <x v="78"/>
    <x v="1"/>
    <s v="food/food trucks"/>
    <n v="0"/>
    <x v="121"/>
    <x v="7"/>
    <x v="19"/>
  </r>
  <r>
    <x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x v="0"/>
    <x v="78"/>
    <x v="1"/>
    <s v="food/food trucks"/>
    <n v="0"/>
    <x v="121"/>
    <x v="7"/>
    <x v="19"/>
  </r>
  <r>
    <x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x v="0"/>
    <x v="29"/>
    <x v="1"/>
    <s v="food/food trucks"/>
    <n v="1"/>
    <x v="101"/>
    <x v="7"/>
    <x v="19"/>
  </r>
  <r>
    <x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x v="0"/>
    <x v="78"/>
    <x v="1"/>
    <s v="food/food trucks"/>
    <n v="0"/>
    <x v="121"/>
    <x v="7"/>
    <x v="19"/>
  </r>
  <r>
    <x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x v="0"/>
    <x v="84"/>
    <x v="1"/>
    <s v="food/food trucks"/>
    <n v="0.26666666666666666"/>
    <x v="88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x v="0"/>
    <x v="29"/>
    <x v="1"/>
    <s v="food/food trucks"/>
    <n v="0.5"/>
    <x v="73"/>
    <x v="7"/>
    <x v="19"/>
  </r>
  <r>
    <x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x v="0"/>
    <x v="84"/>
    <x v="1"/>
    <s v="food/food trucks"/>
    <n v="2.2307692307692308"/>
    <x v="1902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x v="0"/>
    <x v="84"/>
    <x v="1"/>
    <s v="food/food trucks"/>
    <n v="0.84285714285714297"/>
    <x v="1903"/>
    <x v="7"/>
    <x v="19"/>
  </r>
  <r>
    <x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x v="0"/>
    <x v="80"/>
    <x v="1"/>
    <s v="food/food trucks"/>
    <n v="0.25"/>
    <x v="372"/>
    <x v="7"/>
    <x v="19"/>
  </r>
  <r>
    <x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x v="0"/>
    <x v="78"/>
    <x v="1"/>
    <s v="food/food trucks"/>
    <n v="0"/>
    <x v="121"/>
    <x v="7"/>
    <x v="19"/>
  </r>
  <r>
    <x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x v="0"/>
    <x v="78"/>
    <x v="1"/>
    <s v="food/food trucks"/>
    <n v="0"/>
    <x v="121"/>
    <x v="7"/>
    <x v="19"/>
  </r>
  <r>
    <x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x v="0"/>
    <x v="78"/>
    <x v="1"/>
    <s v="food/food trucks"/>
    <n v="0"/>
    <x v="121"/>
    <x v="7"/>
    <x v="19"/>
  </r>
  <r>
    <x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x v="0"/>
    <x v="78"/>
    <x v="1"/>
    <s v="food/food trucks"/>
    <n v="0"/>
    <x v="121"/>
    <x v="7"/>
    <x v="19"/>
  </r>
  <r>
    <x v="2576"/>
    <s v="2 Go Fast Food (Canceled)"/>
    <s v="A New Twist with an American and Philippine fast food Mobile Trailer."/>
    <x v="3"/>
    <n v="0"/>
    <x v="1"/>
    <x v="0"/>
    <s v="USD"/>
    <n v="1428707647"/>
    <n v="1424823247"/>
    <x v="0"/>
    <x v="78"/>
    <x v="1"/>
    <s v="food/food trucks"/>
    <n v="0"/>
    <x v="121"/>
    <x v="7"/>
    <x v="19"/>
  </r>
  <r>
    <x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x v="0"/>
    <x v="78"/>
    <x v="1"/>
    <s v="food/food trucks"/>
    <n v="0"/>
    <x v="121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x v="0"/>
    <x v="78"/>
    <x v="1"/>
    <s v="food/food trucks"/>
    <n v="0"/>
    <x v="121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x v="0"/>
    <x v="8"/>
    <x v="1"/>
    <s v="food/food trucks"/>
    <n v="0.13849999999999998"/>
    <x v="1904"/>
    <x v="7"/>
    <x v="19"/>
  </r>
  <r>
    <x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x v="0"/>
    <x v="84"/>
    <x v="1"/>
    <s v="food/food trucks"/>
    <n v="0.6"/>
    <x v="157"/>
    <x v="7"/>
    <x v="19"/>
  </r>
  <r>
    <x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x v="0"/>
    <x v="202"/>
    <x v="1"/>
    <s v="food/food trucks"/>
    <n v="10.6"/>
    <x v="1905"/>
    <x v="7"/>
    <x v="19"/>
  </r>
  <r>
    <x v="2582"/>
    <s v="Drunken Wings"/>
    <s v="The place where chicken meets liquor for the first time!"/>
    <x v="161"/>
    <n v="1"/>
    <x v="2"/>
    <x v="0"/>
    <s v="USD"/>
    <n v="1477784634"/>
    <n v="1475192634"/>
    <x v="0"/>
    <x v="29"/>
    <x v="1"/>
    <s v="food/food trucks"/>
    <n v="1.1111111111111111E-3"/>
    <x v="120"/>
    <x v="7"/>
    <x v="19"/>
  </r>
  <r>
    <x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x v="0"/>
    <x v="81"/>
    <x v="1"/>
    <s v="food/food trucks"/>
    <n v="0.5"/>
    <x v="120"/>
    <x v="7"/>
    <x v="19"/>
  </r>
  <r>
    <x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x v="0"/>
    <x v="78"/>
    <x v="1"/>
    <s v="food/food trucks"/>
    <n v="0"/>
    <x v="121"/>
    <x v="7"/>
    <x v="19"/>
  </r>
  <r>
    <x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x v="0"/>
    <x v="29"/>
    <x v="1"/>
    <s v="food/food trucks"/>
    <n v="0.16666666666666669"/>
    <x v="73"/>
    <x v="7"/>
    <x v="19"/>
  </r>
  <r>
    <x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x v="0"/>
    <x v="29"/>
    <x v="1"/>
    <s v="food/food trucks"/>
    <n v="0.16666666666666669"/>
    <x v="144"/>
    <x v="7"/>
    <x v="19"/>
  </r>
  <r>
    <x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x v="0"/>
    <x v="79"/>
    <x v="1"/>
    <s v="food/food trucks"/>
    <n v="2.4340000000000002"/>
    <x v="1906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x v="0"/>
    <x v="22"/>
    <x v="1"/>
    <s v="food/food trucks"/>
    <n v="3.8833333333333329"/>
    <x v="1907"/>
    <x v="7"/>
    <x v="19"/>
  </r>
  <r>
    <x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x v="0"/>
    <x v="29"/>
    <x v="1"/>
    <s v="food/food trucks"/>
    <n v="0.01"/>
    <x v="144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x v="0"/>
    <x v="78"/>
    <x v="1"/>
    <s v="food/food trucks"/>
    <n v="0"/>
    <x v="121"/>
    <x v="7"/>
    <x v="19"/>
  </r>
  <r>
    <x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x v="0"/>
    <x v="84"/>
    <x v="1"/>
    <s v="food/food trucks"/>
    <n v="1.7333333333333332"/>
    <x v="31"/>
    <x v="7"/>
    <x v="19"/>
  </r>
  <r>
    <x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x v="0"/>
    <x v="29"/>
    <x v="1"/>
    <s v="food/food trucks"/>
    <n v="0.16666666666666669"/>
    <x v="73"/>
    <x v="7"/>
    <x v="19"/>
  </r>
  <r>
    <x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x v="0"/>
    <x v="78"/>
    <x v="1"/>
    <s v="food/food trucks"/>
    <n v="0"/>
    <x v="121"/>
    <x v="7"/>
    <x v="19"/>
  </r>
  <r>
    <x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x v="0"/>
    <x v="29"/>
    <x v="1"/>
    <s v="food/food trucks"/>
    <n v="1.25E-3"/>
    <x v="120"/>
    <x v="7"/>
    <x v="19"/>
  </r>
  <r>
    <x v="2595"/>
    <s v="Food Truck for Little Fox Bakery"/>
    <s v="Looking to put the best baked goods in Bowling Green on wheels"/>
    <x v="36"/>
    <n v="1825"/>
    <x v="2"/>
    <x v="0"/>
    <s v="USD"/>
    <n v="1487915500"/>
    <n v="1485323500"/>
    <x v="0"/>
    <x v="10"/>
    <x v="1"/>
    <s v="food/food trucks"/>
    <n v="12.166666666666668"/>
    <x v="1908"/>
    <x v="7"/>
    <x v="19"/>
  </r>
  <r>
    <x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x v="0"/>
    <x v="74"/>
    <x v="1"/>
    <s v="food/food trucks"/>
    <n v="23.588571428571427"/>
    <x v="1909"/>
    <x v="7"/>
    <x v="19"/>
  </r>
  <r>
    <x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x v="0"/>
    <x v="63"/>
    <x v="1"/>
    <s v="food/food trucks"/>
    <n v="5.6666666666666661"/>
    <x v="1910"/>
    <x v="7"/>
    <x v="19"/>
  </r>
  <r>
    <x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x v="0"/>
    <x v="25"/>
    <x v="1"/>
    <s v="food/food trucks"/>
    <n v="39"/>
    <x v="1911"/>
    <x v="7"/>
    <x v="19"/>
  </r>
  <r>
    <x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x v="0"/>
    <x v="81"/>
    <x v="1"/>
    <s v="food/food trucks"/>
    <n v="0.99546510341776351"/>
    <x v="666"/>
    <x v="7"/>
    <x v="19"/>
  </r>
  <r>
    <x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x v="0"/>
    <x v="209"/>
    <x v="1"/>
    <s v="food/food trucks"/>
    <n v="6.9320000000000004"/>
    <x v="1912"/>
    <x v="7"/>
    <x v="19"/>
  </r>
  <r>
    <x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x v="1"/>
    <x v="299"/>
    <x v="0"/>
    <s v="technology/space exploration"/>
    <n v="661.4"/>
    <x v="1913"/>
    <x v="2"/>
    <x v="36"/>
  </r>
  <r>
    <x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x v="1"/>
    <x v="463"/>
    <x v="0"/>
    <s v="technology/space exploration"/>
    <n v="326.0916666666667"/>
    <x v="1914"/>
    <x v="2"/>
    <x v="36"/>
  </r>
  <r>
    <x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x v="1"/>
    <x v="133"/>
    <x v="0"/>
    <s v="technology/space exploration"/>
    <n v="101.48571428571429"/>
    <x v="1915"/>
    <x v="2"/>
    <x v="36"/>
  </r>
  <r>
    <x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x v="1"/>
    <x v="306"/>
    <x v="0"/>
    <s v="technology/space exploration"/>
    <n v="104.21799999999999"/>
    <x v="1916"/>
    <x v="2"/>
    <x v="36"/>
  </r>
  <r>
    <x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x v="1"/>
    <x v="464"/>
    <x v="0"/>
    <s v="technology/space exploration"/>
    <n v="107.42157000000002"/>
    <x v="1917"/>
    <x v="2"/>
    <x v="36"/>
  </r>
  <r>
    <x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x v="1"/>
    <x v="465"/>
    <x v="0"/>
    <s v="technology/space exploration"/>
    <n v="110.05454545454545"/>
    <x v="1918"/>
    <x v="2"/>
    <x v="36"/>
  </r>
  <r>
    <x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x v="1"/>
    <x v="367"/>
    <x v="0"/>
    <s v="technology/space exploration"/>
    <n v="407.7"/>
    <x v="1919"/>
    <x v="2"/>
    <x v="36"/>
  </r>
  <r>
    <x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x v="1"/>
    <x v="466"/>
    <x v="0"/>
    <s v="technology/space exploration"/>
    <n v="223.92500000000001"/>
    <x v="1920"/>
    <x v="2"/>
    <x v="36"/>
  </r>
  <r>
    <x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x v="1"/>
    <x v="467"/>
    <x v="0"/>
    <s v="technology/space exploration"/>
    <n v="303.80111428571428"/>
    <x v="1921"/>
    <x v="2"/>
    <x v="36"/>
  </r>
  <r>
    <x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x v="1"/>
    <x v="468"/>
    <x v="0"/>
    <s v="technology/space exploration"/>
    <n v="141.3251043268175"/>
    <x v="1922"/>
    <x v="2"/>
    <x v="36"/>
  </r>
  <r>
    <x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x v="1"/>
    <x v="469"/>
    <x v="0"/>
    <s v="technology/space exploration"/>
    <n v="2790.6363636363635"/>
    <x v="1923"/>
    <x v="2"/>
    <x v="36"/>
  </r>
  <r>
    <x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x v="1"/>
    <x v="324"/>
    <x v="0"/>
    <s v="technology/space exploration"/>
    <n v="171.76130000000001"/>
    <x v="1924"/>
    <x v="2"/>
    <x v="36"/>
  </r>
  <r>
    <x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x v="1"/>
    <x v="33"/>
    <x v="0"/>
    <s v="technology/space exploration"/>
    <n v="101.01333333333334"/>
    <x v="1925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x v="1"/>
    <x v="61"/>
    <x v="0"/>
    <s v="technology/space exploration"/>
    <n v="102"/>
    <x v="1926"/>
    <x v="2"/>
    <x v="36"/>
  </r>
  <r>
    <x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x v="0"/>
    <x v="250"/>
    <x v="0"/>
    <s v="technology/space exploration"/>
    <n v="169.76511744127936"/>
    <x v="1927"/>
    <x v="2"/>
    <x v="36"/>
  </r>
  <r>
    <x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x v="1"/>
    <x v="146"/>
    <x v="0"/>
    <s v="technology/space exploration"/>
    <n v="114.53400000000001"/>
    <x v="1928"/>
    <x v="2"/>
    <x v="36"/>
  </r>
  <r>
    <x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x v="1"/>
    <x v="180"/>
    <x v="0"/>
    <s v="technology/space exploration"/>
    <n v="877.6"/>
    <x v="1929"/>
    <x v="2"/>
    <x v="36"/>
  </r>
  <r>
    <x v="2618"/>
    <s v="SPACE ART FEATURING ASTRONAUTS #WeBelieveInAstronauts"/>
    <s v="LTD ED COLLECTIBLE SPACE ART FEAT. ASTRONAUTS"/>
    <x v="36"/>
    <n v="15808"/>
    <x v="0"/>
    <x v="0"/>
    <s v="USD"/>
    <n v="1449000061"/>
    <n v="1443812461"/>
    <x v="1"/>
    <x v="99"/>
    <x v="0"/>
    <s v="technology/space exploration"/>
    <n v="105.38666666666667"/>
    <x v="1930"/>
    <x v="2"/>
    <x v="36"/>
  </r>
  <r>
    <x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x v="1"/>
    <x v="28"/>
    <x v="0"/>
    <s v="technology/space exploration"/>
    <n v="188.39999999999998"/>
    <x v="1931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x v="1"/>
    <x v="470"/>
    <x v="0"/>
    <s v="technology/space exploration"/>
    <n v="143.65230769230772"/>
    <x v="1932"/>
    <x v="2"/>
    <x v="36"/>
  </r>
  <r>
    <x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x v="1"/>
    <x v="471"/>
    <x v="0"/>
    <s v="technology/space exploration"/>
    <n v="145.88"/>
    <x v="1933"/>
    <x v="2"/>
    <x v="36"/>
  </r>
  <r>
    <x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x v="0"/>
    <x v="142"/>
    <x v="0"/>
    <s v="technology/space exploration"/>
    <n v="131.184"/>
    <x v="1934"/>
    <x v="2"/>
    <x v="36"/>
  </r>
  <r>
    <x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x v="0"/>
    <x v="95"/>
    <x v="0"/>
    <s v="technology/space exploration"/>
    <n v="113.99999999999999"/>
    <x v="1935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x v="0"/>
    <x v="472"/>
    <x v="0"/>
    <s v="technology/space exploration"/>
    <n v="1379.4206249999997"/>
    <x v="1936"/>
    <x v="2"/>
    <x v="36"/>
  </r>
  <r>
    <x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x v="0"/>
    <x v="47"/>
    <x v="0"/>
    <s v="technology/space exploration"/>
    <n v="956"/>
    <x v="1937"/>
    <x v="2"/>
    <x v="36"/>
  </r>
  <r>
    <x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x v="0"/>
    <x v="133"/>
    <x v="0"/>
    <s v="technology/space exploration"/>
    <n v="112.00000000000001"/>
    <x v="150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x v="0"/>
    <x v="43"/>
    <x v="0"/>
    <s v="technology/space exploration"/>
    <n v="646.66666666666663"/>
    <x v="1938"/>
    <x v="2"/>
    <x v="36"/>
  </r>
  <r>
    <x v="2628"/>
    <s v="Pie In Space!"/>
    <s v="A high school freshman is sending pie into space and you can be a part of it.  GO SCIENCE!!!"/>
    <x v="357"/>
    <n v="926"/>
    <x v="0"/>
    <x v="0"/>
    <s v="USD"/>
    <n v="1417389067"/>
    <n v="1415661067"/>
    <x v="0"/>
    <x v="64"/>
    <x v="0"/>
    <s v="technology/space exploration"/>
    <n v="110.36948748510132"/>
    <x v="1939"/>
    <x v="2"/>
    <x v="36"/>
  </r>
  <r>
    <x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x v="0"/>
    <x v="61"/>
    <x v="0"/>
    <s v="technology/space exploration"/>
    <n v="127.74000000000001"/>
    <x v="1940"/>
    <x v="2"/>
    <x v="36"/>
  </r>
  <r>
    <x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x v="0"/>
    <x v="75"/>
    <x v="0"/>
    <s v="technology/space exploration"/>
    <n v="157.9"/>
    <x v="1941"/>
    <x v="2"/>
    <x v="36"/>
  </r>
  <r>
    <x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x v="0"/>
    <x v="172"/>
    <x v="0"/>
    <s v="technology/space exploration"/>
    <n v="114.66525000000001"/>
    <x v="1942"/>
    <x v="2"/>
    <x v="36"/>
  </r>
  <r>
    <x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x v="0"/>
    <x v="288"/>
    <x v="0"/>
    <s v="technology/space exploration"/>
    <n v="137.00934579439252"/>
    <x v="1943"/>
    <x v="2"/>
    <x v="36"/>
  </r>
  <r>
    <x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x v="0"/>
    <x v="473"/>
    <x v="0"/>
    <s v="technology/space exploration"/>
    <n v="354.62"/>
    <x v="1944"/>
    <x v="2"/>
    <x v="36"/>
  </r>
  <r>
    <x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x v="0"/>
    <x v="20"/>
    <x v="0"/>
    <s v="technology/space exploration"/>
    <n v="106.02150537634409"/>
    <x v="1945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x v="0"/>
    <x v="87"/>
    <x v="0"/>
    <s v="technology/space exploration"/>
    <n v="100"/>
    <x v="1946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x v="0"/>
    <x v="133"/>
    <x v="0"/>
    <s v="technology/space exploration"/>
    <n v="187.3"/>
    <x v="1947"/>
    <x v="2"/>
    <x v="36"/>
  </r>
  <r>
    <x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x v="0"/>
    <x v="55"/>
    <x v="0"/>
    <s v="technology/space exploration"/>
    <n v="166.2"/>
    <x v="1948"/>
    <x v="2"/>
    <x v="36"/>
  </r>
  <r>
    <x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x v="0"/>
    <x v="25"/>
    <x v="0"/>
    <s v="technology/space exploration"/>
    <n v="101.72910662824208"/>
    <x v="1949"/>
    <x v="2"/>
    <x v="36"/>
  </r>
  <r>
    <x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x v="0"/>
    <x v="72"/>
    <x v="0"/>
    <s v="technology/space exploration"/>
    <n v="164"/>
    <x v="1950"/>
    <x v="2"/>
    <x v="36"/>
  </r>
  <r>
    <x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x v="0"/>
    <x v="50"/>
    <x v="0"/>
    <s v="technology/space exploration"/>
    <n v="105.66666666666666"/>
    <x v="1951"/>
    <x v="2"/>
    <x v="36"/>
  </r>
  <r>
    <x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x v="0"/>
    <x v="29"/>
    <x v="1"/>
    <s v="technology/space exploration"/>
    <n v="1"/>
    <x v="2"/>
    <x v="2"/>
    <x v="36"/>
  </r>
  <r>
    <x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x v="0"/>
    <x v="78"/>
    <x v="1"/>
    <s v="technology/space exploration"/>
    <n v="0"/>
    <x v="121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x v="1"/>
    <x v="474"/>
    <x v="1"/>
    <s v="technology/space exploration"/>
    <n v="33.559730999999999"/>
    <x v="1952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x v="1"/>
    <x v="47"/>
    <x v="1"/>
    <s v="technology/space exploration"/>
    <n v="2.0529999999999999"/>
    <x v="1953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x v="1"/>
    <x v="23"/>
    <x v="1"/>
    <s v="technology/space exploration"/>
    <n v="10.5"/>
    <x v="1954"/>
    <x v="2"/>
    <x v="36"/>
  </r>
  <r>
    <x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x v="1"/>
    <x v="475"/>
    <x v="1"/>
    <s v="technology/space exploration"/>
    <n v="8.4172840000000004"/>
    <x v="1955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x v="0"/>
    <x v="83"/>
    <x v="1"/>
    <s v="technology/space exploration"/>
    <n v="1.44"/>
    <x v="1053"/>
    <x v="2"/>
    <x v="36"/>
  </r>
  <r>
    <x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x v="0"/>
    <x v="79"/>
    <x v="1"/>
    <s v="technology/space exploration"/>
    <n v="0.88333333333333341"/>
    <x v="1956"/>
    <x v="2"/>
    <x v="36"/>
  </r>
  <r>
    <x v="2649"/>
    <s v="The Mission - Please Check Back Soon (Canceled)"/>
    <s v="They have launched a Kickstarter."/>
    <x v="152"/>
    <n v="124"/>
    <x v="1"/>
    <x v="0"/>
    <s v="USD"/>
    <n v="1454370941"/>
    <n v="1449186941"/>
    <x v="0"/>
    <x v="83"/>
    <x v="1"/>
    <s v="technology/space exploration"/>
    <n v="9.920000000000001E-2"/>
    <x v="1957"/>
    <x v="2"/>
    <x v="36"/>
  </r>
  <r>
    <x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x v="0"/>
    <x v="81"/>
    <x v="1"/>
    <s v="technology/space exploration"/>
    <n v="0.59666666666666668"/>
    <x v="1958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x v="0"/>
    <x v="57"/>
    <x v="1"/>
    <s v="technology/space exploration"/>
    <n v="1.8689285714285715"/>
    <x v="1959"/>
    <x v="2"/>
    <x v="36"/>
  </r>
  <r>
    <x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x v="0"/>
    <x v="202"/>
    <x v="1"/>
    <s v="technology/space exploration"/>
    <n v="0.88500000000000001"/>
    <x v="1960"/>
    <x v="2"/>
    <x v="36"/>
  </r>
  <r>
    <x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x v="0"/>
    <x v="16"/>
    <x v="1"/>
    <s v="technology/space exploration"/>
    <n v="11.52156862745098"/>
    <x v="1961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x v="0"/>
    <x v="79"/>
    <x v="1"/>
    <s v="technology/space exploration"/>
    <n v="5.1000000000000004E-2"/>
    <x v="439"/>
    <x v="2"/>
    <x v="36"/>
  </r>
  <r>
    <x v="2655"/>
    <s v="Balloons (Canceled)"/>
    <s v="Thank you for your support!"/>
    <x v="36"/>
    <n v="3155"/>
    <x v="1"/>
    <x v="0"/>
    <s v="USD"/>
    <n v="1455048000"/>
    <n v="1452631647"/>
    <x v="0"/>
    <x v="68"/>
    <x v="1"/>
    <s v="technology/space exploration"/>
    <n v="21.033333333333335"/>
    <x v="1962"/>
    <x v="2"/>
    <x v="36"/>
  </r>
  <r>
    <x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x v="0"/>
    <x v="215"/>
    <x v="1"/>
    <s v="technology/space exploration"/>
    <n v="11.436666666666667"/>
    <x v="1963"/>
    <x v="2"/>
    <x v="36"/>
  </r>
  <r>
    <x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x v="0"/>
    <x v="211"/>
    <x v="1"/>
    <s v="technology/space exploration"/>
    <n v="18.737933333333334"/>
    <x v="1964"/>
    <x v="2"/>
    <x v="36"/>
  </r>
  <r>
    <x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x v="0"/>
    <x v="80"/>
    <x v="1"/>
    <s v="technology/space exploration"/>
    <n v="9.285714285714286E-2"/>
    <x v="1965"/>
    <x v="2"/>
    <x v="36"/>
  </r>
  <r>
    <x v="2659"/>
    <s v="test (Canceled)"/>
    <s v="test"/>
    <x v="197"/>
    <n v="1333"/>
    <x v="1"/>
    <x v="0"/>
    <s v="USD"/>
    <n v="1429321210"/>
    <n v="1426729210"/>
    <x v="0"/>
    <x v="73"/>
    <x v="1"/>
    <s v="technology/space exploration"/>
    <n v="2.7204081632653061"/>
    <x v="1966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x v="0"/>
    <x v="81"/>
    <x v="1"/>
    <s v="technology/space exploration"/>
    <n v="9.5000000000000001E-2"/>
    <x v="1967"/>
    <x v="2"/>
    <x v="36"/>
  </r>
  <r>
    <x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x v="0"/>
    <x v="65"/>
    <x v="0"/>
    <s v="technology/makerspaces"/>
    <n v="102.89999999999999"/>
    <x v="1968"/>
    <x v="2"/>
    <x v="37"/>
  </r>
  <r>
    <x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x v="0"/>
    <x v="144"/>
    <x v="0"/>
    <s v="technology/makerspaces"/>
    <n v="106.80000000000001"/>
    <x v="1969"/>
    <x v="2"/>
    <x v="37"/>
  </r>
  <r>
    <x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x v="0"/>
    <x v="66"/>
    <x v="0"/>
    <s v="technology/makerspaces"/>
    <n v="104.59625"/>
    <x v="1970"/>
    <x v="2"/>
    <x v="37"/>
  </r>
  <r>
    <x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x v="0"/>
    <x v="201"/>
    <x v="0"/>
    <s v="technology/makerspaces"/>
    <n v="103.42857142857143"/>
    <x v="1971"/>
    <x v="2"/>
    <x v="37"/>
  </r>
  <r>
    <x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x v="0"/>
    <x v="67"/>
    <x v="0"/>
    <s v="technology/makerspaces"/>
    <n v="123.14285714285715"/>
    <x v="1972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x v="0"/>
    <x v="190"/>
    <x v="0"/>
    <s v="technology/makerspaces"/>
    <n v="159.29509999999999"/>
    <x v="1973"/>
    <x v="2"/>
    <x v="37"/>
  </r>
  <r>
    <x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x v="0"/>
    <x v="59"/>
    <x v="0"/>
    <s v="technology/makerspaces"/>
    <n v="110.66666666666667"/>
    <x v="1974"/>
    <x v="2"/>
    <x v="37"/>
  </r>
  <r>
    <x v="2668"/>
    <s v="UOttawa Makermobile"/>
    <s v="Creativity on the go! |_x000a_CrÃ©ativitÃ© en mouvement !"/>
    <x v="28"/>
    <n v="1707"/>
    <x v="0"/>
    <x v="5"/>
    <s v="CAD"/>
    <n v="1447079520"/>
    <n v="1443449265"/>
    <x v="0"/>
    <x v="33"/>
    <x v="0"/>
    <s v="technology/makerspaces"/>
    <n v="170.70000000000002"/>
    <x v="1975"/>
    <x v="2"/>
    <x v="37"/>
  </r>
  <r>
    <x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x v="0"/>
    <x v="202"/>
    <x v="0"/>
    <s v="technology/makerspaces"/>
    <n v="125.125"/>
    <x v="1976"/>
    <x v="2"/>
    <x v="37"/>
  </r>
  <r>
    <x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x v="1"/>
    <x v="65"/>
    <x v="1"/>
    <s v="technology/makerspaces"/>
    <n v="6.4158609339642041"/>
    <x v="1977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x v="1"/>
    <x v="87"/>
    <x v="1"/>
    <s v="technology/makerspaces"/>
    <n v="11.343999999999999"/>
    <x v="1978"/>
    <x v="2"/>
    <x v="37"/>
  </r>
  <r>
    <x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x v="1"/>
    <x v="5"/>
    <x v="1"/>
    <s v="technology/makerspaces"/>
    <n v="33.19"/>
    <x v="1979"/>
    <x v="2"/>
    <x v="37"/>
  </r>
  <r>
    <x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x v="1"/>
    <x v="36"/>
    <x v="1"/>
    <s v="technology/makerspaces"/>
    <n v="27.58"/>
    <x v="1980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x v="1"/>
    <x v="199"/>
    <x v="1"/>
    <s v="technology/makerspaces"/>
    <n v="62.839999999999996"/>
    <x v="1981"/>
    <x v="2"/>
    <x v="37"/>
  </r>
  <r>
    <x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x v="1"/>
    <x v="60"/>
    <x v="1"/>
    <s v="technology/makerspaces"/>
    <n v="7.5880000000000001"/>
    <x v="1982"/>
    <x v="2"/>
    <x v="37"/>
  </r>
  <r>
    <x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x v="0"/>
    <x v="82"/>
    <x v="1"/>
    <s v="technology/makerspaces"/>
    <n v="50.38095238095238"/>
    <x v="1983"/>
    <x v="2"/>
    <x v="37"/>
  </r>
  <r>
    <x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x v="0"/>
    <x v="74"/>
    <x v="1"/>
    <s v="technology/makerspaces"/>
    <n v="17.512820512820511"/>
    <x v="1984"/>
    <x v="2"/>
    <x v="37"/>
  </r>
  <r>
    <x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x v="0"/>
    <x v="84"/>
    <x v="1"/>
    <s v="technology/makerspaces"/>
    <n v="1.375E-2"/>
    <x v="1985"/>
    <x v="2"/>
    <x v="37"/>
  </r>
  <r>
    <x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x v="0"/>
    <x v="83"/>
    <x v="1"/>
    <s v="technology/makerspaces"/>
    <n v="0.33"/>
    <x v="895"/>
    <x v="2"/>
    <x v="37"/>
  </r>
  <r>
    <x v="2680"/>
    <s v="iHeart Pillow"/>
    <s v="iHeartPillow, Connecting loved ones"/>
    <x v="261"/>
    <n v="276"/>
    <x v="2"/>
    <x v="3"/>
    <s v="EUR"/>
    <n v="1459915491"/>
    <n v="1457327091"/>
    <x v="0"/>
    <x v="80"/>
    <x v="1"/>
    <s v="technology/makerspaces"/>
    <n v="0.86250000000000004"/>
    <x v="160"/>
    <x v="2"/>
    <x v="37"/>
  </r>
  <r>
    <x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x v="0"/>
    <x v="84"/>
    <x v="1"/>
    <s v="food/food trucks"/>
    <n v="0.6875"/>
    <x v="446"/>
    <x v="7"/>
    <x v="19"/>
  </r>
  <r>
    <x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x v="0"/>
    <x v="9"/>
    <x v="1"/>
    <s v="food/food trucks"/>
    <n v="28.299999999999997"/>
    <x v="1986"/>
    <x v="7"/>
    <x v="19"/>
  </r>
  <r>
    <x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x v="0"/>
    <x v="83"/>
    <x v="1"/>
    <s v="food/food trucks"/>
    <n v="0.24"/>
    <x v="1053"/>
    <x v="7"/>
    <x v="19"/>
  </r>
  <r>
    <x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x v="0"/>
    <x v="80"/>
    <x v="1"/>
    <s v="food/food trucks"/>
    <n v="1.1428571428571428"/>
    <x v="444"/>
    <x v="7"/>
    <x v="19"/>
  </r>
  <r>
    <x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x v="0"/>
    <x v="29"/>
    <x v="1"/>
    <s v="food/food trucks"/>
    <n v="0.02"/>
    <x v="119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x v="0"/>
    <x v="78"/>
    <x v="1"/>
    <s v="food/food trucks"/>
    <n v="0"/>
    <x v="121"/>
    <x v="7"/>
    <x v="19"/>
  </r>
  <r>
    <x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x v="0"/>
    <x v="78"/>
    <x v="1"/>
    <s v="food/food trucks"/>
    <n v="0"/>
    <x v="121"/>
    <x v="7"/>
    <x v="19"/>
  </r>
  <r>
    <x v="2688"/>
    <s v="Mac N Cheez Food Truck"/>
    <s v="The amazing gourmet Mac N Cheez Food Truck Campaigne!"/>
    <x v="63"/>
    <n v="74"/>
    <x v="2"/>
    <x v="0"/>
    <s v="USD"/>
    <n v="1424746800"/>
    <n v="1422067870"/>
    <x v="0"/>
    <x v="25"/>
    <x v="1"/>
    <s v="food/food trucks"/>
    <n v="0.14799999999999999"/>
    <x v="1987"/>
    <x v="7"/>
    <x v="19"/>
  </r>
  <r>
    <x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x v="0"/>
    <x v="29"/>
    <x v="1"/>
    <s v="food/food trucks"/>
    <n v="2.8571428571428571E-3"/>
    <x v="120"/>
    <x v="7"/>
    <x v="19"/>
  </r>
  <r>
    <x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x v="0"/>
    <x v="115"/>
    <x v="1"/>
    <s v="food/food trucks"/>
    <n v="10.7325"/>
    <x v="1988"/>
    <x v="7"/>
    <x v="19"/>
  </r>
  <r>
    <x v="2691"/>
    <s v="Cook"/>
    <s v="A Great New local Food Truck serving up ethnic fusion inspired eats in Ottawa."/>
    <x v="99"/>
    <n v="35"/>
    <x v="2"/>
    <x v="5"/>
    <s v="CAD"/>
    <n v="1431278557"/>
    <n v="1427390557"/>
    <x v="0"/>
    <x v="84"/>
    <x v="1"/>
    <s v="food/food trucks"/>
    <n v="5.3846153846153842E-2"/>
    <x v="844"/>
    <x v="7"/>
    <x v="19"/>
  </r>
  <r>
    <x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x v="0"/>
    <x v="29"/>
    <x v="1"/>
    <s v="food/food trucks"/>
    <n v="0.7142857142857143"/>
    <x v="384"/>
    <x v="7"/>
    <x v="19"/>
  </r>
  <r>
    <x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x v="0"/>
    <x v="83"/>
    <x v="1"/>
    <s v="food/food trucks"/>
    <n v="0.8"/>
    <x v="140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x v="0"/>
    <x v="29"/>
    <x v="1"/>
    <s v="food/food trucks"/>
    <n v="3.3333333333333335E-3"/>
    <x v="120"/>
    <x v="7"/>
    <x v="19"/>
  </r>
  <r>
    <x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x v="0"/>
    <x v="83"/>
    <x v="1"/>
    <s v="food/food trucks"/>
    <n v="0.47333333333333333"/>
    <x v="1989"/>
    <x v="7"/>
    <x v="19"/>
  </r>
  <r>
    <x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x v="0"/>
    <x v="44"/>
    <x v="1"/>
    <s v="food/food trucks"/>
    <n v="5.65"/>
    <x v="1990"/>
    <x v="7"/>
    <x v="19"/>
  </r>
  <r>
    <x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x v="0"/>
    <x v="47"/>
    <x v="1"/>
    <s v="food/food trucks"/>
    <n v="26.35217391304348"/>
    <x v="199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x v="0"/>
    <x v="84"/>
    <x v="1"/>
    <s v="food/food trucks"/>
    <n v="0.325125"/>
    <x v="1992"/>
    <x v="7"/>
    <x v="19"/>
  </r>
  <r>
    <x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x v="0"/>
    <x v="78"/>
    <x v="1"/>
    <s v="food/food trucks"/>
    <n v="0"/>
    <x v="121"/>
    <x v="7"/>
    <x v="19"/>
  </r>
  <r>
    <x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x v="0"/>
    <x v="80"/>
    <x v="1"/>
    <s v="food/food trucks"/>
    <n v="0.7000700070007001"/>
    <x v="844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x v="0"/>
    <x v="67"/>
    <x v="1"/>
    <s v="theater/spaces"/>
    <n v="46.176470588235297"/>
    <x v="1993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x v="1"/>
    <x v="55"/>
    <x v="1"/>
    <s v="theater/spaces"/>
    <n v="34.410000000000004"/>
    <x v="1994"/>
    <x v="1"/>
    <x v="38"/>
  </r>
  <r>
    <x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x v="0"/>
    <x v="43"/>
    <x v="1"/>
    <s v="theater/spaces"/>
    <n v="103.75000000000001"/>
    <x v="1995"/>
    <x v="1"/>
    <x v="38"/>
  </r>
  <r>
    <x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x v="0"/>
    <x v="63"/>
    <x v="1"/>
    <s v="theater/spaces"/>
    <n v="6.0263157894736841"/>
    <x v="1996"/>
    <x v="1"/>
    <x v="38"/>
  </r>
  <r>
    <x v="2705"/>
    <s v="Fischer Theatre Marquee"/>
    <s v="Help light the lights at the historic Fischer Theatre in Danville, IL."/>
    <x v="281"/>
    <n v="1739"/>
    <x v="3"/>
    <x v="0"/>
    <s v="USD"/>
    <n v="1490389158"/>
    <n v="1486504758"/>
    <x v="0"/>
    <x v="22"/>
    <x v="1"/>
    <s v="theater/spaces"/>
    <n v="10.539393939393939"/>
    <x v="1997"/>
    <x v="1"/>
    <x v="38"/>
  </r>
  <r>
    <x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x v="1"/>
    <x v="40"/>
    <x v="0"/>
    <s v="theater/spaces"/>
    <n v="112.29714285714284"/>
    <x v="1998"/>
    <x v="1"/>
    <x v="38"/>
  </r>
  <r>
    <x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x v="1"/>
    <x v="476"/>
    <x v="0"/>
    <s v="theater/spaces"/>
    <n v="350.84462500000001"/>
    <x v="1999"/>
    <x v="1"/>
    <x v="38"/>
  </r>
  <r>
    <x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x v="1"/>
    <x v="477"/>
    <x v="0"/>
    <s v="theater/spaces"/>
    <n v="233.21535"/>
    <x v="2000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x v="1"/>
    <x v="478"/>
    <x v="0"/>
    <s v="theater/spaces"/>
    <n v="101.60599999999999"/>
    <x v="2001"/>
    <x v="1"/>
    <x v="38"/>
  </r>
  <r>
    <x v="2710"/>
    <s v="House of Yes"/>
    <s v="Building Brooklyn's own creative venue for circus, theater and events of all types."/>
    <x v="127"/>
    <n v="92340.21"/>
    <x v="0"/>
    <x v="0"/>
    <s v="USD"/>
    <n v="1407549600"/>
    <n v="1404797428"/>
    <x v="1"/>
    <x v="479"/>
    <x v="0"/>
    <s v="theater/spaces"/>
    <n v="153.90035000000003"/>
    <x v="2002"/>
    <x v="1"/>
    <x v="38"/>
  </r>
  <r>
    <x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x v="1"/>
    <x v="196"/>
    <x v="0"/>
    <s v="theater/spaces"/>
    <n v="100.7161125319693"/>
    <x v="2003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x v="1"/>
    <x v="235"/>
    <x v="0"/>
    <s v="theater/spaces"/>
    <n v="131.38181818181818"/>
    <x v="2004"/>
    <x v="1"/>
    <x v="38"/>
  </r>
  <r>
    <x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x v="1"/>
    <x v="480"/>
    <x v="0"/>
    <s v="theater/spaces"/>
    <n v="102.24133333333334"/>
    <x v="2005"/>
    <x v="1"/>
    <x v="38"/>
  </r>
  <r>
    <x v="2714"/>
    <s v="The Crane Theater"/>
    <s v="The Crane will be the new home for independent theater in Northeast Minneapolis"/>
    <x v="31"/>
    <n v="29089"/>
    <x v="0"/>
    <x v="0"/>
    <s v="USD"/>
    <n v="1476486000"/>
    <n v="1474040596"/>
    <x v="1"/>
    <x v="120"/>
    <x v="0"/>
    <s v="theater/spaces"/>
    <n v="116.35599999999999"/>
    <x v="2006"/>
    <x v="1"/>
    <x v="38"/>
  </r>
  <r>
    <x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x v="1"/>
    <x v="481"/>
    <x v="0"/>
    <s v="theater/spaces"/>
    <n v="264.62241666666665"/>
    <x v="2007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x v="1"/>
    <x v="482"/>
    <x v="0"/>
    <s v="theater/spaces"/>
    <n v="119.98010000000001"/>
    <x v="2008"/>
    <x v="1"/>
    <x v="38"/>
  </r>
  <r>
    <x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x v="1"/>
    <x v="166"/>
    <x v="0"/>
    <s v="theater/spaces"/>
    <n v="120.10400000000001"/>
    <x v="2009"/>
    <x v="1"/>
    <x v="38"/>
  </r>
  <r>
    <x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x v="1"/>
    <x v="265"/>
    <x v="0"/>
    <s v="theater/spaces"/>
    <n v="103.58333333333334"/>
    <x v="2010"/>
    <x v="1"/>
    <x v="38"/>
  </r>
  <r>
    <x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x v="0"/>
    <x v="50"/>
    <x v="0"/>
    <s v="theater/spaces"/>
    <n v="108.83333333333334"/>
    <x v="2011"/>
    <x v="1"/>
    <x v="38"/>
  </r>
  <r>
    <x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x v="0"/>
    <x v="210"/>
    <x v="0"/>
    <s v="theater/spaces"/>
    <n v="118.12400000000001"/>
    <x v="201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x v="0"/>
    <x v="314"/>
    <x v="0"/>
    <s v="technology/hardware"/>
    <n v="1462"/>
    <x v="2013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x v="0"/>
    <x v="333"/>
    <x v="0"/>
    <s v="technology/hardware"/>
    <n v="252.54"/>
    <x v="2014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x v="0"/>
    <x v="282"/>
    <x v="0"/>
    <s v="technology/hardware"/>
    <n v="140.05000000000001"/>
    <x v="2015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x v="0"/>
    <x v="483"/>
    <x v="0"/>
    <s v="technology/hardware"/>
    <n v="296.87520259319291"/>
    <x v="2016"/>
    <x v="2"/>
    <x v="30"/>
  </r>
  <r>
    <x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x v="0"/>
    <x v="116"/>
    <x v="0"/>
    <s v="technology/hardware"/>
    <n v="144.54249999999999"/>
    <x v="2017"/>
    <x v="2"/>
    <x v="30"/>
  </r>
  <r>
    <x v="2726"/>
    <s v="Krimston TWO - Dual SIM case for iPhone"/>
    <s v="Krimston TWO: iPhone Dual SIM Case"/>
    <x v="57"/>
    <n v="105745"/>
    <x v="0"/>
    <x v="0"/>
    <s v="USD"/>
    <n v="1461333311"/>
    <n v="1458741311"/>
    <x v="0"/>
    <x v="442"/>
    <x v="0"/>
    <s v="technology/hardware"/>
    <n v="105.745"/>
    <x v="2018"/>
    <x v="2"/>
    <x v="30"/>
  </r>
  <r>
    <x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x v="0"/>
    <x v="484"/>
    <x v="0"/>
    <s v="technology/hardware"/>
    <n v="493.21000000000004"/>
    <x v="2019"/>
    <x v="2"/>
    <x v="30"/>
  </r>
  <r>
    <x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x v="0"/>
    <x v="413"/>
    <x v="0"/>
    <s v="technology/hardware"/>
    <n v="201.82666666666668"/>
    <x v="2020"/>
    <x v="2"/>
    <x v="30"/>
  </r>
  <r>
    <x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x v="0"/>
    <x v="23"/>
    <x v="0"/>
    <s v="technology/hardware"/>
    <n v="104.44"/>
    <x v="2021"/>
    <x v="2"/>
    <x v="30"/>
  </r>
  <r>
    <x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x v="0"/>
    <x v="345"/>
    <x v="0"/>
    <s v="technology/hardware"/>
    <n v="170.29262962962963"/>
    <x v="2022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x v="0"/>
    <x v="77"/>
    <x v="0"/>
    <s v="technology/hardware"/>
    <n v="104.30333333333333"/>
    <x v="2023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x v="0"/>
    <x v="96"/>
    <x v="0"/>
    <s v="technology/hardware"/>
    <n v="118.25000000000001"/>
    <x v="2024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x v="0"/>
    <x v="46"/>
    <x v="0"/>
    <s v="technology/hardware"/>
    <n v="107.538"/>
    <x v="2025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x v="0"/>
    <x v="430"/>
    <x v="0"/>
    <s v="technology/hardware"/>
    <n v="2260300"/>
    <x v="2026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x v="0"/>
    <x v="485"/>
    <x v="0"/>
    <s v="technology/hardware"/>
    <n v="978.13466666666682"/>
    <x v="2027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x v="0"/>
    <x v="6"/>
    <x v="0"/>
    <s v="technology/hardware"/>
    <n v="122.9"/>
    <x v="2028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x v="0"/>
    <x v="231"/>
    <x v="0"/>
    <s v="technology/hardware"/>
    <n v="246.0608"/>
    <x v="2029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x v="0"/>
    <x v="41"/>
    <x v="0"/>
    <s v="technology/hardware"/>
    <n v="147.94"/>
    <x v="2030"/>
    <x v="2"/>
    <x v="30"/>
  </r>
  <r>
    <x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x v="0"/>
    <x v="277"/>
    <x v="0"/>
    <s v="technology/hardware"/>
    <n v="384.09090909090907"/>
    <x v="2031"/>
    <x v="2"/>
    <x v="30"/>
  </r>
  <r>
    <x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x v="0"/>
    <x v="57"/>
    <x v="0"/>
    <s v="technology/hardware"/>
    <n v="103.33333333333334"/>
    <x v="2032"/>
    <x v="2"/>
    <x v="30"/>
  </r>
  <r>
    <x v="2741"/>
    <s v="Mrs. Brown and Her Lost Puppy."/>
    <s v="Help me publish my 1st children's book as an aspiring author!"/>
    <x v="6"/>
    <n v="35"/>
    <x v="2"/>
    <x v="0"/>
    <s v="USD"/>
    <n v="1413770820"/>
    <n v="1412005602"/>
    <x v="0"/>
    <x v="80"/>
    <x v="1"/>
    <s v="publishing/children's books"/>
    <n v="0.43750000000000006"/>
    <x v="440"/>
    <x v="3"/>
    <x v="39"/>
  </r>
  <r>
    <x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x v="0"/>
    <x v="59"/>
    <x v="1"/>
    <s v="publishing/children's books"/>
    <n v="29.24"/>
    <x v="2033"/>
    <x v="3"/>
    <x v="39"/>
  </r>
  <r>
    <x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x v="0"/>
    <x v="78"/>
    <x v="1"/>
    <s v="publishing/children's books"/>
    <n v="0"/>
    <x v="121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x v="0"/>
    <x v="19"/>
    <x v="1"/>
    <s v="publishing/children's books"/>
    <n v="5.21875"/>
    <x v="2034"/>
    <x v="3"/>
    <x v="39"/>
  </r>
  <r>
    <x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x v="0"/>
    <x v="72"/>
    <x v="1"/>
    <s v="publishing/children's books"/>
    <n v="21.887499999999999"/>
    <x v="2035"/>
    <x v="3"/>
    <x v="39"/>
  </r>
  <r>
    <x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x v="0"/>
    <x v="10"/>
    <x v="1"/>
    <s v="publishing/children's books"/>
    <n v="26.700000000000003"/>
    <x v="2036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x v="0"/>
    <x v="80"/>
    <x v="1"/>
    <s v="publishing/children's books"/>
    <n v="28.000000000000004"/>
    <x v="436"/>
    <x v="3"/>
    <x v="39"/>
  </r>
  <r>
    <x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x v="0"/>
    <x v="80"/>
    <x v="1"/>
    <s v="publishing/children's books"/>
    <n v="1.06"/>
    <x v="514"/>
    <x v="3"/>
    <x v="39"/>
  </r>
  <r>
    <x v="2749"/>
    <s v="A Tree is a Tree, no matter what you see.  CHILDREN'S BOOK"/>
    <s v="Self-publishing my children's book."/>
    <x v="3"/>
    <n v="110"/>
    <x v="2"/>
    <x v="0"/>
    <s v="USD"/>
    <n v="1428171037"/>
    <n v="1425582637"/>
    <x v="0"/>
    <x v="84"/>
    <x v="1"/>
    <s v="publishing/children's books"/>
    <n v="1.0999999999999999"/>
    <x v="698"/>
    <x v="3"/>
    <x v="39"/>
  </r>
  <r>
    <x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x v="0"/>
    <x v="78"/>
    <x v="1"/>
    <s v="publishing/children's books"/>
    <n v="0"/>
    <x v="121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x v="0"/>
    <x v="78"/>
    <x v="1"/>
    <s v="publishing/children's books"/>
    <n v="0"/>
    <x v="121"/>
    <x v="3"/>
    <x v="39"/>
  </r>
  <r>
    <x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x v="0"/>
    <x v="25"/>
    <x v="1"/>
    <s v="publishing/children's books"/>
    <n v="11.458333333333332"/>
    <x v="2037"/>
    <x v="3"/>
    <x v="39"/>
  </r>
  <r>
    <x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x v="0"/>
    <x v="22"/>
    <x v="1"/>
    <s v="publishing/children's books"/>
    <n v="19"/>
    <x v="125"/>
    <x v="3"/>
    <x v="39"/>
  </r>
  <r>
    <x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x v="0"/>
    <x v="78"/>
    <x v="1"/>
    <s v="publishing/children's books"/>
    <n v="0"/>
    <x v="121"/>
    <x v="3"/>
    <x v="39"/>
  </r>
  <r>
    <x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x v="0"/>
    <x v="41"/>
    <x v="1"/>
    <s v="publishing/children's books"/>
    <n v="52"/>
    <x v="2038"/>
    <x v="3"/>
    <x v="39"/>
  </r>
  <r>
    <x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x v="0"/>
    <x v="51"/>
    <x v="1"/>
    <s v="publishing/children's books"/>
    <n v="10.48"/>
    <x v="2039"/>
    <x v="3"/>
    <x v="39"/>
  </r>
  <r>
    <x v="2757"/>
    <s v="C is for Crooked"/>
    <s v="A children's letter book that Lampoons Hillary Clinton"/>
    <x v="15"/>
    <n v="10"/>
    <x v="2"/>
    <x v="0"/>
    <s v="USD"/>
    <n v="1470498332"/>
    <n v="1469202332"/>
    <x v="0"/>
    <x v="84"/>
    <x v="1"/>
    <s v="publishing/children's books"/>
    <n v="0.66666666666666674"/>
    <x v="144"/>
    <x v="3"/>
    <x v="39"/>
  </r>
  <r>
    <x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x v="0"/>
    <x v="79"/>
    <x v="1"/>
    <s v="publishing/children's books"/>
    <n v="11.700000000000001"/>
    <x v="498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x v="0"/>
    <x v="84"/>
    <x v="1"/>
    <s v="publishing/children's books"/>
    <n v="10.5"/>
    <x v="1859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x v="0"/>
    <x v="78"/>
    <x v="1"/>
    <s v="publishing/children's books"/>
    <n v="0"/>
    <x v="121"/>
    <x v="3"/>
    <x v="39"/>
  </r>
  <r>
    <x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x v="0"/>
    <x v="80"/>
    <x v="1"/>
    <s v="publishing/children's books"/>
    <n v="0.72"/>
    <x v="377"/>
    <x v="3"/>
    <x v="39"/>
  </r>
  <r>
    <x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x v="0"/>
    <x v="29"/>
    <x v="1"/>
    <s v="publishing/children's books"/>
    <n v="0.76923076923076927"/>
    <x v="384"/>
    <x v="3"/>
    <x v="39"/>
  </r>
  <r>
    <x v="2763"/>
    <s v="My Christmas Star"/>
    <s v="How Santa finds childrens homes without getting lost by following certain stars."/>
    <x v="371"/>
    <n v="90"/>
    <x v="2"/>
    <x v="0"/>
    <s v="USD"/>
    <n v="1369403684"/>
    <n v="1365515684"/>
    <x v="0"/>
    <x v="83"/>
    <x v="1"/>
    <s v="publishing/children's books"/>
    <n v="0.22842639593908631"/>
    <x v="180"/>
    <x v="3"/>
    <x v="39"/>
  </r>
  <r>
    <x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x v="0"/>
    <x v="80"/>
    <x v="1"/>
    <s v="publishing/children's books"/>
    <n v="1.125"/>
    <x v="798"/>
    <x v="3"/>
    <x v="39"/>
  </r>
  <r>
    <x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x v="0"/>
    <x v="78"/>
    <x v="1"/>
    <s v="publishing/children's books"/>
    <n v="0"/>
    <x v="121"/>
    <x v="3"/>
    <x v="39"/>
  </r>
  <r>
    <x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x v="0"/>
    <x v="80"/>
    <x v="1"/>
    <s v="publishing/children's books"/>
    <n v="2"/>
    <x v="384"/>
    <x v="3"/>
    <x v="39"/>
  </r>
  <r>
    <x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x v="0"/>
    <x v="83"/>
    <x v="1"/>
    <s v="publishing/children's books"/>
    <n v="0.85000000000000009"/>
    <x v="2040"/>
    <x v="3"/>
    <x v="39"/>
  </r>
  <r>
    <x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x v="0"/>
    <x v="69"/>
    <x v="1"/>
    <s v="publishing/children's books"/>
    <n v="14.314285714285715"/>
    <x v="2041"/>
    <x v="3"/>
    <x v="39"/>
  </r>
  <r>
    <x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x v="0"/>
    <x v="84"/>
    <x v="1"/>
    <s v="publishing/children's books"/>
    <n v="0.25"/>
    <x v="120"/>
    <x v="3"/>
    <x v="39"/>
  </r>
  <r>
    <x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x v="0"/>
    <x v="51"/>
    <x v="1"/>
    <s v="publishing/children's books"/>
    <n v="10.411249999999999"/>
    <x v="2042"/>
    <x v="3"/>
    <x v="39"/>
  </r>
  <r>
    <x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x v="0"/>
    <x v="78"/>
    <x v="1"/>
    <s v="publishing/children's books"/>
    <n v="0"/>
    <x v="121"/>
    <x v="3"/>
    <x v="39"/>
  </r>
  <r>
    <x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x v="0"/>
    <x v="78"/>
    <x v="1"/>
    <s v="publishing/children's books"/>
    <n v="0"/>
    <x v="121"/>
    <x v="3"/>
    <x v="39"/>
  </r>
  <r>
    <x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x v="0"/>
    <x v="29"/>
    <x v="1"/>
    <s v="publishing/children's books"/>
    <n v="0.18867924528301888"/>
    <x v="120"/>
    <x v="3"/>
    <x v="39"/>
  </r>
  <r>
    <x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x v="0"/>
    <x v="62"/>
    <x v="1"/>
    <s v="publishing/children's books"/>
    <n v="14.249999999999998"/>
    <x v="2043"/>
    <x v="3"/>
    <x v="39"/>
  </r>
  <r>
    <x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x v="0"/>
    <x v="84"/>
    <x v="1"/>
    <s v="publishing/children's books"/>
    <n v="3"/>
    <x v="766"/>
    <x v="3"/>
    <x v="39"/>
  </r>
  <r>
    <x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x v="0"/>
    <x v="17"/>
    <x v="1"/>
    <s v="publishing/children's books"/>
    <n v="7.8809523809523814"/>
    <x v="2044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x v="0"/>
    <x v="29"/>
    <x v="1"/>
    <s v="publishing/children's books"/>
    <n v="0.33333333333333337"/>
    <x v="119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x v="0"/>
    <x v="41"/>
    <x v="1"/>
    <s v="publishing/children's books"/>
    <n v="25.545454545454543"/>
    <x v="2045"/>
    <x v="3"/>
    <x v="39"/>
  </r>
  <r>
    <x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x v="0"/>
    <x v="29"/>
    <x v="1"/>
    <s v="publishing/children's books"/>
    <n v="2.12"/>
    <x v="450"/>
    <x v="3"/>
    <x v="39"/>
  </r>
  <r>
    <x v="2780"/>
    <s v="Travel with baby"/>
    <s v="Turn the World with my kids, and then write a book with the advice for traveling with baby"/>
    <x v="57"/>
    <n v="0"/>
    <x v="2"/>
    <x v="13"/>
    <s v="EUR"/>
    <n v="1489142688"/>
    <n v="1486550688"/>
    <x v="0"/>
    <x v="78"/>
    <x v="1"/>
    <s v="publishing/children's books"/>
    <n v="0"/>
    <x v="121"/>
    <x v="3"/>
    <x v="39"/>
  </r>
  <r>
    <x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x v="0"/>
    <x v="33"/>
    <x v="0"/>
    <s v="theater/plays"/>
    <n v="105.28"/>
    <x v="1224"/>
    <x v="1"/>
    <x v="6"/>
  </r>
  <r>
    <x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x v="0"/>
    <x v="59"/>
    <x v="0"/>
    <s v="theater/plays"/>
    <n v="120"/>
    <x v="590"/>
    <x v="1"/>
    <x v="6"/>
  </r>
  <r>
    <x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x v="0"/>
    <x v="42"/>
    <x v="0"/>
    <s v="theater/plays"/>
    <n v="114.5"/>
    <x v="2046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x v="0"/>
    <x v="52"/>
    <x v="0"/>
    <s v="theater/plays"/>
    <n v="119"/>
    <x v="2047"/>
    <x v="1"/>
    <x v="6"/>
  </r>
  <r>
    <x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x v="0"/>
    <x v="136"/>
    <x v="0"/>
    <s v="theater/plays"/>
    <n v="104.67999999999999"/>
    <x v="2048"/>
    <x v="1"/>
    <x v="6"/>
  </r>
  <r>
    <x v="2786"/>
    <s v="Fierce"/>
    <s v="A heart-melting farce about sex, art and the lovelorn lay-abouts of London-town."/>
    <x v="30"/>
    <n v="2946"/>
    <x v="0"/>
    <x v="1"/>
    <s v="GBP"/>
    <n v="1404913180"/>
    <n v="1403703580"/>
    <x v="0"/>
    <x v="142"/>
    <x v="0"/>
    <s v="theater/plays"/>
    <n v="117.83999999999999"/>
    <x v="2049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x v="0"/>
    <x v="44"/>
    <x v="0"/>
    <s v="theater/plays"/>
    <n v="119.7"/>
    <x v="2050"/>
    <x v="1"/>
    <x v="6"/>
  </r>
  <r>
    <x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x v="0"/>
    <x v="9"/>
    <x v="0"/>
    <s v="theater/plays"/>
    <n v="102.49999999999999"/>
    <x v="594"/>
    <x v="1"/>
    <x v="6"/>
  </r>
  <r>
    <x v="2789"/>
    <s v="The Adventurers Club"/>
    <s v="BNT's Biggest Adventure So Far: Our 2015 full length production!"/>
    <x v="9"/>
    <n v="3035"/>
    <x v="0"/>
    <x v="0"/>
    <s v="USD"/>
    <n v="1426132800"/>
    <n v="1424477934"/>
    <x v="0"/>
    <x v="54"/>
    <x v="0"/>
    <s v="theater/plays"/>
    <n v="101.16666666666667"/>
    <x v="2051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x v="0"/>
    <x v="36"/>
    <x v="0"/>
    <s v="theater/plays"/>
    <n v="105.33333333333333"/>
    <x v="2052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x v="0"/>
    <x v="33"/>
    <x v="0"/>
    <s v="theater/plays"/>
    <n v="102.49999999999999"/>
    <x v="2053"/>
    <x v="1"/>
    <x v="6"/>
  </r>
  <r>
    <x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x v="0"/>
    <x v="54"/>
    <x v="0"/>
    <s v="theater/plays"/>
    <n v="107.60000000000001"/>
    <x v="2054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x v="0"/>
    <x v="196"/>
    <x v="0"/>
    <s v="theater/plays"/>
    <n v="110.5675"/>
    <x v="2055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x v="0"/>
    <x v="83"/>
    <x v="0"/>
    <s v="theater/plays"/>
    <n v="150"/>
    <x v="384"/>
    <x v="1"/>
    <x v="6"/>
  </r>
  <r>
    <x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x v="0"/>
    <x v="9"/>
    <x v="0"/>
    <s v="theater/plays"/>
    <n v="104.28571428571429"/>
    <x v="2056"/>
    <x v="1"/>
    <x v="6"/>
  </r>
  <r>
    <x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x v="0"/>
    <x v="64"/>
    <x v="0"/>
    <s v="theater/plays"/>
    <n v="115.5"/>
    <x v="895"/>
    <x v="1"/>
    <x v="6"/>
  </r>
  <r>
    <x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x v="0"/>
    <x v="225"/>
    <x v="0"/>
    <s v="theater/plays"/>
    <n v="102.64512500000001"/>
    <x v="2057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x v="0"/>
    <x v="237"/>
    <x v="0"/>
    <s v="theater/plays"/>
    <n v="101.4"/>
    <x v="2058"/>
    <x v="1"/>
    <x v="6"/>
  </r>
  <r>
    <x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x v="0"/>
    <x v="208"/>
    <x v="0"/>
    <s v="theater/plays"/>
    <n v="116.6348"/>
    <x v="2059"/>
    <x v="1"/>
    <x v="6"/>
  </r>
  <r>
    <x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x v="0"/>
    <x v="162"/>
    <x v="0"/>
    <s v="theater/plays"/>
    <n v="133"/>
    <x v="2060"/>
    <x v="1"/>
    <x v="6"/>
  </r>
  <r>
    <x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x v="0"/>
    <x v="62"/>
    <x v="0"/>
    <s v="theater/plays"/>
    <n v="133.20000000000002"/>
    <x v="2061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x v="0"/>
    <x v="240"/>
    <x v="0"/>
    <s v="theater/plays"/>
    <n v="101.83333333333333"/>
    <x v="2062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x v="0"/>
    <x v="261"/>
    <x v="0"/>
    <s v="theater/plays"/>
    <n v="127.95"/>
    <x v="2063"/>
    <x v="1"/>
    <x v="6"/>
  </r>
  <r>
    <x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x v="0"/>
    <x v="23"/>
    <x v="0"/>
    <s v="theater/plays"/>
    <n v="114.99999999999999"/>
    <x v="73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x v="0"/>
    <x v="59"/>
    <x v="0"/>
    <s v="theater/plays"/>
    <n v="110.00000000000001"/>
    <x v="2064"/>
    <x v="1"/>
    <x v="6"/>
  </r>
  <r>
    <x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x v="0"/>
    <x v="88"/>
    <x v="0"/>
    <s v="theater/plays"/>
    <n v="112.1"/>
    <x v="2065"/>
    <x v="1"/>
    <x v="6"/>
  </r>
  <r>
    <x v="2807"/>
    <s v="The Commission Theatre Co."/>
    <s v="Bringing Shakespeare back to the Playwrights"/>
    <x v="10"/>
    <n v="6300"/>
    <x v="0"/>
    <x v="0"/>
    <s v="USD"/>
    <n v="1435611438"/>
    <n v="1433019438"/>
    <x v="0"/>
    <x v="251"/>
    <x v="0"/>
    <s v="theater/plays"/>
    <n v="126"/>
    <x v="2066"/>
    <x v="1"/>
    <x v="6"/>
  </r>
  <r>
    <x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x v="0"/>
    <x v="50"/>
    <x v="0"/>
    <s v="theater/plays"/>
    <n v="100.24444444444444"/>
    <x v="2067"/>
    <x v="1"/>
    <x v="6"/>
  </r>
  <r>
    <x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x v="0"/>
    <x v="64"/>
    <x v="0"/>
    <s v="theater/plays"/>
    <n v="102.4"/>
    <x v="2068"/>
    <x v="1"/>
    <x v="6"/>
  </r>
  <r>
    <x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x v="0"/>
    <x v="7"/>
    <x v="0"/>
    <s v="theater/plays"/>
    <n v="108.2"/>
    <x v="2069"/>
    <x v="1"/>
    <x v="6"/>
  </r>
  <r>
    <x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x v="0"/>
    <x v="52"/>
    <x v="0"/>
    <s v="theater/plays"/>
    <n v="100.27"/>
    <x v="2070"/>
    <x v="1"/>
    <x v="6"/>
  </r>
  <r>
    <x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x v="0"/>
    <x v="183"/>
    <x v="0"/>
    <s v="theater/plays"/>
    <n v="113.3"/>
    <x v="2071"/>
    <x v="1"/>
    <x v="6"/>
  </r>
  <r>
    <x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x v="0"/>
    <x v="93"/>
    <x v="0"/>
    <s v="theater/plays"/>
    <n v="127.57571428571428"/>
    <x v="2072"/>
    <x v="1"/>
    <x v="6"/>
  </r>
  <r>
    <x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x v="0"/>
    <x v="31"/>
    <x v="0"/>
    <s v="theater/plays"/>
    <n v="107.73333333333332"/>
    <x v="2073"/>
    <x v="1"/>
    <x v="6"/>
  </r>
  <r>
    <x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x v="0"/>
    <x v="25"/>
    <x v="0"/>
    <s v="theater/plays"/>
    <n v="242"/>
    <x v="2074"/>
    <x v="1"/>
    <x v="6"/>
  </r>
  <r>
    <x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x v="0"/>
    <x v="39"/>
    <x v="0"/>
    <s v="theater/plays"/>
    <n v="141.56666666666666"/>
    <x v="2075"/>
    <x v="1"/>
    <x v="6"/>
  </r>
  <r>
    <x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x v="0"/>
    <x v="51"/>
    <x v="0"/>
    <s v="theater/plays"/>
    <n v="130"/>
    <x v="2076"/>
    <x v="1"/>
    <x v="6"/>
  </r>
  <r>
    <x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x v="0"/>
    <x v="332"/>
    <x v="0"/>
    <s v="theater/plays"/>
    <n v="106.03"/>
    <x v="2077"/>
    <x v="1"/>
    <x v="6"/>
  </r>
  <r>
    <x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x v="0"/>
    <x v="201"/>
    <x v="0"/>
    <s v="theater/plays"/>
    <n v="104.80000000000001"/>
    <x v="2078"/>
    <x v="1"/>
    <x v="6"/>
  </r>
  <r>
    <x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x v="0"/>
    <x v="9"/>
    <x v="0"/>
    <s v="theater/plays"/>
    <n v="136"/>
    <x v="2079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x v="0"/>
    <x v="2"/>
    <x v="0"/>
    <s v="theater/plays"/>
    <n v="100"/>
    <x v="1383"/>
    <x v="1"/>
    <x v="6"/>
  </r>
  <r>
    <x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x v="0"/>
    <x v="225"/>
    <x v="0"/>
    <s v="theater/plays"/>
    <n v="100"/>
    <x v="2080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x v="0"/>
    <x v="25"/>
    <x v="0"/>
    <s v="theater/plays"/>
    <n v="124"/>
    <x v="2081"/>
    <x v="1"/>
    <x v="6"/>
  </r>
  <r>
    <x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x v="0"/>
    <x v="41"/>
    <x v="0"/>
    <s v="theater/plays"/>
    <n v="116.92307692307693"/>
    <x v="704"/>
    <x v="1"/>
    <x v="6"/>
  </r>
  <r>
    <x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x v="0"/>
    <x v="13"/>
    <x v="0"/>
    <s v="theater/plays"/>
    <n v="103.33333333333334"/>
    <x v="2082"/>
    <x v="1"/>
    <x v="6"/>
  </r>
  <r>
    <x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x v="0"/>
    <x v="10"/>
    <x v="0"/>
    <s v="theater/plays"/>
    <n v="107.74999999999999"/>
    <x v="2083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x v="0"/>
    <x v="23"/>
    <x v="0"/>
    <s v="theater/plays"/>
    <n v="120.24999999999999"/>
    <x v="2084"/>
    <x v="1"/>
    <x v="6"/>
  </r>
  <r>
    <x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x v="0"/>
    <x v="174"/>
    <x v="0"/>
    <s v="theater/plays"/>
    <n v="100.37894736842105"/>
    <x v="2085"/>
    <x v="1"/>
    <x v="6"/>
  </r>
  <r>
    <x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x v="0"/>
    <x v="88"/>
    <x v="0"/>
    <s v="theater/plays"/>
    <n v="106.52"/>
    <x v="2086"/>
    <x v="1"/>
    <x v="6"/>
  </r>
  <r>
    <x v="2830"/>
    <s v="Nakhtik and Avalon"/>
    <s v="Avalon is a new South African Township play and Nakhtik is a  danced political lecture."/>
    <x v="9"/>
    <n v="3000"/>
    <x v="0"/>
    <x v="0"/>
    <s v="USD"/>
    <n v="1399867140"/>
    <n v="1398802148"/>
    <x v="0"/>
    <x v="202"/>
    <x v="0"/>
    <s v="theater/plays"/>
    <n v="100"/>
    <x v="2087"/>
    <x v="1"/>
    <x v="6"/>
  </r>
  <r>
    <x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x v="0"/>
    <x v="47"/>
    <x v="0"/>
    <s v="theater/plays"/>
    <n v="110.66666666666667"/>
    <x v="2088"/>
    <x v="1"/>
    <x v="6"/>
  </r>
  <r>
    <x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x v="0"/>
    <x v="195"/>
    <x v="0"/>
    <s v="theater/plays"/>
    <n v="114.71959999999999"/>
    <x v="2089"/>
    <x v="1"/>
    <x v="6"/>
  </r>
  <r>
    <x v="2833"/>
    <s v="Star Man Rocket Man"/>
    <s v="A new play about exploring outer space"/>
    <x v="200"/>
    <n v="2923"/>
    <x v="0"/>
    <x v="0"/>
    <s v="USD"/>
    <n v="1444528800"/>
    <n v="1442804633"/>
    <x v="0"/>
    <x v="2"/>
    <x v="0"/>
    <s v="theater/plays"/>
    <n v="108.25925925925925"/>
    <x v="2090"/>
    <x v="1"/>
    <x v="6"/>
  </r>
  <r>
    <x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x v="0"/>
    <x v="64"/>
    <x v="0"/>
    <s v="theater/plays"/>
    <n v="170"/>
    <x v="2091"/>
    <x v="1"/>
    <x v="6"/>
  </r>
  <r>
    <x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x v="0"/>
    <x v="251"/>
    <x v="0"/>
    <s v="theater/plays"/>
    <n v="187.09899999999999"/>
    <x v="209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x v="0"/>
    <x v="202"/>
    <x v="0"/>
    <s v="theater/plays"/>
    <n v="107.77777777777777"/>
    <x v="2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x v="0"/>
    <x v="64"/>
    <x v="0"/>
    <s v="theater/plays"/>
    <n v="100"/>
    <x v="799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x v="0"/>
    <x v="241"/>
    <x v="0"/>
    <s v="theater/plays"/>
    <n v="120.24999999999999"/>
    <x v="2094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x v="0"/>
    <x v="162"/>
    <x v="0"/>
    <s v="theater/plays"/>
    <n v="111.42857142857143"/>
    <x v="2095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x v="0"/>
    <x v="462"/>
    <x v="0"/>
    <s v="theater/plays"/>
    <n v="104"/>
    <x v="2096"/>
    <x v="1"/>
    <x v="6"/>
  </r>
  <r>
    <x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x v="0"/>
    <x v="29"/>
    <x v="1"/>
    <s v="theater/plays"/>
    <n v="1"/>
    <x v="119"/>
    <x v="1"/>
    <x v="6"/>
  </r>
  <r>
    <x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x v="0"/>
    <x v="78"/>
    <x v="1"/>
    <s v="theater/plays"/>
    <n v="0"/>
    <x v="121"/>
    <x v="1"/>
    <x v="6"/>
  </r>
  <r>
    <x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x v="0"/>
    <x v="78"/>
    <x v="1"/>
    <s v="theater/plays"/>
    <n v="0"/>
    <x v="121"/>
    <x v="1"/>
    <x v="6"/>
  </r>
  <r>
    <x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x v="0"/>
    <x v="29"/>
    <x v="1"/>
    <s v="theater/plays"/>
    <n v="5.4545454545454541"/>
    <x v="180"/>
    <x v="1"/>
    <x v="6"/>
  </r>
  <r>
    <x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x v="0"/>
    <x v="70"/>
    <x v="1"/>
    <s v="theater/plays"/>
    <n v="31.546666666666667"/>
    <x v="2097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x v="0"/>
    <x v="78"/>
    <x v="1"/>
    <s v="theater/plays"/>
    <n v="0"/>
    <x v="121"/>
    <x v="1"/>
    <x v="6"/>
  </r>
  <r>
    <x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x v="0"/>
    <x v="78"/>
    <x v="1"/>
    <s v="theater/plays"/>
    <n v="0"/>
    <x v="121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x v="0"/>
    <x v="83"/>
    <x v="1"/>
    <s v="theater/plays"/>
    <n v="0.2"/>
    <x v="463"/>
    <x v="1"/>
    <x v="6"/>
  </r>
  <r>
    <x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x v="0"/>
    <x v="29"/>
    <x v="1"/>
    <s v="theater/plays"/>
    <n v="1"/>
    <x v="144"/>
    <x v="1"/>
    <x v="6"/>
  </r>
  <r>
    <x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x v="0"/>
    <x v="62"/>
    <x v="1"/>
    <s v="theater/plays"/>
    <n v="3.8875000000000002"/>
    <x v="2098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x v="0"/>
    <x v="78"/>
    <x v="1"/>
    <s v="theater/plays"/>
    <n v="0"/>
    <x v="121"/>
    <x v="1"/>
    <x v="6"/>
  </r>
  <r>
    <x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x v="0"/>
    <x v="79"/>
    <x v="1"/>
    <s v="theater/plays"/>
    <n v="1.9"/>
    <x v="2099"/>
    <x v="1"/>
    <x v="6"/>
  </r>
  <r>
    <x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x v="0"/>
    <x v="78"/>
    <x v="1"/>
    <s v="theater/plays"/>
    <n v="0"/>
    <x v="121"/>
    <x v="1"/>
    <x v="6"/>
  </r>
  <r>
    <x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x v="0"/>
    <x v="25"/>
    <x v="1"/>
    <s v="theater/plays"/>
    <n v="41.699999999999996"/>
    <x v="2100"/>
    <x v="1"/>
    <x v="6"/>
  </r>
  <r>
    <x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x v="0"/>
    <x v="81"/>
    <x v="1"/>
    <s v="theater/plays"/>
    <n v="50"/>
    <x v="88"/>
    <x v="1"/>
    <x v="6"/>
  </r>
  <r>
    <x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x v="0"/>
    <x v="79"/>
    <x v="1"/>
    <s v="theater/plays"/>
    <n v="4.8666666666666663"/>
    <x v="838"/>
    <x v="1"/>
    <x v="6"/>
  </r>
  <r>
    <x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x v="0"/>
    <x v="41"/>
    <x v="1"/>
    <s v="theater/plays"/>
    <n v="19.736842105263158"/>
    <x v="130"/>
    <x v="1"/>
    <x v="6"/>
  </r>
  <r>
    <x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x v="0"/>
    <x v="78"/>
    <x v="1"/>
    <s v="theater/plays"/>
    <n v="0"/>
    <x v="121"/>
    <x v="1"/>
    <x v="6"/>
  </r>
  <r>
    <x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x v="0"/>
    <x v="29"/>
    <x v="1"/>
    <s v="theater/plays"/>
    <n v="1.7500000000000002"/>
    <x v="436"/>
    <x v="1"/>
    <x v="6"/>
  </r>
  <r>
    <x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x v="0"/>
    <x v="82"/>
    <x v="1"/>
    <s v="theater/plays"/>
    <n v="6.65"/>
    <x v="2101"/>
    <x v="1"/>
    <x v="6"/>
  </r>
  <r>
    <x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x v="0"/>
    <x v="83"/>
    <x v="1"/>
    <s v="theater/plays"/>
    <n v="32"/>
    <x v="2102"/>
    <x v="1"/>
    <x v="6"/>
  </r>
  <r>
    <x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x v="0"/>
    <x v="83"/>
    <x v="1"/>
    <s v="theater/plays"/>
    <n v="0.43307086614173229"/>
    <x v="1782"/>
    <x v="1"/>
    <x v="6"/>
  </r>
  <r>
    <x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x v="0"/>
    <x v="29"/>
    <x v="1"/>
    <s v="theater/plays"/>
    <n v="0.04"/>
    <x v="135"/>
    <x v="1"/>
    <x v="6"/>
  </r>
  <r>
    <x v="2864"/>
    <s v="'Haunting Julia' by Alan Ayckbourn"/>
    <s v="Accessible, original theatre for all!"/>
    <x v="30"/>
    <n v="40"/>
    <x v="2"/>
    <x v="1"/>
    <s v="GBP"/>
    <n v="1437139080"/>
    <n v="1434552207"/>
    <x v="0"/>
    <x v="83"/>
    <x v="1"/>
    <s v="theater/plays"/>
    <n v="1.6"/>
    <x v="140"/>
    <x v="1"/>
    <x v="6"/>
  </r>
  <r>
    <x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x v="0"/>
    <x v="78"/>
    <x v="1"/>
    <s v="theater/plays"/>
    <n v="0"/>
    <x v="121"/>
    <x v="1"/>
    <x v="6"/>
  </r>
  <r>
    <x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x v="0"/>
    <x v="84"/>
    <x v="1"/>
    <s v="theater/plays"/>
    <n v="0.89999999999999991"/>
    <x v="381"/>
    <x v="1"/>
    <x v="6"/>
  </r>
  <r>
    <x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x v="0"/>
    <x v="73"/>
    <x v="1"/>
    <s v="theater/plays"/>
    <n v="20.16"/>
    <x v="2103"/>
    <x v="1"/>
    <x v="6"/>
  </r>
  <r>
    <x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x v="0"/>
    <x v="65"/>
    <x v="1"/>
    <s v="theater/plays"/>
    <n v="42.011733333333332"/>
    <x v="210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x v="0"/>
    <x v="81"/>
    <x v="1"/>
    <s v="theater/plays"/>
    <n v="0.88500000000000001"/>
    <x v="1271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x v="0"/>
    <x v="82"/>
    <x v="1"/>
    <s v="theater/plays"/>
    <n v="15"/>
    <x v="161"/>
    <x v="1"/>
    <x v="6"/>
  </r>
  <r>
    <x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x v="0"/>
    <x v="62"/>
    <x v="1"/>
    <s v="theater/plays"/>
    <n v="4.67"/>
    <x v="2105"/>
    <x v="1"/>
    <x v="6"/>
  </r>
  <r>
    <x v="2872"/>
    <s v="Loud Arts"/>
    <s v="Local Theatre group in Loudoun County, Virginia. Looking for funds to start producing shows!"/>
    <x v="9"/>
    <n v="0"/>
    <x v="2"/>
    <x v="0"/>
    <s v="USD"/>
    <n v="1434768438"/>
    <n v="1429584438"/>
    <x v="0"/>
    <x v="78"/>
    <x v="1"/>
    <s v="theater/plays"/>
    <n v="0"/>
    <x v="121"/>
    <x v="1"/>
    <x v="6"/>
  </r>
  <r>
    <x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x v="0"/>
    <x v="22"/>
    <x v="1"/>
    <s v="theater/plays"/>
    <n v="38.119999999999997"/>
    <x v="2106"/>
    <x v="1"/>
    <x v="6"/>
  </r>
  <r>
    <x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x v="0"/>
    <x v="83"/>
    <x v="1"/>
    <s v="theater/plays"/>
    <n v="5.42"/>
    <x v="2107"/>
    <x v="1"/>
    <x v="6"/>
  </r>
  <r>
    <x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x v="0"/>
    <x v="83"/>
    <x v="1"/>
    <s v="theater/plays"/>
    <n v="3.4999999999999996E-2"/>
    <x v="1054"/>
    <x v="1"/>
    <x v="6"/>
  </r>
  <r>
    <x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x v="0"/>
    <x v="78"/>
    <x v="1"/>
    <s v="theater/plays"/>
    <n v="0"/>
    <x v="121"/>
    <x v="1"/>
    <x v="6"/>
  </r>
  <r>
    <x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x v="0"/>
    <x v="79"/>
    <x v="1"/>
    <s v="theater/plays"/>
    <n v="10.833333333333334"/>
    <x v="149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x v="0"/>
    <x v="80"/>
    <x v="1"/>
    <s v="theater/plays"/>
    <n v="2.1"/>
    <x v="2108"/>
    <x v="1"/>
    <x v="6"/>
  </r>
  <r>
    <x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x v="0"/>
    <x v="29"/>
    <x v="1"/>
    <s v="theater/plays"/>
    <n v="0.2589285714285714"/>
    <x v="2109"/>
    <x v="1"/>
    <x v="6"/>
  </r>
  <r>
    <x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x v="0"/>
    <x v="60"/>
    <x v="1"/>
    <s v="theater/plays"/>
    <n v="23.333333333333332"/>
    <x v="2110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x v="0"/>
    <x v="78"/>
    <x v="1"/>
    <s v="theater/plays"/>
    <n v="0"/>
    <x v="121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x v="0"/>
    <x v="80"/>
    <x v="1"/>
    <s v="theater/plays"/>
    <n v="33.6"/>
    <x v="2111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x v="0"/>
    <x v="81"/>
    <x v="1"/>
    <s v="theater/plays"/>
    <n v="19.079999999999998"/>
    <x v="2112"/>
    <x v="1"/>
    <x v="6"/>
  </r>
  <r>
    <x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x v="0"/>
    <x v="80"/>
    <x v="1"/>
    <s v="theater/plays"/>
    <n v="0.41111111111111115"/>
    <x v="2113"/>
    <x v="1"/>
    <x v="6"/>
  </r>
  <r>
    <x v="2885"/>
    <s v="The Wedding"/>
    <s v="An historic and proud work of Polish nationalistic literature performed on stage."/>
    <x v="44"/>
    <n v="130"/>
    <x v="2"/>
    <x v="0"/>
    <s v="USD"/>
    <n v="1426294201"/>
    <n v="1423705801"/>
    <x v="0"/>
    <x v="81"/>
    <x v="1"/>
    <s v="theater/plays"/>
    <n v="32.5"/>
    <x v="438"/>
    <x v="1"/>
    <x v="6"/>
  </r>
  <r>
    <x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x v="0"/>
    <x v="29"/>
    <x v="1"/>
    <s v="theater/plays"/>
    <n v="5"/>
    <x v="119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x v="0"/>
    <x v="29"/>
    <x v="1"/>
    <s v="theater/plays"/>
    <n v="0.16666666666666669"/>
    <x v="144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x v="0"/>
    <x v="78"/>
    <x v="1"/>
    <s v="theater/plays"/>
    <n v="0"/>
    <x v="121"/>
    <x v="1"/>
    <x v="6"/>
  </r>
  <r>
    <x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x v="0"/>
    <x v="25"/>
    <x v="1"/>
    <s v="theater/plays"/>
    <n v="38.066666666666663"/>
    <x v="2114"/>
    <x v="1"/>
    <x v="6"/>
  </r>
  <r>
    <x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x v="0"/>
    <x v="83"/>
    <x v="1"/>
    <s v="theater/plays"/>
    <n v="1.05"/>
    <x v="589"/>
    <x v="1"/>
    <x v="6"/>
  </r>
  <r>
    <x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x v="0"/>
    <x v="73"/>
    <x v="1"/>
    <s v="theater/plays"/>
    <n v="2.73"/>
    <x v="2115"/>
    <x v="1"/>
    <x v="6"/>
  </r>
  <r>
    <x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x v="0"/>
    <x v="57"/>
    <x v="1"/>
    <s v="theater/plays"/>
    <n v="9.0909090909090917"/>
    <x v="2116"/>
    <x v="1"/>
    <x v="6"/>
  </r>
  <r>
    <x v="2893"/>
    <s v="REDISCOVERING KIA THE PLAY"/>
    <s v="Fundraising for REDISCOVERING KIA THE PLAY"/>
    <x v="10"/>
    <n v="25"/>
    <x v="2"/>
    <x v="0"/>
    <s v="USD"/>
    <n v="1420768800"/>
    <n v="1415644395"/>
    <x v="0"/>
    <x v="84"/>
    <x v="1"/>
    <s v="theater/plays"/>
    <n v="0.5"/>
    <x v="385"/>
    <x v="1"/>
    <x v="6"/>
  </r>
  <r>
    <x v="2894"/>
    <s v="How Could You Do This To Me (The Stage Play)"/>
    <s v="This Is A Story About A Woman A Man And A Woman"/>
    <x v="63"/>
    <n v="0"/>
    <x v="2"/>
    <x v="0"/>
    <s v="USD"/>
    <n v="1428100815"/>
    <n v="1422920415"/>
    <x v="0"/>
    <x v="78"/>
    <x v="1"/>
    <s v="theater/plays"/>
    <n v="0"/>
    <x v="121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x v="0"/>
    <x v="80"/>
    <x v="1"/>
    <s v="theater/plays"/>
    <n v="4.5999999999999996"/>
    <x v="2117"/>
    <x v="1"/>
    <x v="6"/>
  </r>
  <r>
    <x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x v="0"/>
    <x v="8"/>
    <x v="1"/>
    <s v="theater/plays"/>
    <n v="20.833333333333336"/>
    <x v="2118"/>
    <x v="1"/>
    <x v="6"/>
  </r>
  <r>
    <x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x v="0"/>
    <x v="83"/>
    <x v="1"/>
    <s v="theater/plays"/>
    <n v="4.583333333333333"/>
    <x v="2119"/>
    <x v="1"/>
    <x v="6"/>
  </r>
  <r>
    <x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x v="0"/>
    <x v="8"/>
    <x v="1"/>
    <s v="theater/plays"/>
    <n v="4.2133333333333338"/>
    <x v="2120"/>
    <x v="1"/>
    <x v="6"/>
  </r>
  <r>
    <x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x v="0"/>
    <x v="78"/>
    <x v="1"/>
    <s v="theater/plays"/>
    <n v="0"/>
    <x v="121"/>
    <x v="1"/>
    <x v="6"/>
  </r>
  <r>
    <x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x v="0"/>
    <x v="63"/>
    <x v="1"/>
    <s v="theater/plays"/>
    <n v="61.909090909090914"/>
    <x v="2121"/>
    <x v="1"/>
    <x v="6"/>
  </r>
  <r>
    <x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x v="0"/>
    <x v="84"/>
    <x v="1"/>
    <s v="theater/plays"/>
    <n v="0.8"/>
    <x v="366"/>
    <x v="1"/>
    <x v="6"/>
  </r>
  <r>
    <x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x v="0"/>
    <x v="29"/>
    <x v="1"/>
    <s v="theater/plays"/>
    <n v="1.6666666666666666E-2"/>
    <x v="384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x v="0"/>
    <x v="80"/>
    <x v="1"/>
    <s v="theater/plays"/>
    <n v="0.77999999999999992"/>
    <x v="2122"/>
    <x v="1"/>
    <x v="6"/>
  </r>
  <r>
    <x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x v="0"/>
    <x v="80"/>
    <x v="1"/>
    <s v="theater/plays"/>
    <n v="5"/>
    <x v="654"/>
    <x v="1"/>
    <x v="6"/>
  </r>
  <r>
    <x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x v="0"/>
    <x v="57"/>
    <x v="1"/>
    <s v="theater/plays"/>
    <n v="17.771428571428572"/>
    <x v="2123"/>
    <x v="1"/>
    <x v="6"/>
  </r>
  <r>
    <x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x v="0"/>
    <x v="63"/>
    <x v="1"/>
    <s v="theater/plays"/>
    <n v="9.4166666666666661"/>
    <x v="2124"/>
    <x v="1"/>
    <x v="6"/>
  </r>
  <r>
    <x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x v="0"/>
    <x v="84"/>
    <x v="1"/>
    <s v="theater/plays"/>
    <n v="0.08"/>
    <x v="120"/>
    <x v="1"/>
    <x v="6"/>
  </r>
  <r>
    <x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x v="0"/>
    <x v="81"/>
    <x v="1"/>
    <s v="theater/plays"/>
    <n v="2.75"/>
    <x v="1854"/>
    <x v="1"/>
    <x v="6"/>
  </r>
  <r>
    <x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x v="0"/>
    <x v="29"/>
    <x v="1"/>
    <s v="theater/plays"/>
    <n v="1.1111111111111112E-2"/>
    <x v="135"/>
    <x v="1"/>
    <x v="6"/>
  </r>
  <r>
    <x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x v="0"/>
    <x v="29"/>
    <x v="1"/>
    <s v="theater/plays"/>
    <n v="3.3333333333333335E-3"/>
    <x v="120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x v="0"/>
    <x v="25"/>
    <x v="1"/>
    <s v="theater/plays"/>
    <n v="36.5"/>
    <x v="2125"/>
    <x v="1"/>
    <x v="6"/>
  </r>
  <r>
    <x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x v="0"/>
    <x v="55"/>
    <x v="1"/>
    <s v="theater/plays"/>
    <n v="14.058171745152354"/>
    <x v="2126"/>
    <x v="1"/>
    <x v="6"/>
  </r>
  <r>
    <x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x v="0"/>
    <x v="84"/>
    <x v="1"/>
    <s v="theater/plays"/>
    <n v="0.02"/>
    <x v="120"/>
    <x v="1"/>
    <x v="6"/>
  </r>
  <r>
    <x v="2914"/>
    <s v="Hercules the Panto"/>
    <s v="Hercules must complete four challenges in order to meet the father he never knew"/>
    <x v="31"/>
    <n v="1"/>
    <x v="2"/>
    <x v="1"/>
    <s v="GBP"/>
    <n v="1426365994"/>
    <n v="1421185594"/>
    <x v="0"/>
    <x v="29"/>
    <x v="1"/>
    <s v="theater/plays"/>
    <n v="4.0000000000000001E-3"/>
    <x v="120"/>
    <x v="1"/>
    <x v="6"/>
  </r>
  <r>
    <x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x v="0"/>
    <x v="83"/>
    <x v="1"/>
    <s v="theater/plays"/>
    <n v="61.1"/>
    <x v="2127"/>
    <x v="1"/>
    <x v="6"/>
  </r>
  <r>
    <x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x v="0"/>
    <x v="63"/>
    <x v="1"/>
    <s v="theater/plays"/>
    <n v="7.8378378378378386"/>
    <x v="2128"/>
    <x v="1"/>
    <x v="6"/>
  </r>
  <r>
    <x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x v="0"/>
    <x v="82"/>
    <x v="1"/>
    <s v="theater/plays"/>
    <n v="21.85"/>
    <x v="2129"/>
    <x v="1"/>
    <x v="6"/>
  </r>
  <r>
    <x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x v="0"/>
    <x v="9"/>
    <x v="1"/>
    <s v="theater/plays"/>
    <n v="27.24"/>
    <x v="2130"/>
    <x v="1"/>
    <x v="6"/>
  </r>
  <r>
    <x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x v="0"/>
    <x v="79"/>
    <x v="1"/>
    <s v="theater/plays"/>
    <n v="8.5"/>
    <x v="439"/>
    <x v="1"/>
    <x v="6"/>
  </r>
  <r>
    <x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x v="0"/>
    <x v="62"/>
    <x v="1"/>
    <s v="theater/plays"/>
    <n v="26.840000000000003"/>
    <x v="2131"/>
    <x v="1"/>
    <x v="6"/>
  </r>
  <r>
    <x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x v="0"/>
    <x v="83"/>
    <x v="0"/>
    <s v="theater/musical"/>
    <n v="129"/>
    <x v="1380"/>
    <x v="1"/>
    <x v="40"/>
  </r>
  <r>
    <x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x v="0"/>
    <x v="79"/>
    <x v="0"/>
    <s v="theater/musical"/>
    <n v="100"/>
    <x v="161"/>
    <x v="1"/>
    <x v="40"/>
  </r>
  <r>
    <x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x v="0"/>
    <x v="73"/>
    <x v="0"/>
    <s v="theater/musical"/>
    <n v="100"/>
    <x v="180"/>
    <x v="1"/>
    <x v="40"/>
  </r>
  <r>
    <x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x v="0"/>
    <x v="206"/>
    <x v="0"/>
    <s v="theater/musical"/>
    <n v="103.2"/>
    <x v="2132"/>
    <x v="1"/>
    <x v="40"/>
  </r>
  <r>
    <x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x v="0"/>
    <x v="473"/>
    <x v="0"/>
    <s v="theater/musical"/>
    <n v="102.44597777777777"/>
    <x v="2133"/>
    <x v="1"/>
    <x v="40"/>
  </r>
  <r>
    <x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x v="0"/>
    <x v="133"/>
    <x v="0"/>
    <s v="theater/musical"/>
    <n v="125"/>
    <x v="766"/>
    <x v="1"/>
    <x v="40"/>
  </r>
  <r>
    <x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x v="0"/>
    <x v="64"/>
    <x v="0"/>
    <s v="theater/musical"/>
    <n v="130.83333333333334"/>
    <x v="2134"/>
    <x v="1"/>
    <x v="40"/>
  </r>
  <r>
    <x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x v="0"/>
    <x v="54"/>
    <x v="0"/>
    <s v="theater/musical"/>
    <n v="100"/>
    <x v="694"/>
    <x v="1"/>
    <x v="40"/>
  </r>
  <r>
    <x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x v="0"/>
    <x v="58"/>
    <x v="0"/>
    <s v="theater/musical"/>
    <n v="102.06937499999999"/>
    <x v="2135"/>
    <x v="1"/>
    <x v="40"/>
  </r>
  <r>
    <x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x v="0"/>
    <x v="95"/>
    <x v="0"/>
    <s v="theater/musical"/>
    <n v="100.92000000000002"/>
    <x v="2136"/>
    <x v="1"/>
    <x v="40"/>
  </r>
  <r>
    <x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x v="0"/>
    <x v="82"/>
    <x v="0"/>
    <s v="theater/musical"/>
    <n v="106"/>
    <x v="2137"/>
    <x v="1"/>
    <x v="40"/>
  </r>
  <r>
    <x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x v="0"/>
    <x v="44"/>
    <x v="0"/>
    <s v="theater/musical"/>
    <n v="105.0967741935484"/>
    <x v="2138"/>
    <x v="1"/>
    <x v="40"/>
  </r>
  <r>
    <x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x v="0"/>
    <x v="241"/>
    <x v="0"/>
    <s v="theater/musical"/>
    <n v="102.76"/>
    <x v="2139"/>
    <x v="1"/>
    <x v="40"/>
  </r>
  <r>
    <x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x v="0"/>
    <x v="77"/>
    <x v="0"/>
    <s v="theater/musical"/>
    <n v="108"/>
    <x v="2140"/>
    <x v="1"/>
    <x v="40"/>
  </r>
  <r>
    <x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x v="0"/>
    <x v="70"/>
    <x v="0"/>
    <s v="theater/musical"/>
    <n v="100.88571428571429"/>
    <x v="2141"/>
    <x v="1"/>
    <x v="40"/>
  </r>
  <r>
    <x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x v="0"/>
    <x v="69"/>
    <x v="0"/>
    <s v="theater/musical"/>
    <n v="128"/>
    <x v="1829"/>
    <x v="1"/>
    <x v="40"/>
  </r>
  <r>
    <x v="2937"/>
    <s v="UCAS"/>
    <s v="UCAS is a new British musical premiering at the Edinburgh Fringe Festival 2014."/>
    <x v="15"/>
    <n v="2000"/>
    <x v="0"/>
    <x v="1"/>
    <s v="GBP"/>
    <n v="1405249113"/>
    <n v="1402657113"/>
    <x v="0"/>
    <x v="165"/>
    <x v="0"/>
    <s v="theater/musical"/>
    <n v="133.33333333333331"/>
    <x v="2142"/>
    <x v="1"/>
    <x v="40"/>
  </r>
  <r>
    <x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x v="0"/>
    <x v="58"/>
    <x v="0"/>
    <s v="theater/musical"/>
    <n v="101.375"/>
    <x v="2143"/>
    <x v="1"/>
    <x v="40"/>
  </r>
  <r>
    <x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x v="0"/>
    <x v="20"/>
    <x v="0"/>
    <s v="theater/musical"/>
    <n v="102.875"/>
    <x v="2144"/>
    <x v="1"/>
    <x v="40"/>
  </r>
  <r>
    <x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x v="0"/>
    <x v="51"/>
    <x v="0"/>
    <s v="theater/musical"/>
    <n v="107.24000000000001"/>
    <x v="2145"/>
    <x v="1"/>
    <x v="40"/>
  </r>
  <r>
    <x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x v="0"/>
    <x v="29"/>
    <x v="1"/>
    <s v="theater/spaces"/>
    <n v="4.0000000000000001E-3"/>
    <x v="120"/>
    <x v="1"/>
    <x v="38"/>
  </r>
  <r>
    <x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x v="0"/>
    <x v="91"/>
    <x v="1"/>
    <s v="theater/spaces"/>
    <n v="20.424999999999997"/>
    <x v="2146"/>
    <x v="1"/>
    <x v="38"/>
  </r>
  <r>
    <x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x v="0"/>
    <x v="78"/>
    <x v="1"/>
    <s v="theater/spaces"/>
    <n v="0"/>
    <x v="121"/>
    <x v="1"/>
    <x v="38"/>
  </r>
  <r>
    <x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x v="0"/>
    <x v="29"/>
    <x v="1"/>
    <s v="theater/spaces"/>
    <n v="1"/>
    <x v="101"/>
    <x v="1"/>
    <x v="38"/>
  </r>
  <r>
    <x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x v="0"/>
    <x v="78"/>
    <x v="1"/>
    <s v="theater/spaces"/>
    <n v="0"/>
    <x v="121"/>
    <x v="1"/>
    <x v="38"/>
  </r>
  <r>
    <x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x v="0"/>
    <x v="84"/>
    <x v="1"/>
    <s v="theater/spaces"/>
    <n v="0.1"/>
    <x v="120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x v="0"/>
    <x v="62"/>
    <x v="1"/>
    <s v="theater/spaces"/>
    <n v="4.2880000000000003"/>
    <x v="2147"/>
    <x v="1"/>
    <x v="38"/>
  </r>
  <r>
    <x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x v="0"/>
    <x v="82"/>
    <x v="1"/>
    <s v="theater/spaces"/>
    <n v="4.8000000000000004E-3"/>
    <x v="2148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x v="0"/>
    <x v="84"/>
    <x v="1"/>
    <s v="theater/spaces"/>
    <n v="2.5"/>
    <x v="385"/>
    <x v="1"/>
    <x v="38"/>
  </r>
  <r>
    <x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x v="0"/>
    <x v="78"/>
    <x v="1"/>
    <s v="theater/spaces"/>
    <n v="0"/>
    <x v="121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x v="0"/>
    <x v="6"/>
    <x v="1"/>
    <s v="theater/spaces"/>
    <n v="2.1919999999999997"/>
    <x v="2149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x v="0"/>
    <x v="22"/>
    <x v="1"/>
    <s v="theater/spaces"/>
    <n v="8.0250000000000004"/>
    <x v="2150"/>
    <x v="1"/>
    <x v="38"/>
  </r>
  <r>
    <x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x v="0"/>
    <x v="83"/>
    <x v="1"/>
    <s v="theater/spaces"/>
    <n v="0.15125"/>
    <x v="2151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x v="0"/>
    <x v="78"/>
    <x v="1"/>
    <s v="theater/spaces"/>
    <n v="0"/>
    <x v="121"/>
    <x v="1"/>
    <x v="38"/>
  </r>
  <r>
    <x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x v="0"/>
    <x v="202"/>
    <x v="1"/>
    <s v="theater/spaces"/>
    <n v="59.583333333333336"/>
    <x v="178"/>
    <x v="1"/>
    <x v="38"/>
  </r>
  <r>
    <x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x v="0"/>
    <x v="9"/>
    <x v="1"/>
    <s v="theater/spaces"/>
    <n v="16.734177215189874"/>
    <x v="2152"/>
    <x v="1"/>
    <x v="38"/>
  </r>
  <r>
    <x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x v="0"/>
    <x v="83"/>
    <x v="1"/>
    <s v="theater/spaces"/>
    <n v="1.8666666666666669"/>
    <x v="736"/>
    <x v="1"/>
    <x v="38"/>
  </r>
  <r>
    <x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x v="0"/>
    <x v="78"/>
    <x v="1"/>
    <s v="theater/spaces"/>
    <n v="0"/>
    <x v="121"/>
    <x v="1"/>
    <x v="38"/>
  </r>
  <r>
    <x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x v="0"/>
    <x v="78"/>
    <x v="1"/>
    <s v="theater/spaces"/>
    <n v="0"/>
    <x v="121"/>
    <x v="1"/>
    <x v="38"/>
  </r>
  <r>
    <x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x v="0"/>
    <x v="78"/>
    <x v="1"/>
    <s v="theater/spaces"/>
    <n v="0"/>
    <x v="121"/>
    <x v="1"/>
    <x v="38"/>
  </r>
  <r>
    <x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x v="0"/>
    <x v="52"/>
    <x v="0"/>
    <s v="theater/plays"/>
    <n v="109.62"/>
    <x v="2153"/>
    <x v="1"/>
    <x v="6"/>
  </r>
  <r>
    <x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x v="0"/>
    <x v="9"/>
    <x v="0"/>
    <s v="theater/plays"/>
    <n v="121.8"/>
    <x v="2154"/>
    <x v="1"/>
    <x v="6"/>
  </r>
  <r>
    <x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x v="0"/>
    <x v="15"/>
    <x v="0"/>
    <s v="theater/plays"/>
    <n v="106.85"/>
    <x v="215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x v="0"/>
    <x v="193"/>
    <x v="0"/>
    <s v="theater/plays"/>
    <n v="100.71379999999999"/>
    <x v="215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x v="0"/>
    <x v="70"/>
    <x v="0"/>
    <s v="theater/plays"/>
    <n v="109.00000000000001"/>
    <x v="2157"/>
    <x v="1"/>
    <x v="6"/>
  </r>
  <r>
    <x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x v="0"/>
    <x v="130"/>
    <x v="0"/>
    <s v="theater/plays"/>
    <n v="113.63000000000001"/>
    <x v="2158"/>
    <x v="1"/>
    <x v="6"/>
  </r>
  <r>
    <x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x v="0"/>
    <x v="26"/>
    <x v="0"/>
    <s v="theater/plays"/>
    <n v="113.92"/>
    <x v="2159"/>
    <x v="1"/>
    <x v="6"/>
  </r>
  <r>
    <x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x v="0"/>
    <x v="5"/>
    <x v="0"/>
    <s v="theater/plays"/>
    <n v="106"/>
    <x v="2160"/>
    <x v="1"/>
    <x v="6"/>
  </r>
  <r>
    <x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x v="0"/>
    <x v="57"/>
    <x v="0"/>
    <s v="theater/plays"/>
    <n v="162.5"/>
    <x v="2161"/>
    <x v="1"/>
    <x v="6"/>
  </r>
  <r>
    <x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x v="0"/>
    <x v="110"/>
    <x v="0"/>
    <s v="theater/plays"/>
    <n v="106"/>
    <x v="2162"/>
    <x v="1"/>
    <x v="6"/>
  </r>
  <r>
    <x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x v="0"/>
    <x v="68"/>
    <x v="0"/>
    <s v="theater/plays"/>
    <n v="100.15624999999999"/>
    <x v="2163"/>
    <x v="1"/>
    <x v="6"/>
  </r>
  <r>
    <x v="2972"/>
    <s v="A Bad Plan"/>
    <s v="A group of artists. A mythical art piece. A harrowing quest. And some margaritas."/>
    <x v="13"/>
    <n v="2107"/>
    <x v="0"/>
    <x v="0"/>
    <s v="USD"/>
    <n v="1480899600"/>
    <n v="1479609520"/>
    <x v="0"/>
    <x v="57"/>
    <x v="0"/>
    <s v="theater/plays"/>
    <n v="105.35000000000001"/>
    <x v="2164"/>
    <x v="1"/>
    <x v="6"/>
  </r>
  <r>
    <x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x v="0"/>
    <x v="51"/>
    <x v="0"/>
    <s v="theater/plays"/>
    <n v="174.8"/>
    <x v="2165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x v="0"/>
    <x v="45"/>
    <x v="0"/>
    <s v="theater/plays"/>
    <n v="102"/>
    <x v="2166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x v="0"/>
    <x v="116"/>
    <x v="0"/>
    <s v="theater/plays"/>
    <n v="100.125"/>
    <x v="2167"/>
    <x v="1"/>
    <x v="6"/>
  </r>
  <r>
    <x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x v="0"/>
    <x v="25"/>
    <x v="0"/>
    <s v="theater/plays"/>
    <n v="171.42857142857142"/>
    <x v="2168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x v="0"/>
    <x v="209"/>
    <x v="0"/>
    <s v="theater/plays"/>
    <n v="113.56666666666666"/>
    <x v="801"/>
    <x v="1"/>
    <x v="6"/>
  </r>
  <r>
    <x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x v="0"/>
    <x v="38"/>
    <x v="0"/>
    <s v="theater/plays"/>
    <n v="129.46666666666667"/>
    <x v="2169"/>
    <x v="1"/>
    <x v="6"/>
  </r>
  <r>
    <x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x v="0"/>
    <x v="67"/>
    <x v="0"/>
    <s v="theater/plays"/>
    <n v="101.4"/>
    <x v="2170"/>
    <x v="1"/>
    <x v="6"/>
  </r>
  <r>
    <x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x v="0"/>
    <x v="54"/>
    <x v="0"/>
    <s v="theater/plays"/>
    <n v="109.16666666666666"/>
    <x v="2171"/>
    <x v="1"/>
    <x v="6"/>
  </r>
  <r>
    <x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x v="1"/>
    <x v="174"/>
    <x v="0"/>
    <s v="theater/spaces"/>
    <n v="128.92500000000001"/>
    <x v="2172"/>
    <x v="1"/>
    <x v="38"/>
  </r>
  <r>
    <x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x v="1"/>
    <x v="211"/>
    <x v="0"/>
    <s v="theater/spaces"/>
    <n v="102.06"/>
    <x v="2173"/>
    <x v="1"/>
    <x v="38"/>
  </r>
  <r>
    <x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x v="1"/>
    <x v="486"/>
    <x v="0"/>
    <s v="theater/spaces"/>
    <n v="146.53957758620692"/>
    <x v="21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x v="1"/>
    <x v="423"/>
    <x v="0"/>
    <s v="theater/spaces"/>
    <n v="100.352"/>
    <x v="2175"/>
    <x v="1"/>
    <x v="38"/>
  </r>
  <r>
    <x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x v="0"/>
    <x v="112"/>
    <x v="0"/>
    <s v="theater/spaces"/>
    <n v="121.64999999999999"/>
    <x v="2176"/>
    <x v="1"/>
    <x v="38"/>
  </r>
  <r>
    <x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x v="0"/>
    <x v="66"/>
    <x v="0"/>
    <s v="theater/spaces"/>
    <n v="105.5"/>
    <x v="2177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x v="0"/>
    <x v="236"/>
    <x v="0"/>
    <s v="theater/spaces"/>
    <n v="110.4008"/>
    <x v="2178"/>
    <x v="1"/>
    <x v="38"/>
  </r>
  <r>
    <x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x v="0"/>
    <x v="33"/>
    <x v="0"/>
    <s v="theater/spaces"/>
    <n v="100"/>
    <x v="680"/>
    <x v="1"/>
    <x v="38"/>
  </r>
  <r>
    <x v="2989"/>
    <s v="Let's Light Up The Gem!"/>
    <s v="Bring the movies back to Bethel, Maine."/>
    <x v="22"/>
    <n v="35307"/>
    <x v="0"/>
    <x v="0"/>
    <s v="USD"/>
    <n v="1450673940"/>
    <n v="1448756962"/>
    <x v="0"/>
    <x v="487"/>
    <x v="0"/>
    <s v="theater/spaces"/>
    <n v="176.535"/>
    <x v="2179"/>
    <x v="1"/>
    <x v="38"/>
  </r>
  <r>
    <x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x v="0"/>
    <x v="74"/>
    <x v="0"/>
    <s v="theater/spaces"/>
    <n v="100"/>
    <x v="2180"/>
    <x v="1"/>
    <x v="38"/>
  </r>
  <r>
    <x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x v="0"/>
    <x v="251"/>
    <x v="0"/>
    <s v="theater/spaces"/>
    <n v="103.29411764705883"/>
    <x v="2181"/>
    <x v="1"/>
    <x v="38"/>
  </r>
  <r>
    <x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x v="0"/>
    <x v="31"/>
    <x v="0"/>
    <s v="theater/spaces"/>
    <n v="104.5"/>
    <x v="2182"/>
    <x v="1"/>
    <x v="38"/>
  </r>
  <r>
    <x v="2993"/>
    <s v="TRUE WEST: Think, Dog! Productions"/>
    <s v="Help us build the Kitchen from Hell!"/>
    <x v="28"/>
    <n v="1003"/>
    <x v="0"/>
    <x v="0"/>
    <s v="USD"/>
    <n v="1455998867"/>
    <n v="1453406867"/>
    <x v="0"/>
    <x v="19"/>
    <x v="0"/>
    <s v="theater/spaces"/>
    <n v="100.29999999999998"/>
    <x v="2183"/>
    <x v="1"/>
    <x v="38"/>
  </r>
  <r>
    <x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x v="0"/>
    <x v="211"/>
    <x v="0"/>
    <s v="theater/spaces"/>
    <n v="457.74666666666673"/>
    <x v="2184"/>
    <x v="1"/>
    <x v="38"/>
  </r>
  <r>
    <x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x v="0"/>
    <x v="437"/>
    <x v="0"/>
    <s v="theater/spaces"/>
    <n v="104.96000000000001"/>
    <x v="2185"/>
    <x v="1"/>
    <x v="38"/>
  </r>
  <r>
    <x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x v="0"/>
    <x v="413"/>
    <x v="0"/>
    <s v="theater/spaces"/>
    <n v="171.94285714285715"/>
    <x v="2186"/>
    <x v="1"/>
    <x v="38"/>
  </r>
  <r>
    <x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x v="0"/>
    <x v="248"/>
    <x v="0"/>
    <s v="theater/spaces"/>
    <n v="103.73000000000002"/>
    <x v="2187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x v="0"/>
    <x v="488"/>
    <x v="0"/>
    <s v="theater/spaces"/>
    <n v="103.029"/>
    <x v="2188"/>
    <x v="1"/>
    <x v="38"/>
  </r>
  <r>
    <x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x v="0"/>
    <x v="9"/>
    <x v="0"/>
    <s v="theater/spaces"/>
    <n v="118.88888888888889"/>
    <x v="2189"/>
    <x v="1"/>
    <x v="38"/>
  </r>
  <r>
    <x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x v="0"/>
    <x v="22"/>
    <x v="0"/>
    <s v="theater/spaces"/>
    <n v="100"/>
    <x v="372"/>
    <x v="1"/>
    <x v="38"/>
  </r>
  <r>
    <x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x v="0"/>
    <x v="489"/>
    <x v="0"/>
    <s v="theater/spaces"/>
    <n v="318.69988910451895"/>
    <x v="2190"/>
    <x v="1"/>
    <x v="38"/>
  </r>
  <r>
    <x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x v="0"/>
    <x v="201"/>
    <x v="0"/>
    <s v="theater/spaces"/>
    <n v="108.50614285714286"/>
    <x v="2191"/>
    <x v="1"/>
    <x v="38"/>
  </r>
  <r>
    <x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x v="0"/>
    <x v="57"/>
    <x v="0"/>
    <s v="theater/spaces"/>
    <n v="101.16666666666667"/>
    <x v="2192"/>
    <x v="1"/>
    <x v="38"/>
  </r>
  <r>
    <x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x v="0"/>
    <x v="490"/>
    <x v="0"/>
    <s v="theater/spaces"/>
    <n v="112.815"/>
    <x v="2193"/>
    <x v="1"/>
    <x v="38"/>
  </r>
  <r>
    <x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x v="0"/>
    <x v="115"/>
    <x v="0"/>
    <s v="theater/spaces"/>
    <n v="120.49622641509434"/>
    <x v="2194"/>
    <x v="1"/>
    <x v="38"/>
  </r>
  <r>
    <x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x v="0"/>
    <x v="174"/>
    <x v="0"/>
    <s v="theater/spaces"/>
    <n v="107.74999999999999"/>
    <x v="2195"/>
    <x v="1"/>
    <x v="38"/>
  </r>
  <r>
    <x v="3007"/>
    <s v="Bethlem"/>
    <s v="Consuite for 2015 CoreCon.  An adventure into insanity."/>
    <x v="20"/>
    <n v="1080"/>
    <x v="0"/>
    <x v="0"/>
    <s v="USD"/>
    <n v="1429938683"/>
    <n v="1428124283"/>
    <x v="0"/>
    <x v="9"/>
    <x v="0"/>
    <s v="theater/spaces"/>
    <n v="180"/>
    <x v="1237"/>
    <x v="1"/>
    <x v="38"/>
  </r>
  <r>
    <x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x v="0"/>
    <x v="55"/>
    <x v="0"/>
    <s v="theater/spaces"/>
    <n v="101.16666666666667"/>
    <x v="2196"/>
    <x v="1"/>
    <x v="38"/>
  </r>
  <r>
    <x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x v="0"/>
    <x v="130"/>
    <x v="0"/>
    <s v="theater/spaces"/>
    <n v="119.756"/>
    <x v="2197"/>
    <x v="1"/>
    <x v="38"/>
  </r>
  <r>
    <x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x v="0"/>
    <x v="41"/>
    <x v="0"/>
    <s v="theater/spaces"/>
    <n v="158"/>
    <x v="2198"/>
    <x v="1"/>
    <x v="38"/>
  </r>
  <r>
    <x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x v="0"/>
    <x v="20"/>
    <x v="0"/>
    <s v="theater/spaces"/>
    <n v="123.66666666666666"/>
    <x v="2199"/>
    <x v="1"/>
    <x v="38"/>
  </r>
  <r>
    <x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x v="0"/>
    <x v="165"/>
    <x v="0"/>
    <s v="theater/spaces"/>
    <n v="117.12499999999999"/>
    <x v="2200"/>
    <x v="1"/>
    <x v="38"/>
  </r>
  <r>
    <x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x v="0"/>
    <x v="329"/>
    <x v="0"/>
    <s v="theater/spaces"/>
    <n v="156.96"/>
    <x v="2201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x v="0"/>
    <x v="491"/>
    <x v="0"/>
    <s v="theater/spaces"/>
    <n v="113.104"/>
    <x v="2202"/>
    <x v="1"/>
    <x v="38"/>
  </r>
  <r>
    <x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x v="0"/>
    <x v="244"/>
    <x v="0"/>
    <s v="theater/spaces"/>
    <n v="103.17647058823529"/>
    <x v="2203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x v="0"/>
    <x v="17"/>
    <x v="0"/>
    <s v="theater/spaces"/>
    <n v="102.61176470588236"/>
    <x v="2204"/>
    <x v="1"/>
    <x v="38"/>
  </r>
  <r>
    <x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x v="0"/>
    <x v="180"/>
    <x v="0"/>
    <s v="theater/spaces"/>
    <n v="105.84090909090908"/>
    <x v="2205"/>
    <x v="1"/>
    <x v="38"/>
  </r>
  <r>
    <x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x v="0"/>
    <x v="14"/>
    <x v="0"/>
    <s v="theater/spaces"/>
    <n v="100.71428571428571"/>
    <x v="2206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x v="0"/>
    <x v="334"/>
    <x v="0"/>
    <s v="theater/spaces"/>
    <n v="121.23333333333332"/>
    <x v="2207"/>
    <x v="1"/>
    <x v="38"/>
  </r>
  <r>
    <x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x v="0"/>
    <x v="209"/>
    <x v="0"/>
    <s v="theater/spaces"/>
    <n v="100.57142857142858"/>
    <x v="2208"/>
    <x v="1"/>
    <x v="38"/>
  </r>
  <r>
    <x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x v="0"/>
    <x v="273"/>
    <x v="0"/>
    <s v="theater/spaces"/>
    <n v="116.02222222222223"/>
    <x v="2209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x v="0"/>
    <x v="95"/>
    <x v="0"/>
    <s v="theater/spaces"/>
    <n v="100.88"/>
    <x v="2210"/>
    <x v="1"/>
    <x v="38"/>
  </r>
  <r>
    <x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x v="0"/>
    <x v="79"/>
    <x v="0"/>
    <s v="theater/spaces"/>
    <n v="103"/>
    <x v="2211"/>
    <x v="1"/>
    <x v="38"/>
  </r>
  <r>
    <x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x v="0"/>
    <x v="0"/>
    <x v="0"/>
    <s v="theater/spaces"/>
    <n v="246.42"/>
    <x v="2212"/>
    <x v="1"/>
    <x v="38"/>
  </r>
  <r>
    <x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x v="0"/>
    <x v="108"/>
    <x v="0"/>
    <s v="theater/spaces"/>
    <n v="302.2"/>
    <x v="2213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x v="0"/>
    <x v="20"/>
    <x v="0"/>
    <s v="theater/spaces"/>
    <n v="143.33333333333334"/>
    <x v="1847"/>
    <x v="1"/>
    <x v="38"/>
  </r>
  <r>
    <x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x v="0"/>
    <x v="492"/>
    <x v="0"/>
    <s v="theater/spaces"/>
    <n v="131.44"/>
    <x v="2214"/>
    <x v="1"/>
    <x v="38"/>
  </r>
  <r>
    <x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x v="0"/>
    <x v="221"/>
    <x v="0"/>
    <s v="theater/spaces"/>
    <n v="168.01999999999998"/>
    <x v="2215"/>
    <x v="1"/>
    <x v="38"/>
  </r>
  <r>
    <x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x v="0"/>
    <x v="493"/>
    <x v="0"/>
    <s v="theater/spaces"/>
    <n v="109.67666666666666"/>
    <x v="2216"/>
    <x v="1"/>
    <x v="38"/>
  </r>
  <r>
    <x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x v="0"/>
    <x v="14"/>
    <x v="0"/>
    <s v="theater/spaces"/>
    <n v="106.6857142857143"/>
    <x v="2217"/>
    <x v="1"/>
    <x v="38"/>
  </r>
  <r>
    <x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x v="0"/>
    <x v="60"/>
    <x v="0"/>
    <s v="theater/spaces"/>
    <n v="100"/>
    <x v="2218"/>
    <x v="1"/>
    <x v="38"/>
  </r>
  <r>
    <x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x v="0"/>
    <x v="20"/>
    <x v="0"/>
    <s v="theater/spaces"/>
    <n v="127.2"/>
    <x v="2219"/>
    <x v="1"/>
    <x v="38"/>
  </r>
  <r>
    <x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x v="0"/>
    <x v="23"/>
    <x v="0"/>
    <s v="theater/spaces"/>
    <n v="146.53333333333333"/>
    <x v="2220"/>
    <x v="1"/>
    <x v="38"/>
  </r>
  <r>
    <x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x v="0"/>
    <x v="494"/>
    <x v="0"/>
    <s v="theater/spaces"/>
    <n v="112.53599999999999"/>
    <x v="2221"/>
    <x v="1"/>
    <x v="38"/>
  </r>
  <r>
    <x v="3035"/>
    <s v="The Coalition Theater"/>
    <s v="Help create a permanent home for live comedy shows and classes in Downtown RVA."/>
    <x v="31"/>
    <n v="27196.71"/>
    <x v="0"/>
    <x v="0"/>
    <s v="USD"/>
    <n v="1367674009"/>
    <n v="1365082009"/>
    <x v="0"/>
    <x v="495"/>
    <x v="0"/>
    <s v="theater/spaces"/>
    <n v="108.78684000000001"/>
    <x v="2222"/>
    <x v="1"/>
    <x v="38"/>
  </r>
  <r>
    <x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x v="0"/>
    <x v="313"/>
    <x v="0"/>
    <s v="theater/spaces"/>
    <n v="126.732"/>
    <x v="2223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x v="0"/>
    <x v="58"/>
    <x v="0"/>
    <s v="theater/spaces"/>
    <n v="213.20000000000002"/>
    <x v="2224"/>
    <x v="1"/>
    <x v="38"/>
  </r>
  <r>
    <x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x v="0"/>
    <x v="74"/>
    <x v="0"/>
    <s v="theater/spaces"/>
    <n v="100.49999999999999"/>
    <x v="2225"/>
    <x v="1"/>
    <x v="38"/>
  </r>
  <r>
    <x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x v="0"/>
    <x v="163"/>
    <x v="0"/>
    <s v="theater/spaces"/>
    <n v="108.71389999999998"/>
    <x v="2226"/>
    <x v="1"/>
    <x v="38"/>
  </r>
  <r>
    <x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x v="0"/>
    <x v="288"/>
    <x v="0"/>
    <s v="theater/spaces"/>
    <n v="107.5"/>
    <x v="2227"/>
    <x v="1"/>
    <x v="38"/>
  </r>
  <r>
    <x v="3041"/>
    <s v="Lend a Hand in Our Home"/>
    <s v="Privet! Hello! Bon Jour! We are the Arlekin Players Theatre and we need a home."/>
    <x v="386"/>
    <n v="9170"/>
    <x v="0"/>
    <x v="0"/>
    <s v="USD"/>
    <n v="1453323048"/>
    <n v="1450731048"/>
    <x v="0"/>
    <x v="195"/>
    <x v="0"/>
    <s v="theater/spaces"/>
    <n v="110.48192771084338"/>
    <x v="2228"/>
    <x v="1"/>
    <x v="38"/>
  </r>
  <r>
    <x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x v="0"/>
    <x v="77"/>
    <x v="0"/>
    <s v="theater/spaces"/>
    <n v="128"/>
    <x v="2229"/>
    <x v="1"/>
    <x v="38"/>
  </r>
  <r>
    <x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x v="0"/>
    <x v="130"/>
    <x v="0"/>
    <s v="theater/spaces"/>
    <n v="110.00666666666667"/>
    <x v="2230"/>
    <x v="1"/>
    <x v="38"/>
  </r>
  <r>
    <x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x v="0"/>
    <x v="239"/>
    <x v="0"/>
    <s v="theater/spaces"/>
    <n v="109.34166666666667"/>
    <x v="2231"/>
    <x v="1"/>
    <x v="38"/>
  </r>
  <r>
    <x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x v="0"/>
    <x v="31"/>
    <x v="0"/>
    <s v="theater/spaces"/>
    <n v="132.70650000000001"/>
    <x v="2232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x v="0"/>
    <x v="6"/>
    <x v="0"/>
    <s v="theater/spaces"/>
    <n v="190.84810126582278"/>
    <x v="2233"/>
    <x v="1"/>
    <x v="38"/>
  </r>
  <r>
    <x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x v="0"/>
    <x v="9"/>
    <x v="0"/>
    <s v="theater/spaces"/>
    <n v="149"/>
    <x v="2234"/>
    <x v="1"/>
    <x v="38"/>
  </r>
  <r>
    <x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x v="0"/>
    <x v="5"/>
    <x v="0"/>
    <s v="theater/spaces"/>
    <n v="166.4"/>
    <x v="2235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x v="0"/>
    <x v="241"/>
    <x v="0"/>
    <s v="theater/spaces"/>
    <n v="106.66666666666667"/>
    <x v="2236"/>
    <x v="1"/>
    <x v="38"/>
  </r>
  <r>
    <x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x v="0"/>
    <x v="82"/>
    <x v="0"/>
    <s v="theater/spaces"/>
    <n v="106"/>
    <x v="2237"/>
    <x v="1"/>
    <x v="38"/>
  </r>
  <r>
    <x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x v="1"/>
    <x v="2"/>
    <x v="1"/>
    <s v="theater/spaces"/>
    <n v="23.62857142857143"/>
    <x v="2238"/>
    <x v="1"/>
    <x v="38"/>
  </r>
  <r>
    <x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x v="0"/>
    <x v="84"/>
    <x v="1"/>
    <s v="theater/spaces"/>
    <n v="0.15"/>
    <x v="839"/>
    <x v="1"/>
    <x v="38"/>
  </r>
  <r>
    <x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x v="0"/>
    <x v="83"/>
    <x v="1"/>
    <s v="theater/spaces"/>
    <n v="0.4"/>
    <x v="140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x v="0"/>
    <x v="78"/>
    <x v="1"/>
    <s v="theater/spaces"/>
    <n v="0"/>
    <x v="121"/>
    <x v="1"/>
    <x v="38"/>
  </r>
  <r>
    <x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x v="0"/>
    <x v="29"/>
    <x v="1"/>
    <s v="theater/spaces"/>
    <n v="5.0000000000000001E-3"/>
    <x v="120"/>
    <x v="1"/>
    <x v="38"/>
  </r>
  <r>
    <x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x v="0"/>
    <x v="78"/>
    <x v="1"/>
    <s v="theater/spaces"/>
    <n v="0"/>
    <x v="121"/>
    <x v="1"/>
    <x v="38"/>
  </r>
  <r>
    <x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x v="0"/>
    <x v="78"/>
    <x v="1"/>
    <s v="theater/spaces"/>
    <n v="0"/>
    <x v="121"/>
    <x v="1"/>
    <x v="38"/>
  </r>
  <r>
    <x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x v="0"/>
    <x v="83"/>
    <x v="1"/>
    <s v="theater/spaces"/>
    <n v="1.6666666666666666E-2"/>
    <x v="120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x v="0"/>
    <x v="202"/>
    <x v="1"/>
    <s v="theater/spaces"/>
    <n v="3.0066666666666664"/>
    <x v="2239"/>
    <x v="1"/>
    <x v="38"/>
  </r>
  <r>
    <x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x v="0"/>
    <x v="79"/>
    <x v="1"/>
    <s v="theater/spaces"/>
    <n v="0.15227272727272728"/>
    <x v="1795"/>
    <x v="1"/>
    <x v="38"/>
  </r>
  <r>
    <x v="3061"/>
    <s v="Help Save Parkway Cinemas!"/>
    <s v="Save a historic Local theater."/>
    <x v="80"/>
    <n v="0"/>
    <x v="2"/>
    <x v="0"/>
    <s v="USD"/>
    <n v="1407955748"/>
    <n v="1405363748"/>
    <x v="0"/>
    <x v="78"/>
    <x v="1"/>
    <s v="theater/spaces"/>
    <n v="0"/>
    <x v="121"/>
    <x v="1"/>
    <x v="38"/>
  </r>
  <r>
    <x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x v="0"/>
    <x v="85"/>
    <x v="1"/>
    <s v="theater/spaces"/>
    <n v="66.84"/>
    <x v="2240"/>
    <x v="1"/>
    <x v="38"/>
  </r>
  <r>
    <x v="3063"/>
    <s v="Spec Haus"/>
    <s v="Members of the local Miami music scene are putting together a venue/creative space in Kendall!"/>
    <x v="9"/>
    <n v="587"/>
    <x v="2"/>
    <x v="0"/>
    <s v="USD"/>
    <n v="1477174138"/>
    <n v="1474150138"/>
    <x v="0"/>
    <x v="23"/>
    <x v="1"/>
    <s v="theater/spaces"/>
    <n v="19.566666666666666"/>
    <x v="2241"/>
    <x v="1"/>
    <x v="38"/>
  </r>
  <r>
    <x v="3064"/>
    <s v="Kickstart the Crossroads Community"/>
    <s v="An epicenter for connection, creation and expression of the community."/>
    <x v="96"/>
    <n v="8471"/>
    <x v="2"/>
    <x v="0"/>
    <s v="USD"/>
    <n v="1448175540"/>
    <n v="1445483246"/>
    <x v="0"/>
    <x v="250"/>
    <x v="1"/>
    <s v="theater/spaces"/>
    <n v="11.294666666666666"/>
    <x v="2242"/>
    <x v="1"/>
    <x v="38"/>
  </r>
  <r>
    <x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x v="0"/>
    <x v="84"/>
    <x v="1"/>
    <s v="theater/spaces"/>
    <n v="0.04"/>
    <x v="144"/>
    <x v="1"/>
    <x v="38"/>
  </r>
  <r>
    <x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x v="0"/>
    <x v="41"/>
    <x v="1"/>
    <s v="theater/spaces"/>
    <n v="11.985714285714286"/>
    <x v="2243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x v="0"/>
    <x v="29"/>
    <x v="1"/>
    <s v="theater/spaces"/>
    <n v="2.5"/>
    <x v="444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x v="0"/>
    <x v="84"/>
    <x v="1"/>
    <s v="theater/spaces"/>
    <n v="6.9999999999999993E-2"/>
    <x v="2244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x v="0"/>
    <x v="63"/>
    <x v="1"/>
    <s v="theater/spaces"/>
    <n v="14.099999999999998"/>
    <x v="2245"/>
    <x v="1"/>
    <x v="38"/>
  </r>
  <r>
    <x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x v="0"/>
    <x v="38"/>
    <x v="1"/>
    <s v="theater/spaces"/>
    <n v="3.34"/>
    <x v="2246"/>
    <x v="1"/>
    <x v="38"/>
  </r>
  <r>
    <x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x v="0"/>
    <x v="27"/>
    <x v="1"/>
    <s v="theater/spaces"/>
    <n v="59.774999999999999"/>
    <x v="2247"/>
    <x v="1"/>
    <x v="38"/>
  </r>
  <r>
    <x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x v="0"/>
    <x v="84"/>
    <x v="1"/>
    <s v="theater/spaces"/>
    <n v="1.6666666666666666E-2"/>
    <x v="120"/>
    <x v="1"/>
    <x v="38"/>
  </r>
  <r>
    <x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x v="0"/>
    <x v="63"/>
    <x v="1"/>
    <s v="theater/spaces"/>
    <n v="2.3035714285714284E-2"/>
    <x v="2248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x v="0"/>
    <x v="83"/>
    <x v="1"/>
    <s v="theater/spaces"/>
    <n v="8.8000000000000009E-2"/>
    <x v="2249"/>
    <x v="1"/>
    <x v="38"/>
  </r>
  <r>
    <x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x v="0"/>
    <x v="9"/>
    <x v="1"/>
    <s v="theater/spaces"/>
    <n v="8.64"/>
    <x v="2250"/>
    <x v="1"/>
    <x v="38"/>
  </r>
  <r>
    <x v="3076"/>
    <s v="10,000 Hours"/>
    <s v="Helping female comedians get in their 10,000 Hours of practice!"/>
    <x v="3"/>
    <n v="1506"/>
    <x v="2"/>
    <x v="0"/>
    <s v="USD"/>
    <n v="1444405123"/>
    <n v="1439221123"/>
    <x v="0"/>
    <x v="133"/>
    <x v="1"/>
    <s v="theater/spaces"/>
    <n v="15.06"/>
    <x v="2251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x v="0"/>
    <x v="84"/>
    <x v="1"/>
    <s v="theater/spaces"/>
    <n v="0.47727272727272729"/>
    <x v="1859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x v="0"/>
    <x v="83"/>
    <x v="1"/>
    <s v="theater/spaces"/>
    <n v="0.11833333333333333"/>
    <x v="1989"/>
    <x v="1"/>
    <x v="38"/>
  </r>
  <r>
    <x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x v="0"/>
    <x v="74"/>
    <x v="1"/>
    <s v="theater/spaces"/>
    <n v="0.8417399858735245"/>
    <x v="2252"/>
    <x v="1"/>
    <x v="38"/>
  </r>
  <r>
    <x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x v="0"/>
    <x v="63"/>
    <x v="1"/>
    <s v="theater/spaces"/>
    <n v="1.8799999999999997E-2"/>
    <x v="2253"/>
    <x v="1"/>
    <x v="38"/>
  </r>
  <r>
    <x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x v="0"/>
    <x v="81"/>
    <x v="1"/>
    <s v="theater/spaces"/>
    <n v="0.21029999999999999"/>
    <x v="2254"/>
    <x v="1"/>
    <x v="38"/>
  </r>
  <r>
    <x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x v="0"/>
    <x v="78"/>
    <x v="1"/>
    <s v="theater/spaces"/>
    <n v="0"/>
    <x v="121"/>
    <x v="1"/>
    <x v="38"/>
  </r>
  <r>
    <x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x v="0"/>
    <x v="83"/>
    <x v="1"/>
    <s v="theater/spaces"/>
    <n v="0.27999999999999997"/>
    <x v="806"/>
    <x v="1"/>
    <x v="38"/>
  </r>
  <r>
    <x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x v="0"/>
    <x v="79"/>
    <x v="1"/>
    <s v="theater/spaces"/>
    <n v="11.57920670115792"/>
    <x v="2255"/>
    <x v="1"/>
    <x v="38"/>
  </r>
  <r>
    <x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x v="0"/>
    <x v="82"/>
    <x v="1"/>
    <s v="theater/spaces"/>
    <n v="2.44"/>
    <x v="2256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x v="0"/>
    <x v="83"/>
    <x v="1"/>
    <s v="theater/spaces"/>
    <n v="0.25"/>
    <x v="412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x v="0"/>
    <x v="84"/>
    <x v="1"/>
    <s v="theater/spaces"/>
    <n v="0.625"/>
    <x v="372"/>
    <x v="1"/>
    <x v="38"/>
  </r>
  <r>
    <x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x v="0"/>
    <x v="83"/>
    <x v="1"/>
    <s v="theater/spaces"/>
    <n v="0.19384615384615383"/>
    <x v="840"/>
    <x v="1"/>
    <x v="38"/>
  </r>
  <r>
    <x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x v="0"/>
    <x v="43"/>
    <x v="1"/>
    <s v="theater/spaces"/>
    <n v="23.416"/>
    <x v="2257"/>
    <x v="1"/>
    <x v="38"/>
  </r>
  <r>
    <x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x v="0"/>
    <x v="82"/>
    <x v="1"/>
    <s v="theater/spaces"/>
    <n v="5.0808888888888886"/>
    <x v="2258"/>
    <x v="1"/>
    <x v="38"/>
  </r>
  <r>
    <x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x v="0"/>
    <x v="82"/>
    <x v="1"/>
    <s v="theater/spaces"/>
    <n v="15.920000000000002"/>
    <x v="2259"/>
    <x v="1"/>
    <x v="38"/>
  </r>
  <r>
    <x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x v="0"/>
    <x v="64"/>
    <x v="1"/>
    <s v="theater/spaces"/>
    <n v="1.1831900000000002"/>
    <x v="2260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x v="0"/>
    <x v="57"/>
    <x v="1"/>
    <s v="theater/spaces"/>
    <n v="22.75"/>
    <x v="2261"/>
    <x v="1"/>
    <x v="38"/>
  </r>
  <r>
    <x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x v="0"/>
    <x v="29"/>
    <x v="1"/>
    <s v="theater/spaces"/>
    <n v="2.5000000000000001E-2"/>
    <x v="384"/>
    <x v="1"/>
    <x v="38"/>
  </r>
  <r>
    <x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x v="0"/>
    <x v="29"/>
    <x v="1"/>
    <s v="theater/spaces"/>
    <n v="0.33512064343163539"/>
    <x v="73"/>
    <x v="1"/>
    <x v="38"/>
  </r>
  <r>
    <x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x v="0"/>
    <x v="25"/>
    <x v="1"/>
    <s v="theater/spaces"/>
    <n v="3.9750000000000001"/>
    <x v="2262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x v="0"/>
    <x v="288"/>
    <x v="1"/>
    <s v="theater/spaces"/>
    <n v="17.150000000000002"/>
    <x v="2263"/>
    <x v="1"/>
    <x v="38"/>
  </r>
  <r>
    <x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x v="0"/>
    <x v="74"/>
    <x v="1"/>
    <s v="theater/spaces"/>
    <n v="3.6080041046690612"/>
    <x v="226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x v="0"/>
    <x v="81"/>
    <x v="1"/>
    <s v="theater/spaces"/>
    <n v="13.900000000000002"/>
    <x v="2265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x v="0"/>
    <x v="62"/>
    <x v="1"/>
    <s v="theater/spaces"/>
    <n v="15.225"/>
    <x v="2266"/>
    <x v="1"/>
    <x v="38"/>
  </r>
  <r>
    <x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x v="0"/>
    <x v="8"/>
    <x v="1"/>
    <s v="theater/spaces"/>
    <n v="12"/>
    <x v="384"/>
    <x v="1"/>
    <x v="38"/>
  </r>
  <r>
    <x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x v="0"/>
    <x v="240"/>
    <x v="1"/>
    <s v="theater/spaces"/>
    <n v="39.112499999999997"/>
    <x v="2267"/>
    <x v="1"/>
    <x v="38"/>
  </r>
  <r>
    <x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x v="0"/>
    <x v="84"/>
    <x v="1"/>
    <s v="theater/spaces"/>
    <n v="0.26829268292682928"/>
    <x v="148"/>
    <x v="1"/>
    <x v="38"/>
  </r>
  <r>
    <x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x v="0"/>
    <x v="81"/>
    <x v="1"/>
    <s v="theater/spaces"/>
    <n v="29.625"/>
    <x v="2268"/>
    <x v="1"/>
    <x v="38"/>
  </r>
  <r>
    <x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x v="0"/>
    <x v="162"/>
    <x v="1"/>
    <s v="theater/spaces"/>
    <n v="42.360992301112063"/>
    <x v="2269"/>
    <x v="1"/>
    <x v="38"/>
  </r>
  <r>
    <x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x v="0"/>
    <x v="80"/>
    <x v="1"/>
    <s v="theater/spaces"/>
    <n v="4.1000000000000005"/>
    <x v="2270"/>
    <x v="1"/>
    <x v="38"/>
  </r>
  <r>
    <x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x v="0"/>
    <x v="60"/>
    <x v="1"/>
    <s v="theater/spaces"/>
    <n v="19.762499999999999"/>
    <x v="2271"/>
    <x v="1"/>
    <x v="38"/>
  </r>
  <r>
    <x v="3108"/>
    <s v="Funding a home for our Children's Theater"/>
    <s v="We need a permanent home for the theater!"/>
    <x v="63"/>
    <n v="26"/>
    <x v="2"/>
    <x v="0"/>
    <s v="USD"/>
    <n v="1430234394"/>
    <n v="1425053994"/>
    <x v="0"/>
    <x v="84"/>
    <x v="1"/>
    <s v="theater/spaces"/>
    <n v="5.1999999999999998E-2"/>
    <x v="31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x v="0"/>
    <x v="229"/>
    <x v="1"/>
    <s v="theater/spaces"/>
    <n v="25.030188679245285"/>
    <x v="2272"/>
    <x v="1"/>
    <x v="38"/>
  </r>
  <r>
    <x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x v="0"/>
    <x v="29"/>
    <x v="1"/>
    <s v="theater/spaces"/>
    <n v="0.04"/>
    <x v="119"/>
    <x v="1"/>
    <x v="38"/>
  </r>
  <r>
    <x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x v="0"/>
    <x v="88"/>
    <x v="1"/>
    <s v="theater/spaces"/>
    <n v="26.640000000000004"/>
    <x v="2273"/>
    <x v="1"/>
    <x v="38"/>
  </r>
  <r>
    <x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x v="0"/>
    <x v="82"/>
    <x v="1"/>
    <s v="theater/spaces"/>
    <n v="4.7363636363636363"/>
    <x v="2274"/>
    <x v="1"/>
    <x v="38"/>
  </r>
  <r>
    <x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x v="0"/>
    <x v="77"/>
    <x v="1"/>
    <s v="theater/spaces"/>
    <n v="4.2435339894712749"/>
    <x v="2275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x v="0"/>
    <x v="78"/>
    <x v="1"/>
    <s v="theater/spaces"/>
    <n v="0"/>
    <x v="121"/>
    <x v="1"/>
    <x v="38"/>
  </r>
  <r>
    <x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x v="0"/>
    <x v="29"/>
    <x v="1"/>
    <s v="theater/spaces"/>
    <n v="3"/>
    <x v="468"/>
    <x v="1"/>
    <x v="38"/>
  </r>
  <r>
    <x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x v="0"/>
    <x v="73"/>
    <x v="1"/>
    <s v="theater/spaces"/>
    <n v="57.333333333333336"/>
    <x v="1380"/>
    <x v="1"/>
    <x v="38"/>
  </r>
  <r>
    <x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x v="0"/>
    <x v="29"/>
    <x v="1"/>
    <s v="theater/spaces"/>
    <n v="0.1"/>
    <x v="120"/>
    <x v="1"/>
    <x v="38"/>
  </r>
  <r>
    <x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x v="0"/>
    <x v="84"/>
    <x v="1"/>
    <s v="theater/spaces"/>
    <n v="0.31"/>
    <x v="2276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x v="0"/>
    <x v="29"/>
    <x v="1"/>
    <s v="theater/spaces"/>
    <n v="0.05"/>
    <x v="144"/>
    <x v="1"/>
    <x v="38"/>
  </r>
  <r>
    <x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x v="0"/>
    <x v="73"/>
    <x v="1"/>
    <s v="theater/spaces"/>
    <n v="9.8461538461538465E-3"/>
    <x v="2277"/>
    <x v="1"/>
    <x v="38"/>
  </r>
  <r>
    <x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x v="0"/>
    <x v="29"/>
    <x v="1"/>
    <s v="theater/spaces"/>
    <n v="0.66666666666666674"/>
    <x v="119"/>
    <x v="1"/>
    <x v="38"/>
  </r>
  <r>
    <x v="3122"/>
    <s v="be back soon (Canceled)"/>
    <s v="cancelled until further notice"/>
    <x v="212"/>
    <n v="116"/>
    <x v="1"/>
    <x v="0"/>
    <s v="USD"/>
    <n v="1478733732"/>
    <n v="1478298132"/>
    <x v="0"/>
    <x v="84"/>
    <x v="1"/>
    <s v="theater/spaces"/>
    <n v="58.291457286432156"/>
    <x v="2278"/>
    <x v="1"/>
    <x v="38"/>
  </r>
  <r>
    <x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x v="0"/>
    <x v="493"/>
    <x v="1"/>
    <s v="theater/spaces"/>
    <n v="68.153599999999997"/>
    <x v="2279"/>
    <x v="1"/>
    <x v="38"/>
  </r>
  <r>
    <x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x v="0"/>
    <x v="80"/>
    <x v="1"/>
    <s v="theater/spaces"/>
    <n v="3.2499999999999999E-3"/>
    <x v="2280"/>
    <x v="1"/>
    <x v="38"/>
  </r>
  <r>
    <x v="3125"/>
    <s v="N/A (Canceled)"/>
    <s v="N/A"/>
    <x v="86"/>
    <n v="0"/>
    <x v="1"/>
    <x v="0"/>
    <s v="USD"/>
    <n v="1452142672"/>
    <n v="1449550672"/>
    <x v="0"/>
    <x v="78"/>
    <x v="1"/>
    <s v="theater/spaces"/>
    <n v="0"/>
    <x v="121"/>
    <x v="1"/>
    <x v="38"/>
  </r>
  <r>
    <x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x v="0"/>
    <x v="57"/>
    <x v="1"/>
    <s v="theater/spaces"/>
    <n v="4.16"/>
    <x v="2281"/>
    <x v="1"/>
    <x v="38"/>
  </r>
  <r>
    <x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x v="0"/>
    <x v="78"/>
    <x v="1"/>
    <s v="theater/spaces"/>
    <n v="0"/>
    <x v="121"/>
    <x v="1"/>
    <x v="38"/>
  </r>
  <r>
    <x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x v="0"/>
    <x v="27"/>
    <x v="1"/>
    <s v="theater/plays"/>
    <n v="108.60666666666667"/>
    <x v="2282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x v="0"/>
    <x v="29"/>
    <x v="1"/>
    <s v="theater/plays"/>
    <n v="0.8"/>
    <x v="119"/>
    <x v="1"/>
    <x v="6"/>
  </r>
  <r>
    <x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x v="0"/>
    <x v="80"/>
    <x v="1"/>
    <s v="theater/plays"/>
    <n v="3.75"/>
    <x v="2283"/>
    <x v="1"/>
    <x v="6"/>
  </r>
  <r>
    <x v="3131"/>
    <s v="SNAKE EYES"/>
    <s v="A Staged Reading of &quot;Snake Eyes,&quot; a new play by Alex Rafala"/>
    <x v="393"/>
    <n v="645"/>
    <x v="3"/>
    <x v="0"/>
    <s v="USD"/>
    <n v="1491656045"/>
    <n v="1489067645"/>
    <x v="0"/>
    <x v="8"/>
    <x v="1"/>
    <s v="theater/plays"/>
    <n v="15.731707317073171"/>
    <x v="404"/>
    <x v="1"/>
    <x v="6"/>
  </r>
  <r>
    <x v="3132"/>
    <s v="A Bite of a Snake Play"/>
    <s v="Smells Like Money, Drips Like Honey, Taste Like Mocha, Better Run AWAY"/>
    <x v="11"/>
    <n v="10"/>
    <x v="3"/>
    <x v="0"/>
    <s v="USD"/>
    <n v="1492759460"/>
    <n v="1487579060"/>
    <x v="0"/>
    <x v="29"/>
    <x v="1"/>
    <s v="theater/plays"/>
    <n v="3.3333333333333333E-2"/>
    <x v="119"/>
    <x v="1"/>
    <x v="6"/>
  </r>
  <r>
    <x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x v="0"/>
    <x v="38"/>
    <x v="1"/>
    <s v="theater/plays"/>
    <n v="108"/>
    <x v="1209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x v="0"/>
    <x v="8"/>
    <x v="1"/>
    <s v="theater/plays"/>
    <n v="22.5"/>
    <x v="654"/>
    <x v="1"/>
    <x v="6"/>
  </r>
  <r>
    <x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x v="0"/>
    <x v="63"/>
    <x v="1"/>
    <s v="theater/plays"/>
    <n v="20.849420849420849"/>
    <x v="2284"/>
    <x v="1"/>
    <x v="6"/>
  </r>
  <r>
    <x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x v="0"/>
    <x v="19"/>
    <x v="1"/>
    <s v="theater/plays"/>
    <n v="127.8"/>
    <x v="2285"/>
    <x v="1"/>
    <x v="6"/>
  </r>
  <r>
    <x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x v="0"/>
    <x v="29"/>
    <x v="1"/>
    <s v="theater/plays"/>
    <n v="3.3333333333333335"/>
    <x v="73"/>
    <x v="1"/>
    <x v="6"/>
  </r>
  <r>
    <x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x v="0"/>
    <x v="78"/>
    <x v="1"/>
    <s v="theater/plays"/>
    <n v="0"/>
    <x v="121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x v="0"/>
    <x v="79"/>
    <x v="1"/>
    <s v="theater/plays"/>
    <n v="5.4"/>
    <x v="2286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x v="0"/>
    <x v="80"/>
    <x v="1"/>
    <s v="theater/plays"/>
    <n v="0.96"/>
    <x v="1228"/>
    <x v="1"/>
    <x v="6"/>
  </r>
  <r>
    <x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x v="0"/>
    <x v="22"/>
    <x v="1"/>
    <s v="theater/plays"/>
    <n v="51.6"/>
    <x v="2287"/>
    <x v="1"/>
    <x v="6"/>
  </r>
  <r>
    <x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x v="0"/>
    <x v="83"/>
    <x v="1"/>
    <s v="theater/plays"/>
    <n v="1.6363636363636365"/>
    <x v="2"/>
    <x v="1"/>
    <x v="6"/>
  </r>
  <r>
    <x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x v="0"/>
    <x v="78"/>
    <x v="1"/>
    <s v="theater/plays"/>
    <n v="0"/>
    <x v="121"/>
    <x v="1"/>
    <x v="6"/>
  </r>
  <r>
    <x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x v="0"/>
    <x v="209"/>
    <x v="1"/>
    <s v="theater/plays"/>
    <n v="75.400000000000006"/>
    <x v="2288"/>
    <x v="1"/>
    <x v="6"/>
  </r>
  <r>
    <x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x v="0"/>
    <x v="78"/>
    <x v="1"/>
    <s v="theater/plays"/>
    <n v="0"/>
    <x v="121"/>
    <x v="1"/>
    <x v="6"/>
  </r>
  <r>
    <x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x v="0"/>
    <x v="8"/>
    <x v="1"/>
    <s v="theater/plays"/>
    <n v="10.5"/>
    <x v="2289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x v="1"/>
    <x v="496"/>
    <x v="0"/>
    <s v="theater/plays"/>
    <n v="117.52499999999999"/>
    <x v="2290"/>
    <x v="1"/>
    <x v="6"/>
  </r>
  <r>
    <x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x v="1"/>
    <x v="7"/>
    <x v="0"/>
    <s v="theater/plays"/>
    <n v="131.16666666666669"/>
    <x v="2291"/>
    <x v="1"/>
    <x v="6"/>
  </r>
  <r>
    <x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x v="1"/>
    <x v="20"/>
    <x v="0"/>
    <s v="theater/plays"/>
    <n v="104"/>
    <x v="368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x v="1"/>
    <x v="201"/>
    <x v="0"/>
    <s v="theater/plays"/>
    <n v="101"/>
    <x v="2292"/>
    <x v="1"/>
    <x v="6"/>
  </r>
  <r>
    <x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x v="1"/>
    <x v="69"/>
    <x v="0"/>
    <s v="theater/plays"/>
    <n v="100.4"/>
    <x v="2293"/>
    <x v="1"/>
    <x v="6"/>
  </r>
  <r>
    <x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x v="1"/>
    <x v="85"/>
    <x v="0"/>
    <s v="theater/plays"/>
    <n v="105.95454545454545"/>
    <x v="2294"/>
    <x v="1"/>
    <x v="6"/>
  </r>
  <r>
    <x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x v="1"/>
    <x v="198"/>
    <x v="0"/>
    <s v="theater/plays"/>
    <n v="335.58333333333337"/>
    <x v="2295"/>
    <x v="1"/>
    <x v="6"/>
  </r>
  <r>
    <x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x v="1"/>
    <x v="252"/>
    <x v="0"/>
    <s v="theater/plays"/>
    <n v="112.92857142857142"/>
    <x v="2296"/>
    <x v="1"/>
    <x v="6"/>
  </r>
  <r>
    <x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x v="1"/>
    <x v="177"/>
    <x v="0"/>
    <s v="theater/plays"/>
    <n v="188.50460000000001"/>
    <x v="2297"/>
    <x v="1"/>
    <x v="6"/>
  </r>
  <r>
    <x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x v="1"/>
    <x v="30"/>
    <x v="0"/>
    <s v="theater/plays"/>
    <n v="101.81818181818181"/>
    <x v="2298"/>
    <x v="1"/>
    <x v="6"/>
  </r>
  <r>
    <x v="3157"/>
    <s v="Summer FourPlay"/>
    <s v="Four Directors.  Four One Acts.  Four Genres.  For You."/>
    <x v="23"/>
    <n v="4040"/>
    <x v="0"/>
    <x v="0"/>
    <s v="USD"/>
    <n v="1405746000"/>
    <n v="1404932105"/>
    <x v="1"/>
    <x v="14"/>
    <x v="0"/>
    <s v="theater/plays"/>
    <n v="101"/>
    <x v="2299"/>
    <x v="1"/>
    <x v="6"/>
  </r>
  <r>
    <x v="3158"/>
    <s v="Nursery Crimes"/>
    <s v="A 40s crime-noir play using nursery rhyme characters."/>
    <x v="10"/>
    <n v="5700"/>
    <x v="0"/>
    <x v="0"/>
    <s v="USD"/>
    <n v="1374523752"/>
    <n v="1371931752"/>
    <x v="1"/>
    <x v="50"/>
    <x v="0"/>
    <s v="theater/plays"/>
    <n v="113.99999999999999"/>
    <x v="2300"/>
    <x v="1"/>
    <x v="6"/>
  </r>
  <r>
    <x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x v="1"/>
    <x v="47"/>
    <x v="0"/>
    <s v="theater/plays"/>
    <n v="133.48133333333334"/>
    <x v="2301"/>
    <x v="1"/>
    <x v="6"/>
  </r>
  <r>
    <x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x v="1"/>
    <x v="7"/>
    <x v="0"/>
    <s v="theater/plays"/>
    <n v="101.53333333333335"/>
    <x v="2302"/>
    <x v="1"/>
    <x v="6"/>
  </r>
  <r>
    <x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x v="1"/>
    <x v="142"/>
    <x v="0"/>
    <s v="theater/plays"/>
    <n v="105.1"/>
    <x v="2303"/>
    <x v="1"/>
    <x v="6"/>
  </r>
  <r>
    <x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x v="1"/>
    <x v="287"/>
    <x v="0"/>
    <s v="theater/plays"/>
    <n v="127.15"/>
    <x v="2304"/>
    <x v="1"/>
    <x v="6"/>
  </r>
  <r>
    <x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x v="1"/>
    <x v="250"/>
    <x v="0"/>
    <s v="theater/plays"/>
    <n v="111.15384615384616"/>
    <x v="2305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x v="1"/>
    <x v="26"/>
    <x v="0"/>
    <s v="theater/plays"/>
    <n v="106.76"/>
    <x v="2306"/>
    <x v="1"/>
    <x v="6"/>
  </r>
  <r>
    <x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x v="1"/>
    <x v="64"/>
    <x v="0"/>
    <s v="theater/plays"/>
    <n v="162.66666666666666"/>
    <x v="2307"/>
    <x v="1"/>
    <x v="6"/>
  </r>
  <r>
    <x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x v="1"/>
    <x v="497"/>
    <x v="0"/>
    <s v="theater/plays"/>
    <n v="160.22808571428573"/>
    <x v="2308"/>
    <x v="1"/>
    <x v="6"/>
  </r>
  <r>
    <x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x v="1"/>
    <x v="165"/>
    <x v="0"/>
    <s v="theater/plays"/>
    <n v="116.16666666666666"/>
    <x v="2309"/>
    <x v="1"/>
    <x v="6"/>
  </r>
  <r>
    <x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x v="1"/>
    <x v="42"/>
    <x v="0"/>
    <s v="theater/plays"/>
    <n v="124.2"/>
    <x v="2310"/>
    <x v="1"/>
    <x v="6"/>
  </r>
  <r>
    <x v="3169"/>
    <s v="The Window"/>
    <s v="We're bringing The Window to the Cherry Lane Theater in January 2014."/>
    <x v="6"/>
    <n v="8241"/>
    <x v="0"/>
    <x v="0"/>
    <s v="USD"/>
    <n v="1386910740"/>
    <n v="1384364561"/>
    <x v="1"/>
    <x v="141"/>
    <x v="0"/>
    <s v="theater/plays"/>
    <n v="103.01249999999999"/>
    <x v="984"/>
    <x v="1"/>
    <x v="6"/>
  </r>
  <r>
    <x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x v="1"/>
    <x v="26"/>
    <x v="0"/>
    <s v="theater/plays"/>
    <n v="112.25"/>
    <x v="2311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x v="1"/>
    <x v="27"/>
    <x v="0"/>
    <s v="theater/plays"/>
    <n v="108.8142857142857"/>
    <x v="231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x v="1"/>
    <x v="60"/>
    <x v="0"/>
    <s v="theater/plays"/>
    <n v="114.99999999999999"/>
    <x v="2313"/>
    <x v="1"/>
    <x v="6"/>
  </r>
  <r>
    <x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x v="1"/>
    <x v="142"/>
    <x v="0"/>
    <s v="theater/plays"/>
    <n v="103"/>
    <x v="2314"/>
    <x v="1"/>
    <x v="6"/>
  </r>
  <r>
    <x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x v="1"/>
    <x v="23"/>
    <x v="0"/>
    <s v="theater/plays"/>
    <n v="101.13333333333334"/>
    <x v="2315"/>
    <x v="1"/>
    <x v="6"/>
  </r>
  <r>
    <x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x v="1"/>
    <x v="65"/>
    <x v="0"/>
    <s v="theater/plays"/>
    <n v="109.55999999999999"/>
    <x v="2316"/>
    <x v="1"/>
    <x v="6"/>
  </r>
  <r>
    <x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x v="1"/>
    <x v="165"/>
    <x v="0"/>
    <s v="theater/plays"/>
    <n v="114.8421052631579"/>
    <x v="2317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x v="1"/>
    <x v="13"/>
    <x v="0"/>
    <s v="theater/plays"/>
    <n v="117.39999999999999"/>
    <x v="2318"/>
    <x v="1"/>
    <x v="6"/>
  </r>
  <r>
    <x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x v="1"/>
    <x v="76"/>
    <x v="0"/>
    <s v="theater/plays"/>
    <n v="171.73333333333335"/>
    <x v="2319"/>
    <x v="1"/>
    <x v="6"/>
  </r>
  <r>
    <x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x v="1"/>
    <x v="95"/>
    <x v="0"/>
    <s v="theater/plays"/>
    <n v="114.16238095238094"/>
    <x v="2320"/>
    <x v="1"/>
    <x v="6"/>
  </r>
  <r>
    <x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x v="1"/>
    <x v="43"/>
    <x v="0"/>
    <s v="theater/plays"/>
    <n v="119.75"/>
    <x v="2321"/>
    <x v="1"/>
    <x v="6"/>
  </r>
  <r>
    <x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x v="1"/>
    <x v="41"/>
    <x v="0"/>
    <s v="theater/plays"/>
    <n v="109.00000000000001"/>
    <x v="828"/>
    <x v="1"/>
    <x v="6"/>
  </r>
  <r>
    <x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x v="1"/>
    <x v="299"/>
    <x v="0"/>
    <s v="theater/plays"/>
    <n v="100.88571428571429"/>
    <x v="2322"/>
    <x v="1"/>
    <x v="6"/>
  </r>
  <r>
    <x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x v="1"/>
    <x v="32"/>
    <x v="0"/>
    <s v="theater/plays"/>
    <n v="109.00000000000001"/>
    <x v="2323"/>
    <x v="1"/>
    <x v="6"/>
  </r>
  <r>
    <x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x v="1"/>
    <x v="67"/>
    <x v="0"/>
    <s v="theater/plays"/>
    <n v="107.20930232558139"/>
    <x v="2324"/>
    <x v="1"/>
    <x v="6"/>
  </r>
  <r>
    <x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x v="1"/>
    <x v="54"/>
    <x v="0"/>
    <s v="theater/plays"/>
    <n v="100"/>
    <x v="694"/>
    <x v="1"/>
    <x v="6"/>
  </r>
  <r>
    <x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x v="1"/>
    <x v="16"/>
    <x v="0"/>
    <s v="theater/plays"/>
    <n v="102.18750000000001"/>
    <x v="232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x v="1"/>
    <x v="138"/>
    <x v="0"/>
    <s v="theater/plays"/>
    <n v="116.29333333333334"/>
    <x v="2326"/>
    <x v="1"/>
    <x v="6"/>
  </r>
  <r>
    <x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x v="0"/>
    <x v="82"/>
    <x v="1"/>
    <s v="theater/musical"/>
    <n v="65"/>
    <x v="2327"/>
    <x v="1"/>
    <x v="40"/>
  </r>
  <r>
    <x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x v="0"/>
    <x v="10"/>
    <x v="1"/>
    <s v="theater/musical"/>
    <n v="12.327272727272726"/>
    <x v="2328"/>
    <x v="1"/>
    <x v="40"/>
  </r>
  <r>
    <x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x v="0"/>
    <x v="78"/>
    <x v="1"/>
    <s v="theater/musical"/>
    <n v="0"/>
    <x v="121"/>
    <x v="1"/>
    <x v="40"/>
  </r>
  <r>
    <x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x v="0"/>
    <x v="80"/>
    <x v="1"/>
    <s v="theater/musical"/>
    <n v="4.0266666666666664"/>
    <x v="2329"/>
    <x v="1"/>
    <x v="40"/>
  </r>
  <r>
    <x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x v="0"/>
    <x v="22"/>
    <x v="1"/>
    <s v="theater/musical"/>
    <n v="1.02"/>
    <x v="800"/>
    <x v="1"/>
    <x v="40"/>
  </r>
  <r>
    <x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x v="0"/>
    <x v="54"/>
    <x v="1"/>
    <s v="theater/musical"/>
    <n v="11.74"/>
    <x v="2330"/>
    <x v="1"/>
    <x v="40"/>
  </r>
  <r>
    <x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x v="0"/>
    <x v="78"/>
    <x v="1"/>
    <s v="theater/musical"/>
    <n v="0"/>
    <x v="121"/>
    <x v="1"/>
    <x v="40"/>
  </r>
  <r>
    <x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x v="0"/>
    <x v="70"/>
    <x v="1"/>
    <s v="theater/musical"/>
    <n v="59.142857142857139"/>
    <x v="2331"/>
    <x v="1"/>
    <x v="40"/>
  </r>
  <r>
    <x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x v="0"/>
    <x v="79"/>
    <x v="1"/>
    <s v="theater/musical"/>
    <n v="0.06"/>
    <x v="468"/>
    <x v="1"/>
    <x v="40"/>
  </r>
  <r>
    <x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x v="0"/>
    <x v="80"/>
    <x v="1"/>
    <s v="theater/musical"/>
    <n v="11.450000000000001"/>
    <x v="2332"/>
    <x v="1"/>
    <x v="40"/>
  </r>
  <r>
    <x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x v="0"/>
    <x v="83"/>
    <x v="1"/>
    <s v="theater/musical"/>
    <n v="0.36666666666666664"/>
    <x v="2333"/>
    <x v="1"/>
    <x v="40"/>
  </r>
  <r>
    <x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x v="0"/>
    <x v="28"/>
    <x v="1"/>
    <s v="theater/musical"/>
    <n v="52.16"/>
    <x v="2334"/>
    <x v="1"/>
    <x v="40"/>
  </r>
  <r>
    <x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x v="0"/>
    <x v="29"/>
    <x v="1"/>
    <s v="theater/musical"/>
    <n v="2E-3"/>
    <x v="120"/>
    <x v="1"/>
    <x v="40"/>
  </r>
  <r>
    <x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x v="0"/>
    <x v="84"/>
    <x v="1"/>
    <s v="theater/musical"/>
    <n v="1.25"/>
    <x v="385"/>
    <x v="1"/>
    <x v="40"/>
  </r>
  <r>
    <x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x v="0"/>
    <x v="20"/>
    <x v="1"/>
    <s v="theater/musical"/>
    <n v="54.52"/>
    <x v="2335"/>
    <x v="1"/>
    <x v="40"/>
  </r>
  <r>
    <x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x v="0"/>
    <x v="79"/>
    <x v="1"/>
    <s v="theater/musical"/>
    <n v="25"/>
    <x v="694"/>
    <x v="1"/>
    <x v="40"/>
  </r>
  <r>
    <x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x v="0"/>
    <x v="78"/>
    <x v="1"/>
    <s v="theater/musical"/>
    <n v="0"/>
    <x v="121"/>
    <x v="1"/>
    <x v="40"/>
  </r>
  <r>
    <x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x v="0"/>
    <x v="8"/>
    <x v="1"/>
    <s v="theater/musical"/>
    <n v="3.4125000000000001"/>
    <x v="1965"/>
    <x v="1"/>
    <x v="40"/>
  </r>
  <r>
    <x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x v="0"/>
    <x v="78"/>
    <x v="1"/>
    <s v="theater/musical"/>
    <n v="0"/>
    <x v="121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x v="0"/>
    <x v="17"/>
    <x v="1"/>
    <s v="theater/musical"/>
    <n v="46.36363636363636"/>
    <x v="2336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x v="1"/>
    <x v="141"/>
    <x v="0"/>
    <s v="theater/plays"/>
    <n v="103.49999999999999"/>
    <x v="2337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x v="1"/>
    <x v="334"/>
    <x v="0"/>
    <s v="theater/plays"/>
    <n v="119.32315789473684"/>
    <x v="2338"/>
    <x v="1"/>
    <x v="6"/>
  </r>
  <r>
    <x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x v="1"/>
    <x v="65"/>
    <x v="0"/>
    <s v="theater/plays"/>
    <n v="125.76666666666667"/>
    <x v="2339"/>
    <x v="1"/>
    <x v="6"/>
  </r>
  <r>
    <x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x v="1"/>
    <x v="498"/>
    <x v="0"/>
    <s v="theater/plays"/>
    <n v="119.74347826086958"/>
    <x v="2340"/>
    <x v="1"/>
    <x v="6"/>
  </r>
  <r>
    <x v="3212"/>
    <s v="Campo Maldito"/>
    <s v="Help us bring our production of Campo Maldito to New York AND San Francisco!"/>
    <x v="23"/>
    <n v="5050"/>
    <x v="0"/>
    <x v="0"/>
    <s v="USD"/>
    <n v="1407524751"/>
    <n v="1404932751"/>
    <x v="1"/>
    <x v="225"/>
    <x v="0"/>
    <s v="theater/plays"/>
    <n v="126.25"/>
    <x v="2341"/>
    <x v="1"/>
    <x v="6"/>
  </r>
  <r>
    <x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x v="1"/>
    <x v="5"/>
    <x v="0"/>
    <s v="theater/plays"/>
    <n v="100.11666666666667"/>
    <x v="2342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x v="1"/>
    <x v="248"/>
    <x v="0"/>
    <s v="theater/plays"/>
    <n v="102.13333333333334"/>
    <x v="2343"/>
    <x v="1"/>
    <x v="6"/>
  </r>
  <r>
    <x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x v="1"/>
    <x v="179"/>
    <x v="0"/>
    <s v="theater/plays"/>
    <n v="100.35142857142858"/>
    <x v="2344"/>
    <x v="1"/>
    <x v="6"/>
  </r>
  <r>
    <x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x v="1"/>
    <x v="2"/>
    <x v="0"/>
    <s v="theater/plays"/>
    <n v="100.05"/>
    <x v="2345"/>
    <x v="1"/>
    <x v="6"/>
  </r>
  <r>
    <x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x v="1"/>
    <x v="201"/>
    <x v="0"/>
    <s v="theater/plays"/>
    <n v="116.02222222222223"/>
    <x v="2346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x v="1"/>
    <x v="192"/>
    <x v="0"/>
    <s v="theater/plays"/>
    <n v="102.1"/>
    <x v="2347"/>
    <x v="1"/>
    <x v="6"/>
  </r>
  <r>
    <x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x v="1"/>
    <x v="46"/>
    <x v="0"/>
    <s v="theater/plays"/>
    <n v="100.11000000000001"/>
    <x v="2348"/>
    <x v="1"/>
    <x v="6"/>
  </r>
  <r>
    <x v="3220"/>
    <s v="Burners"/>
    <s v="A sci-fi thriller for the stage opening March 10 in Los Angeles."/>
    <x v="36"/>
    <n v="15126"/>
    <x v="0"/>
    <x v="0"/>
    <s v="USD"/>
    <n v="1489352400"/>
    <n v="1486411204"/>
    <x v="1"/>
    <x v="211"/>
    <x v="0"/>
    <s v="theater/plays"/>
    <n v="100.84"/>
    <x v="2349"/>
    <x v="1"/>
    <x v="6"/>
  </r>
  <r>
    <x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x v="1"/>
    <x v="116"/>
    <x v="0"/>
    <s v="theater/plays"/>
    <n v="103.42499999999998"/>
    <x v="2350"/>
    <x v="1"/>
    <x v="6"/>
  </r>
  <r>
    <x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x v="1"/>
    <x v="87"/>
    <x v="0"/>
    <s v="theater/plays"/>
    <n v="124.8"/>
    <x v="2351"/>
    <x v="1"/>
    <x v="6"/>
  </r>
  <r>
    <x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x v="1"/>
    <x v="142"/>
    <x v="0"/>
    <s v="theater/plays"/>
    <n v="109.51612903225806"/>
    <x v="2352"/>
    <x v="1"/>
    <x v="6"/>
  </r>
  <r>
    <x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x v="1"/>
    <x v="499"/>
    <x v="0"/>
    <s v="theater/plays"/>
    <n v="102.03333333333333"/>
    <x v="2353"/>
    <x v="1"/>
    <x v="6"/>
  </r>
  <r>
    <x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x v="1"/>
    <x v="70"/>
    <x v="0"/>
    <s v="theater/plays"/>
    <n v="102.35000000000001"/>
    <x v="2354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x v="1"/>
    <x v="64"/>
    <x v="0"/>
    <s v="theater/plays"/>
    <n v="104.16666666666667"/>
    <x v="2355"/>
    <x v="1"/>
    <x v="6"/>
  </r>
  <r>
    <x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x v="0"/>
    <x v="209"/>
    <x v="0"/>
    <s v="theater/plays"/>
    <n v="125"/>
    <x v="73"/>
    <x v="1"/>
    <x v="6"/>
  </r>
  <r>
    <x v="3228"/>
    <s v="Hear Me Roar: A Season of Powerful Women"/>
    <s v="A Season of Powerful Women. A Season of Defiance."/>
    <x v="39"/>
    <n v="7164"/>
    <x v="0"/>
    <x v="0"/>
    <s v="USD"/>
    <n v="1450328340"/>
    <n v="1447606884"/>
    <x v="1"/>
    <x v="77"/>
    <x v="0"/>
    <s v="theater/plays"/>
    <n v="102.34285714285714"/>
    <x v="2356"/>
    <x v="1"/>
    <x v="6"/>
  </r>
  <r>
    <x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x v="1"/>
    <x v="91"/>
    <x v="0"/>
    <s v="theater/plays"/>
    <n v="107.86500000000001"/>
    <x v="2357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x v="1"/>
    <x v="77"/>
    <x v="0"/>
    <s v="theater/plays"/>
    <n v="109.88461538461539"/>
    <x v="2358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x v="0"/>
    <x v="33"/>
    <x v="0"/>
    <s v="theater/plays"/>
    <n v="161"/>
    <x v="405"/>
    <x v="1"/>
    <x v="6"/>
  </r>
  <r>
    <x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x v="1"/>
    <x v="55"/>
    <x v="0"/>
    <s v="theater/plays"/>
    <n v="131.20000000000002"/>
    <x v="2359"/>
    <x v="1"/>
    <x v="6"/>
  </r>
  <r>
    <x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x v="0"/>
    <x v="42"/>
    <x v="0"/>
    <s v="theater/plays"/>
    <n v="118.8"/>
    <x v="2360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x v="0"/>
    <x v="248"/>
    <x v="0"/>
    <s v="theater/plays"/>
    <n v="100.39275000000001"/>
    <x v="2361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x v="1"/>
    <x v="331"/>
    <x v="0"/>
    <s v="theater/plays"/>
    <n v="103.20666666666666"/>
    <x v="2362"/>
    <x v="1"/>
    <x v="6"/>
  </r>
  <r>
    <x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x v="0"/>
    <x v="238"/>
    <x v="0"/>
    <s v="theater/plays"/>
    <n v="100.6"/>
    <x v="2363"/>
    <x v="1"/>
    <x v="6"/>
  </r>
  <r>
    <x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x v="1"/>
    <x v="314"/>
    <x v="0"/>
    <s v="theater/plays"/>
    <n v="100.78754285714287"/>
    <x v="2364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x v="1"/>
    <x v="1"/>
    <x v="0"/>
    <s v="theater/plays"/>
    <n v="112.32142857142857"/>
    <x v="2365"/>
    <x v="1"/>
    <x v="6"/>
  </r>
  <r>
    <x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x v="1"/>
    <x v="201"/>
    <x v="0"/>
    <s v="theater/plays"/>
    <n v="105.91914022517912"/>
    <x v="2366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x v="0"/>
    <x v="69"/>
    <x v="0"/>
    <s v="theater/plays"/>
    <n v="100.56666666666668"/>
    <x v="2367"/>
    <x v="1"/>
    <x v="6"/>
  </r>
  <r>
    <x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x v="1"/>
    <x v="157"/>
    <x v="0"/>
    <s v="theater/plays"/>
    <n v="115.30588235294117"/>
    <x v="2368"/>
    <x v="1"/>
    <x v="6"/>
  </r>
  <r>
    <x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x v="1"/>
    <x v="275"/>
    <x v="0"/>
    <s v="theater/plays"/>
    <n v="127.30419999999999"/>
    <x v="2369"/>
    <x v="1"/>
    <x v="6"/>
  </r>
  <r>
    <x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x v="1"/>
    <x v="26"/>
    <x v="0"/>
    <s v="theater/plays"/>
    <n v="102.83750000000001"/>
    <x v="2370"/>
    <x v="1"/>
    <x v="6"/>
  </r>
  <r>
    <x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x v="0"/>
    <x v="50"/>
    <x v="0"/>
    <s v="theater/plays"/>
    <n v="102.9375"/>
    <x v="2371"/>
    <x v="1"/>
    <x v="6"/>
  </r>
  <r>
    <x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x v="0"/>
    <x v="500"/>
    <x v="0"/>
    <s v="theater/plays"/>
    <n v="104.3047619047619"/>
    <x v="2372"/>
    <x v="1"/>
    <x v="6"/>
  </r>
  <r>
    <x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x v="1"/>
    <x v="189"/>
    <x v="0"/>
    <s v="theater/plays"/>
    <n v="111.22000000000001"/>
    <x v="2373"/>
    <x v="1"/>
    <x v="6"/>
  </r>
  <r>
    <x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x v="1"/>
    <x v="7"/>
    <x v="0"/>
    <s v="theater/plays"/>
    <n v="105.86"/>
    <x v="2374"/>
    <x v="1"/>
    <x v="6"/>
  </r>
  <r>
    <x v="3248"/>
    <s v="Honest Accomplice Theatre 2015-16 Season"/>
    <s v="Honest Accomplice Theatre produces theatre for social change."/>
    <x v="14"/>
    <n v="12095"/>
    <x v="0"/>
    <x v="0"/>
    <s v="USD"/>
    <n v="1428178757"/>
    <n v="1425590357"/>
    <x v="1"/>
    <x v="452"/>
    <x v="0"/>
    <s v="theater/plays"/>
    <n v="100.79166666666666"/>
    <x v="2375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x v="1"/>
    <x v="106"/>
    <x v="0"/>
    <s v="theater/plays"/>
    <n v="104.92727272727274"/>
    <x v="2376"/>
    <x v="1"/>
    <x v="6"/>
  </r>
  <r>
    <x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x v="1"/>
    <x v="496"/>
    <x v="0"/>
    <s v="theater/plays"/>
    <n v="101.55199999999999"/>
    <x v="2377"/>
    <x v="1"/>
    <x v="6"/>
  </r>
  <r>
    <x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x v="1"/>
    <x v="9"/>
    <x v="0"/>
    <s v="theater/plays"/>
    <n v="110.73333333333333"/>
    <x v="2378"/>
    <x v="1"/>
    <x v="6"/>
  </r>
  <r>
    <x v="3252"/>
    <s v="Modern Love"/>
    <s v="How do we navigate the boundaries between friendship, sexual intimacy and obsessive desire?"/>
    <x v="268"/>
    <n v="2876"/>
    <x v="0"/>
    <x v="1"/>
    <s v="GBP"/>
    <n v="1473247240"/>
    <n v="1470655240"/>
    <x v="1"/>
    <x v="133"/>
    <x v="0"/>
    <s v="theater/plays"/>
    <n v="127.82222222222221"/>
    <x v="2379"/>
    <x v="1"/>
    <x v="6"/>
  </r>
  <r>
    <x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x v="1"/>
    <x v="248"/>
    <x v="0"/>
    <s v="theater/plays"/>
    <n v="101.82500000000002"/>
    <x v="2380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x v="1"/>
    <x v="153"/>
    <x v="0"/>
    <s v="theater/plays"/>
    <n v="101.25769230769231"/>
    <x v="2381"/>
    <x v="1"/>
    <x v="6"/>
  </r>
  <r>
    <x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x v="1"/>
    <x v="59"/>
    <x v="0"/>
    <s v="theater/plays"/>
    <n v="175"/>
    <x v="2382"/>
    <x v="1"/>
    <x v="6"/>
  </r>
  <r>
    <x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x v="1"/>
    <x v="282"/>
    <x v="0"/>
    <s v="theater/plays"/>
    <n v="128.06"/>
    <x v="2383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x v="0"/>
    <x v="14"/>
    <x v="0"/>
    <s v="theater/plays"/>
    <n v="106.29949999999999"/>
    <x v="2384"/>
    <x v="1"/>
    <x v="6"/>
  </r>
  <r>
    <x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x v="1"/>
    <x v="11"/>
    <x v="0"/>
    <s v="theater/plays"/>
    <n v="105.21428571428571"/>
    <x v="2385"/>
    <x v="1"/>
    <x v="6"/>
  </r>
  <r>
    <x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x v="1"/>
    <x v="174"/>
    <x v="0"/>
    <s v="theater/plays"/>
    <n v="106.16782608695652"/>
    <x v="2386"/>
    <x v="1"/>
    <x v="6"/>
  </r>
  <r>
    <x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x v="1"/>
    <x v="196"/>
    <x v="0"/>
    <s v="theater/plays"/>
    <n v="109.24000000000001"/>
    <x v="2387"/>
    <x v="1"/>
    <x v="6"/>
  </r>
  <r>
    <x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x v="1"/>
    <x v="72"/>
    <x v="0"/>
    <s v="theater/plays"/>
    <n v="100.45454545454547"/>
    <x v="2388"/>
    <x v="1"/>
    <x v="6"/>
  </r>
  <r>
    <x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x v="1"/>
    <x v="179"/>
    <x v="0"/>
    <s v="theater/plays"/>
    <n v="103.04098360655738"/>
    <x v="2389"/>
    <x v="1"/>
    <x v="6"/>
  </r>
  <r>
    <x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x v="1"/>
    <x v="32"/>
    <x v="0"/>
    <s v="theater/plays"/>
    <n v="112.1664"/>
    <x v="2390"/>
    <x v="1"/>
    <x v="6"/>
  </r>
  <r>
    <x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x v="1"/>
    <x v="72"/>
    <x v="0"/>
    <s v="theater/plays"/>
    <n v="103"/>
    <x v="2391"/>
    <x v="1"/>
    <x v="6"/>
  </r>
  <r>
    <x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x v="1"/>
    <x v="287"/>
    <x v="0"/>
    <s v="theater/plays"/>
    <n v="164"/>
    <x v="2392"/>
    <x v="1"/>
    <x v="6"/>
  </r>
  <r>
    <x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x v="1"/>
    <x v="430"/>
    <x v="0"/>
    <s v="theater/plays"/>
    <n v="131.28333333333333"/>
    <x v="2393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x v="1"/>
    <x v="449"/>
    <x v="0"/>
    <s v="theater/plays"/>
    <n v="102.1"/>
    <x v="2394"/>
    <x v="1"/>
    <x v="6"/>
  </r>
  <r>
    <x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x v="1"/>
    <x v="288"/>
    <x v="0"/>
    <s v="theater/plays"/>
    <n v="128"/>
    <x v="2395"/>
    <x v="1"/>
    <x v="6"/>
  </r>
  <r>
    <x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x v="1"/>
    <x v="16"/>
    <x v="0"/>
    <s v="theater/plays"/>
    <n v="101.49999999999999"/>
    <x v="239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x v="1"/>
    <x v="209"/>
    <x v="0"/>
    <s v="theater/plays"/>
    <n v="101.66666666666666"/>
    <x v="2397"/>
    <x v="1"/>
    <x v="6"/>
  </r>
  <r>
    <x v="3271"/>
    <s v="Saxon Court at Southwark Playhouse"/>
    <s v="A razor sharp satire to darken your Christmas."/>
    <x v="15"/>
    <n v="1950"/>
    <x v="0"/>
    <x v="1"/>
    <s v="GBP"/>
    <n v="1414927775"/>
    <n v="1412332175"/>
    <x v="1"/>
    <x v="13"/>
    <x v="0"/>
    <s v="theater/plays"/>
    <n v="130"/>
    <x v="2398"/>
    <x v="1"/>
    <x v="6"/>
  </r>
  <r>
    <x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x v="1"/>
    <x v="108"/>
    <x v="0"/>
    <s v="theater/plays"/>
    <n v="154.43"/>
    <x v="2399"/>
    <x v="1"/>
    <x v="6"/>
  </r>
  <r>
    <x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x v="1"/>
    <x v="64"/>
    <x v="0"/>
    <s v="theater/plays"/>
    <n v="107.4"/>
    <x v="2400"/>
    <x v="1"/>
    <x v="6"/>
  </r>
  <r>
    <x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x v="1"/>
    <x v="172"/>
    <x v="0"/>
    <s v="theater/plays"/>
    <n v="101.32258064516128"/>
    <x v="2401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x v="1"/>
    <x v="8"/>
    <x v="0"/>
    <s v="theater/plays"/>
    <n v="100.27777777777777"/>
    <x v="2402"/>
    <x v="1"/>
    <x v="6"/>
  </r>
  <r>
    <x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x v="1"/>
    <x v="61"/>
    <x v="0"/>
    <s v="theater/plays"/>
    <n v="116.84444444444443"/>
    <x v="2403"/>
    <x v="1"/>
    <x v="6"/>
  </r>
  <r>
    <x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x v="1"/>
    <x v="61"/>
    <x v="0"/>
    <s v="theater/plays"/>
    <n v="108.60000000000001"/>
    <x v="2404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x v="1"/>
    <x v="69"/>
    <x v="0"/>
    <s v="theater/plays"/>
    <n v="103.4"/>
    <x v="2405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x v="0"/>
    <x v="287"/>
    <x v="0"/>
    <s v="theater/plays"/>
    <n v="114.27586206896552"/>
    <x v="2406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x v="0"/>
    <x v="209"/>
    <x v="0"/>
    <s v="theater/plays"/>
    <n v="103"/>
    <x v="2407"/>
    <x v="1"/>
    <x v="6"/>
  </r>
  <r>
    <x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x v="0"/>
    <x v="5"/>
    <x v="0"/>
    <s v="theater/plays"/>
    <n v="121.6"/>
    <x v="240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x v="0"/>
    <x v="186"/>
    <x v="0"/>
    <s v="theater/plays"/>
    <n v="102.6467741935484"/>
    <x v="2409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x v="0"/>
    <x v="5"/>
    <x v="0"/>
    <s v="theater/plays"/>
    <n v="104.75000000000001"/>
    <x v="2410"/>
    <x v="1"/>
    <x v="6"/>
  </r>
  <r>
    <x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x v="0"/>
    <x v="41"/>
    <x v="0"/>
    <s v="theater/plays"/>
    <n v="101.6"/>
    <x v="2411"/>
    <x v="1"/>
    <x v="6"/>
  </r>
  <r>
    <x v="3285"/>
    <s v="By Morning"/>
    <s v="A new play by Matthew Gasda"/>
    <x v="402"/>
    <n v="5604"/>
    <x v="0"/>
    <x v="0"/>
    <s v="USD"/>
    <n v="1488258000"/>
    <n v="1485556626"/>
    <x v="0"/>
    <x v="75"/>
    <x v="0"/>
    <s v="theater/plays"/>
    <n v="112.10242048409683"/>
    <x v="2412"/>
    <x v="1"/>
    <x v="6"/>
  </r>
  <r>
    <x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x v="0"/>
    <x v="259"/>
    <x v="0"/>
    <s v="theater/plays"/>
    <n v="101.76666666666667"/>
    <x v="2413"/>
    <x v="1"/>
    <x v="6"/>
  </r>
  <r>
    <x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x v="0"/>
    <x v="69"/>
    <x v="0"/>
    <s v="theater/plays"/>
    <n v="100"/>
    <x v="241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x v="0"/>
    <x v="447"/>
    <x v="0"/>
    <s v="theater/plays"/>
    <n v="100.26489999999998"/>
    <x v="241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x v="0"/>
    <x v="20"/>
    <x v="0"/>
    <s v="theater/plays"/>
    <n v="133.04200000000003"/>
    <x v="2416"/>
    <x v="1"/>
    <x v="6"/>
  </r>
  <r>
    <x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x v="0"/>
    <x v="250"/>
    <x v="0"/>
    <s v="theater/plays"/>
    <n v="121.2"/>
    <x v="2417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x v="0"/>
    <x v="25"/>
    <x v="0"/>
    <s v="theater/plays"/>
    <n v="113.99999999999999"/>
    <x v="2418"/>
    <x v="1"/>
    <x v="6"/>
  </r>
  <r>
    <x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x v="0"/>
    <x v="41"/>
    <x v="0"/>
    <s v="theater/plays"/>
    <n v="286.13861386138615"/>
    <x v="2419"/>
    <x v="1"/>
    <x v="6"/>
  </r>
  <r>
    <x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x v="0"/>
    <x v="110"/>
    <x v="0"/>
    <s v="theater/plays"/>
    <n v="170.44444444444446"/>
    <x v="524"/>
    <x v="1"/>
    <x v="6"/>
  </r>
  <r>
    <x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x v="0"/>
    <x v="54"/>
    <x v="0"/>
    <s v="theater/plays"/>
    <n v="118.33333333333333"/>
    <x v="2420"/>
    <x v="1"/>
    <x v="6"/>
  </r>
  <r>
    <x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x v="0"/>
    <x v="74"/>
    <x v="0"/>
    <s v="theater/plays"/>
    <n v="102.85857142857142"/>
    <x v="2421"/>
    <x v="1"/>
    <x v="6"/>
  </r>
  <r>
    <x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x v="0"/>
    <x v="5"/>
    <x v="0"/>
    <s v="theater/plays"/>
    <n v="144.06666666666666"/>
    <x v="2422"/>
    <x v="1"/>
    <x v="6"/>
  </r>
  <r>
    <x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x v="0"/>
    <x v="34"/>
    <x v="0"/>
    <s v="theater/plays"/>
    <n v="100.07272727272726"/>
    <x v="2423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x v="0"/>
    <x v="250"/>
    <x v="0"/>
    <s v="theater/plays"/>
    <n v="101.73"/>
    <x v="2424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x v="0"/>
    <x v="287"/>
    <x v="0"/>
    <s v="theater/plays"/>
    <n v="116.19999999999999"/>
    <x v="2425"/>
    <x v="1"/>
    <x v="6"/>
  </r>
  <r>
    <x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x v="0"/>
    <x v="106"/>
    <x v="0"/>
    <s v="theater/plays"/>
    <n v="136.16666666666666"/>
    <x v="2426"/>
    <x v="1"/>
    <x v="6"/>
  </r>
  <r>
    <x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x v="0"/>
    <x v="16"/>
    <x v="0"/>
    <s v="theater/plays"/>
    <n v="133.46666666666667"/>
    <x v="711"/>
    <x v="1"/>
    <x v="6"/>
  </r>
  <r>
    <x v="3302"/>
    <s v="El muro de BorÃ­s KiÃ©n"/>
    <s v="FilosofÃ­a de los anÃ³nimos"/>
    <x v="33"/>
    <n v="8685"/>
    <x v="0"/>
    <x v="3"/>
    <s v="EUR"/>
    <n v="1481099176"/>
    <n v="1478507176"/>
    <x v="0"/>
    <x v="133"/>
    <x v="0"/>
    <s v="theater/plays"/>
    <n v="103.39285714285715"/>
    <x v="2427"/>
    <x v="1"/>
    <x v="6"/>
  </r>
  <r>
    <x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x v="0"/>
    <x v="2"/>
    <x v="0"/>
    <s v="theater/plays"/>
    <n v="115.88888888888889"/>
    <x v="2428"/>
    <x v="1"/>
    <x v="6"/>
  </r>
  <r>
    <x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x v="0"/>
    <x v="489"/>
    <x v="0"/>
    <s v="theater/plays"/>
    <n v="104.51666666666665"/>
    <x v="2429"/>
    <x v="1"/>
    <x v="6"/>
  </r>
  <r>
    <x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x v="0"/>
    <x v="9"/>
    <x v="0"/>
    <s v="theater/plays"/>
    <n v="102.02500000000001"/>
    <x v="2430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x v="0"/>
    <x v="241"/>
    <x v="0"/>
    <s v="theater/plays"/>
    <n v="175.33333333333334"/>
    <x v="2431"/>
    <x v="1"/>
    <x v="6"/>
  </r>
  <r>
    <x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x v="0"/>
    <x v="9"/>
    <x v="0"/>
    <s v="theater/plays"/>
    <n v="106.67999999999999"/>
    <x v="2432"/>
    <x v="1"/>
    <x v="6"/>
  </r>
  <r>
    <x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x v="0"/>
    <x v="7"/>
    <x v="0"/>
    <s v="theater/plays"/>
    <n v="122.28571428571429"/>
    <x v="2433"/>
    <x v="1"/>
    <x v="6"/>
  </r>
  <r>
    <x v="3309"/>
    <s v="Collision Course"/>
    <s v="Two unlikely friends, a garage, tinned beans &amp; the end of the world."/>
    <x v="18"/>
    <n v="558"/>
    <x v="0"/>
    <x v="1"/>
    <s v="GBP"/>
    <n v="1476632178"/>
    <n v="1473953778"/>
    <x v="0"/>
    <x v="162"/>
    <x v="0"/>
    <s v="theater/plays"/>
    <n v="159.42857142857144"/>
    <x v="666"/>
    <x v="1"/>
    <x v="6"/>
  </r>
  <r>
    <x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x v="0"/>
    <x v="162"/>
    <x v="0"/>
    <s v="theater/plays"/>
    <n v="100.07692307692308"/>
    <x v="2434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x v="0"/>
    <x v="43"/>
    <x v="0"/>
    <s v="theater/plays"/>
    <n v="109.84"/>
    <x v="2435"/>
    <x v="1"/>
    <x v="6"/>
  </r>
  <r>
    <x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x v="0"/>
    <x v="14"/>
    <x v="0"/>
    <s v="theater/plays"/>
    <n v="100.03999999999999"/>
    <x v="2397"/>
    <x v="1"/>
    <x v="6"/>
  </r>
  <r>
    <x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x v="0"/>
    <x v="60"/>
    <x v="0"/>
    <s v="theater/plays"/>
    <n v="116.05000000000001"/>
    <x v="2436"/>
    <x v="1"/>
    <x v="6"/>
  </r>
  <r>
    <x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x v="0"/>
    <x v="6"/>
    <x v="0"/>
    <s v="theater/plays"/>
    <n v="210.75"/>
    <x v="2437"/>
    <x v="1"/>
    <x v="6"/>
  </r>
  <r>
    <x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x v="0"/>
    <x v="30"/>
    <x v="0"/>
    <s v="theater/plays"/>
    <n v="110.00000000000001"/>
    <x v="2438"/>
    <x v="1"/>
    <x v="6"/>
  </r>
  <r>
    <x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x v="0"/>
    <x v="207"/>
    <x v="0"/>
    <s v="theater/plays"/>
    <n v="100.08673425918037"/>
    <x v="2439"/>
    <x v="1"/>
    <x v="6"/>
  </r>
  <r>
    <x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x v="0"/>
    <x v="59"/>
    <x v="0"/>
    <s v="theater/plays"/>
    <n v="106.19047619047619"/>
    <x v="2440"/>
    <x v="1"/>
    <x v="6"/>
  </r>
  <r>
    <x v="3318"/>
    <s v="ROOMIES - Atlantic Canada Tour 2016-17"/>
    <s v="Help us strengthen and inspire disability arts in Atlantic Canada"/>
    <x v="13"/>
    <n v="2512"/>
    <x v="0"/>
    <x v="5"/>
    <s v="CAD"/>
    <n v="1460341800"/>
    <n v="1456902893"/>
    <x v="0"/>
    <x v="58"/>
    <x v="0"/>
    <s v="theater/plays"/>
    <n v="125.6"/>
    <x v="2441"/>
    <x v="1"/>
    <x v="6"/>
  </r>
  <r>
    <x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x v="0"/>
    <x v="38"/>
    <x v="0"/>
    <s v="theater/plays"/>
    <n v="108"/>
    <x v="1209"/>
    <x v="1"/>
    <x v="6"/>
  </r>
  <r>
    <x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x v="0"/>
    <x v="44"/>
    <x v="0"/>
    <s v="theater/plays"/>
    <n v="101"/>
    <x v="2442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x v="0"/>
    <x v="41"/>
    <x v="0"/>
    <s v="theater/plays"/>
    <n v="107.4"/>
    <x v="1278"/>
    <x v="1"/>
    <x v="6"/>
  </r>
  <r>
    <x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x v="0"/>
    <x v="23"/>
    <x v="0"/>
    <s v="theater/plays"/>
    <n v="101.51515151515152"/>
    <x v="2443"/>
    <x v="1"/>
    <x v="6"/>
  </r>
  <r>
    <x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x v="0"/>
    <x v="72"/>
    <x v="0"/>
    <s v="theater/plays"/>
    <n v="125.89999999999999"/>
    <x v="2444"/>
    <x v="1"/>
    <x v="6"/>
  </r>
  <r>
    <x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x v="0"/>
    <x v="73"/>
    <x v="0"/>
    <s v="theater/plays"/>
    <n v="101.66666666666666"/>
    <x v="2445"/>
    <x v="1"/>
    <x v="6"/>
  </r>
  <r>
    <x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x v="0"/>
    <x v="41"/>
    <x v="0"/>
    <s v="theater/plays"/>
    <n v="112.5"/>
    <x v="180"/>
    <x v="1"/>
    <x v="6"/>
  </r>
  <r>
    <x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x v="0"/>
    <x v="7"/>
    <x v="0"/>
    <s v="theater/plays"/>
    <n v="101.375"/>
    <x v="2446"/>
    <x v="1"/>
    <x v="6"/>
  </r>
  <r>
    <x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x v="0"/>
    <x v="51"/>
    <x v="0"/>
    <s v="theater/plays"/>
    <n v="101.25"/>
    <x v="2447"/>
    <x v="1"/>
    <x v="6"/>
  </r>
  <r>
    <x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x v="0"/>
    <x v="82"/>
    <x v="0"/>
    <s v="theater/plays"/>
    <n v="146.38888888888889"/>
    <x v="2448"/>
    <x v="1"/>
    <x v="6"/>
  </r>
  <r>
    <x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x v="0"/>
    <x v="55"/>
    <x v="0"/>
    <s v="theater/plays"/>
    <n v="116.8"/>
    <x v="2449"/>
    <x v="1"/>
    <x v="6"/>
  </r>
  <r>
    <x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x v="0"/>
    <x v="50"/>
    <x v="0"/>
    <s v="theater/plays"/>
    <n v="106.26666666666667"/>
    <x v="2450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x v="0"/>
    <x v="71"/>
    <x v="0"/>
    <s v="theater/plays"/>
    <n v="104.52"/>
    <x v="2451"/>
    <x v="1"/>
    <x v="6"/>
  </r>
  <r>
    <x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x v="0"/>
    <x v="183"/>
    <x v="0"/>
    <s v="theater/plays"/>
    <n v="100"/>
    <x v="2452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x v="0"/>
    <x v="112"/>
    <x v="0"/>
    <s v="theater/plays"/>
    <n v="104.57142857142858"/>
    <x v="2453"/>
    <x v="1"/>
    <x v="6"/>
  </r>
  <r>
    <x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x v="0"/>
    <x v="67"/>
    <x v="0"/>
    <s v="theater/plays"/>
    <n v="138.62051149573753"/>
    <x v="2454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x v="0"/>
    <x v="287"/>
    <x v="0"/>
    <s v="theater/plays"/>
    <n v="100.32000000000001"/>
    <x v="2455"/>
    <x v="1"/>
    <x v="6"/>
  </r>
  <r>
    <x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x v="0"/>
    <x v="82"/>
    <x v="0"/>
    <s v="theater/plays"/>
    <n v="100"/>
    <x v="1848"/>
    <x v="1"/>
    <x v="6"/>
  </r>
  <r>
    <x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x v="0"/>
    <x v="69"/>
    <x v="0"/>
    <s v="theater/plays"/>
    <n v="110.2"/>
    <x v="2456"/>
    <x v="1"/>
    <x v="6"/>
  </r>
  <r>
    <x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x v="0"/>
    <x v="300"/>
    <x v="0"/>
    <s v="theater/plays"/>
    <n v="102.18"/>
    <x v="2457"/>
    <x v="1"/>
    <x v="6"/>
  </r>
  <r>
    <x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x v="0"/>
    <x v="5"/>
    <x v="0"/>
    <s v="theater/plays"/>
    <n v="104.35000000000001"/>
    <x v="2458"/>
    <x v="1"/>
    <x v="6"/>
  </r>
  <r>
    <x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x v="0"/>
    <x v="44"/>
    <x v="0"/>
    <s v="theater/plays"/>
    <n v="138.16666666666666"/>
    <x v="2459"/>
    <x v="1"/>
    <x v="6"/>
  </r>
  <r>
    <x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x v="0"/>
    <x v="33"/>
    <x v="0"/>
    <s v="theater/plays"/>
    <n v="100"/>
    <x v="2460"/>
    <x v="1"/>
    <x v="6"/>
  </r>
  <r>
    <x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x v="0"/>
    <x v="76"/>
    <x v="0"/>
    <s v="theater/plays"/>
    <n v="101.66666666666666"/>
    <x v="2461"/>
    <x v="1"/>
    <x v="6"/>
  </r>
  <r>
    <x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x v="0"/>
    <x v="23"/>
    <x v="0"/>
    <s v="theater/plays"/>
    <n v="171.42857142857142"/>
    <x v="953"/>
    <x v="1"/>
    <x v="6"/>
  </r>
  <r>
    <x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x v="0"/>
    <x v="244"/>
    <x v="0"/>
    <s v="theater/plays"/>
    <n v="101.44444444444444"/>
    <x v="2462"/>
    <x v="1"/>
    <x v="6"/>
  </r>
  <r>
    <x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x v="0"/>
    <x v="62"/>
    <x v="0"/>
    <s v="theater/plays"/>
    <n v="130"/>
    <x v="73"/>
    <x v="1"/>
    <x v="6"/>
  </r>
  <r>
    <x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x v="0"/>
    <x v="59"/>
    <x v="0"/>
    <s v="theater/plays"/>
    <n v="110.00000000000001"/>
    <x v="2463"/>
    <x v="1"/>
    <x v="6"/>
  </r>
  <r>
    <x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x v="0"/>
    <x v="19"/>
    <x v="0"/>
    <s v="theater/plays"/>
    <n v="119.44999999999999"/>
    <x v="2464"/>
    <x v="1"/>
    <x v="6"/>
  </r>
  <r>
    <x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x v="0"/>
    <x v="1"/>
    <x v="0"/>
    <s v="theater/plays"/>
    <n v="100.2909090909091"/>
    <x v="2465"/>
    <x v="1"/>
    <x v="6"/>
  </r>
  <r>
    <x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x v="0"/>
    <x v="25"/>
    <x v="0"/>
    <s v="theater/plays"/>
    <n v="153.4"/>
    <x v="2466"/>
    <x v="1"/>
    <x v="6"/>
  </r>
  <r>
    <x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x v="0"/>
    <x v="13"/>
    <x v="0"/>
    <s v="theater/plays"/>
    <n v="104.42857142857143"/>
    <x v="400"/>
    <x v="1"/>
    <x v="6"/>
  </r>
  <r>
    <x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x v="0"/>
    <x v="241"/>
    <x v="0"/>
    <s v="theater/plays"/>
    <n v="101.1"/>
    <x v="2467"/>
    <x v="1"/>
    <x v="6"/>
  </r>
  <r>
    <x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x v="0"/>
    <x v="16"/>
    <x v="0"/>
    <s v="theater/plays"/>
    <n v="107.52"/>
    <x v="2468"/>
    <x v="1"/>
    <x v="6"/>
  </r>
  <r>
    <x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x v="0"/>
    <x v="34"/>
    <x v="0"/>
    <s v="theater/plays"/>
    <n v="315"/>
    <x v="2469"/>
    <x v="1"/>
    <x v="6"/>
  </r>
  <r>
    <x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x v="0"/>
    <x v="165"/>
    <x v="0"/>
    <s v="theater/plays"/>
    <n v="101.93333333333334"/>
    <x v="2265"/>
    <x v="1"/>
    <x v="6"/>
  </r>
  <r>
    <x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x v="0"/>
    <x v="41"/>
    <x v="0"/>
    <s v="theater/plays"/>
    <n v="126.28571428571429"/>
    <x v="2470"/>
    <x v="1"/>
    <x v="6"/>
  </r>
  <r>
    <x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x v="0"/>
    <x v="74"/>
    <x v="0"/>
    <s v="theater/plays"/>
    <n v="101.4"/>
    <x v="2471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x v="0"/>
    <x v="64"/>
    <x v="0"/>
    <s v="theater/plays"/>
    <n v="101"/>
    <x v="2472"/>
    <x v="1"/>
    <x v="6"/>
  </r>
  <r>
    <x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x v="0"/>
    <x v="372"/>
    <x v="0"/>
    <s v="theater/plays"/>
    <n v="102.99000000000001"/>
    <x v="2473"/>
    <x v="1"/>
    <x v="6"/>
  </r>
  <r>
    <x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x v="0"/>
    <x v="23"/>
    <x v="0"/>
    <s v="theater/plays"/>
    <n v="106.25"/>
    <x v="2474"/>
    <x v="1"/>
    <x v="6"/>
  </r>
  <r>
    <x v="3360"/>
    <s v="Pretty Butch"/>
    <s v="World Premiere, an M1 Singapore Fringe Festival 2017 commission."/>
    <x v="7"/>
    <n v="9124"/>
    <x v="0"/>
    <x v="20"/>
    <s v="SGD"/>
    <n v="1481731140"/>
    <n v="1479866343"/>
    <x v="0"/>
    <x v="250"/>
    <x v="0"/>
    <s v="theater/plays"/>
    <n v="101.37777777777779"/>
    <x v="2475"/>
    <x v="1"/>
    <x v="6"/>
  </r>
  <r>
    <x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x v="0"/>
    <x v="32"/>
    <x v="0"/>
    <s v="theater/plays"/>
    <n v="113.46000000000001"/>
    <x v="2476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x v="0"/>
    <x v="9"/>
    <x v="0"/>
    <s v="theater/plays"/>
    <n v="218.00000000000003"/>
    <x v="2477"/>
    <x v="1"/>
    <x v="6"/>
  </r>
  <r>
    <x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x v="0"/>
    <x v="55"/>
    <x v="0"/>
    <s v="theater/plays"/>
    <n v="101.41935483870968"/>
    <x v="2478"/>
    <x v="1"/>
    <x v="6"/>
  </r>
  <r>
    <x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x v="0"/>
    <x v="250"/>
    <x v="0"/>
    <s v="theater/plays"/>
    <n v="105.93333333333332"/>
    <x v="2479"/>
    <x v="1"/>
    <x v="6"/>
  </r>
  <r>
    <x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x v="0"/>
    <x v="83"/>
    <x v="0"/>
    <s v="theater/plays"/>
    <n v="104"/>
    <x v="2480"/>
    <x v="1"/>
    <x v="6"/>
  </r>
  <r>
    <x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x v="0"/>
    <x v="59"/>
    <x v="0"/>
    <s v="theater/plays"/>
    <n v="221"/>
    <x v="2481"/>
    <x v="1"/>
    <x v="6"/>
  </r>
  <r>
    <x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x v="0"/>
    <x v="209"/>
    <x v="0"/>
    <s v="theater/plays"/>
    <n v="118.66666666666667"/>
    <x v="2482"/>
    <x v="1"/>
    <x v="6"/>
  </r>
  <r>
    <x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x v="0"/>
    <x v="23"/>
    <x v="0"/>
    <s v="theater/plays"/>
    <n v="104.60000000000001"/>
    <x v="2483"/>
    <x v="1"/>
    <x v="6"/>
  </r>
  <r>
    <x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x v="0"/>
    <x v="241"/>
    <x v="0"/>
    <s v="theater/plays"/>
    <n v="103.89999999999999"/>
    <x v="2484"/>
    <x v="1"/>
    <x v="6"/>
  </r>
  <r>
    <x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x v="0"/>
    <x v="55"/>
    <x v="0"/>
    <s v="theater/plays"/>
    <n v="117.73333333333333"/>
    <x v="2485"/>
    <x v="1"/>
    <x v="6"/>
  </r>
  <r>
    <x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x v="0"/>
    <x v="82"/>
    <x v="0"/>
    <s v="theater/plays"/>
    <n v="138.5"/>
    <x v="2486"/>
    <x v="1"/>
    <x v="6"/>
  </r>
  <r>
    <x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x v="0"/>
    <x v="74"/>
    <x v="0"/>
    <s v="theater/plays"/>
    <n v="103.49999999999999"/>
    <x v="134"/>
    <x v="1"/>
    <x v="6"/>
  </r>
  <r>
    <x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x v="0"/>
    <x v="209"/>
    <x v="0"/>
    <s v="theater/plays"/>
    <n v="100.25"/>
    <x v="2487"/>
    <x v="1"/>
    <x v="6"/>
  </r>
  <r>
    <x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x v="0"/>
    <x v="47"/>
    <x v="0"/>
    <s v="theater/plays"/>
    <n v="106.57142857142856"/>
    <x v="2488"/>
    <x v="1"/>
    <x v="6"/>
  </r>
  <r>
    <x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x v="0"/>
    <x v="57"/>
    <x v="0"/>
    <s v="theater/plays"/>
    <n v="100"/>
    <x v="2489"/>
    <x v="1"/>
    <x v="6"/>
  </r>
  <r>
    <x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x v="0"/>
    <x v="10"/>
    <x v="0"/>
    <s v="theater/plays"/>
    <n v="100.01249999999999"/>
    <x v="2490"/>
    <x v="1"/>
    <x v="6"/>
  </r>
  <r>
    <x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x v="0"/>
    <x v="99"/>
    <x v="0"/>
    <s v="theater/plays"/>
    <n v="101.05"/>
    <x v="2491"/>
    <x v="1"/>
    <x v="6"/>
  </r>
  <r>
    <x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x v="0"/>
    <x v="64"/>
    <x v="0"/>
    <s v="theater/plays"/>
    <n v="107.63636363636364"/>
    <x v="2492"/>
    <x v="1"/>
    <x v="6"/>
  </r>
  <r>
    <x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x v="0"/>
    <x v="44"/>
    <x v="0"/>
    <s v="theater/plays"/>
    <n v="103.64999999999999"/>
    <x v="2493"/>
    <x v="1"/>
    <x v="6"/>
  </r>
  <r>
    <x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x v="0"/>
    <x v="33"/>
    <x v="0"/>
    <s v="theater/plays"/>
    <n v="104.43333333333334"/>
    <x v="249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x v="0"/>
    <x v="53"/>
    <x v="0"/>
    <s v="theater/plays"/>
    <n v="102.25"/>
    <x v="2495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x v="0"/>
    <x v="67"/>
    <x v="0"/>
    <s v="theater/plays"/>
    <n v="100.74285714285713"/>
    <x v="2496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x v="0"/>
    <x v="209"/>
    <x v="0"/>
    <s v="theater/plays"/>
    <n v="111.71428571428572"/>
    <x v="2497"/>
    <x v="1"/>
    <x v="6"/>
  </r>
  <r>
    <x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x v="0"/>
    <x v="31"/>
    <x v="0"/>
    <s v="theater/plays"/>
    <n v="100.01100000000001"/>
    <x v="24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x v="0"/>
    <x v="41"/>
    <x v="0"/>
    <s v="theater/plays"/>
    <n v="100"/>
    <x v="44"/>
    <x v="1"/>
    <x v="6"/>
  </r>
  <r>
    <x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x v="0"/>
    <x v="14"/>
    <x v="0"/>
    <s v="theater/plays"/>
    <n v="105"/>
    <x v="2499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x v="0"/>
    <x v="2"/>
    <x v="0"/>
    <s v="theater/plays"/>
    <n v="116.86666666666667"/>
    <x v="2500"/>
    <x v="1"/>
    <x v="6"/>
  </r>
  <r>
    <x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x v="0"/>
    <x v="43"/>
    <x v="0"/>
    <s v="theater/plays"/>
    <n v="103.8"/>
    <x v="1184"/>
    <x v="1"/>
    <x v="6"/>
  </r>
  <r>
    <x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x v="0"/>
    <x v="95"/>
    <x v="0"/>
    <s v="theater/plays"/>
    <n v="114.5"/>
    <x v="2501"/>
    <x v="1"/>
    <x v="6"/>
  </r>
  <r>
    <x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x v="0"/>
    <x v="19"/>
    <x v="0"/>
    <s v="theater/plays"/>
    <n v="102.4"/>
    <x v="2502"/>
    <x v="1"/>
    <x v="6"/>
  </r>
  <r>
    <x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x v="0"/>
    <x v="59"/>
    <x v="0"/>
    <s v="theater/plays"/>
    <n v="223"/>
    <x v="2440"/>
    <x v="1"/>
    <x v="6"/>
  </r>
  <r>
    <x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x v="0"/>
    <x v="8"/>
    <x v="0"/>
    <s v="theater/plays"/>
    <n v="100"/>
    <x v="694"/>
    <x v="1"/>
    <x v="6"/>
  </r>
  <r>
    <x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x v="0"/>
    <x v="34"/>
    <x v="0"/>
    <s v="theater/plays"/>
    <n v="105.80000000000001"/>
    <x v="2503"/>
    <x v="1"/>
    <x v="6"/>
  </r>
  <r>
    <x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x v="0"/>
    <x v="74"/>
    <x v="0"/>
    <s v="theater/plays"/>
    <n v="142.36363636363635"/>
    <x v="2109"/>
    <x v="1"/>
    <x v="6"/>
  </r>
  <r>
    <x v="3395"/>
    <s v="MIRAMAR"/>
    <s v="Miramar is a a darkly funny play exploring what it is we call â€˜homeâ€™."/>
    <x v="2"/>
    <n v="920"/>
    <x v="0"/>
    <x v="1"/>
    <s v="GBP"/>
    <n v="1433009400"/>
    <n v="1431795944"/>
    <x v="0"/>
    <x v="44"/>
    <x v="0"/>
    <s v="theater/plays"/>
    <n v="184"/>
    <x v="2504"/>
    <x v="1"/>
    <x v="6"/>
  </r>
  <r>
    <x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x v="0"/>
    <x v="33"/>
    <x v="0"/>
    <s v="theater/plays"/>
    <n v="104.33333333333333"/>
    <x v="2505"/>
    <x v="1"/>
    <x v="6"/>
  </r>
  <r>
    <x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x v="0"/>
    <x v="54"/>
    <x v="0"/>
    <s v="theater/plays"/>
    <n v="112.00000000000001"/>
    <x v="123"/>
    <x v="1"/>
    <x v="6"/>
  </r>
  <r>
    <x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x v="0"/>
    <x v="71"/>
    <x v="0"/>
    <s v="theater/plays"/>
    <n v="111.07499999999999"/>
    <x v="2506"/>
    <x v="1"/>
    <x v="6"/>
  </r>
  <r>
    <x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x v="0"/>
    <x v="67"/>
    <x v="0"/>
    <s v="theater/plays"/>
    <n v="103.75000000000001"/>
    <x v="2507"/>
    <x v="1"/>
    <x v="6"/>
  </r>
  <r>
    <x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x v="0"/>
    <x v="268"/>
    <x v="0"/>
    <s v="theater/plays"/>
    <n v="100.41"/>
    <x v="250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x v="0"/>
    <x v="36"/>
    <x v="0"/>
    <s v="theater/plays"/>
    <n v="101.86206896551724"/>
    <x v="2509"/>
    <x v="1"/>
    <x v="6"/>
  </r>
  <r>
    <x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x v="0"/>
    <x v="111"/>
    <x v="0"/>
    <s v="theater/plays"/>
    <n v="109.76666666666665"/>
    <x v="2510"/>
    <x v="1"/>
    <x v="6"/>
  </r>
  <r>
    <x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x v="0"/>
    <x v="57"/>
    <x v="0"/>
    <s v="theater/plays"/>
    <n v="100"/>
    <x v="251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x v="0"/>
    <x v="83"/>
    <x v="0"/>
    <s v="theater/plays"/>
    <n v="122"/>
    <x v="2512"/>
    <x v="1"/>
    <x v="6"/>
  </r>
  <r>
    <x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x v="0"/>
    <x v="57"/>
    <x v="0"/>
    <s v="theater/plays"/>
    <n v="137.57142857142856"/>
    <x v="2513"/>
    <x v="1"/>
    <x v="6"/>
  </r>
  <r>
    <x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x v="0"/>
    <x v="110"/>
    <x v="0"/>
    <s v="theater/plays"/>
    <n v="100.31000000000002"/>
    <x v="2514"/>
    <x v="1"/>
    <x v="6"/>
  </r>
  <r>
    <x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x v="0"/>
    <x v="85"/>
    <x v="0"/>
    <s v="theater/plays"/>
    <n v="107.1"/>
    <x v="2515"/>
    <x v="1"/>
    <x v="6"/>
  </r>
  <r>
    <x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x v="0"/>
    <x v="59"/>
    <x v="0"/>
    <s v="theater/plays"/>
    <n v="211"/>
    <x v="2516"/>
    <x v="1"/>
    <x v="6"/>
  </r>
  <r>
    <x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x v="0"/>
    <x v="64"/>
    <x v="0"/>
    <s v="theater/plays"/>
    <n v="123.6"/>
    <x v="2517"/>
    <x v="1"/>
    <x v="6"/>
  </r>
  <r>
    <x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x v="0"/>
    <x v="244"/>
    <x v="0"/>
    <s v="theater/plays"/>
    <n v="108.5"/>
    <x v="2518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x v="0"/>
    <x v="76"/>
    <x v="0"/>
    <s v="theater/plays"/>
    <n v="103.56666666666668"/>
    <x v="2519"/>
    <x v="1"/>
    <x v="6"/>
  </r>
  <r>
    <x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x v="0"/>
    <x v="55"/>
    <x v="0"/>
    <s v="theater/plays"/>
    <n v="100"/>
    <x v="2520"/>
    <x v="1"/>
    <x v="6"/>
  </r>
  <r>
    <x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x v="0"/>
    <x v="25"/>
    <x v="0"/>
    <s v="theater/plays"/>
    <n v="130"/>
    <x v="2521"/>
    <x v="1"/>
    <x v="6"/>
  </r>
  <r>
    <x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x v="0"/>
    <x v="34"/>
    <x v="0"/>
    <s v="theater/plays"/>
    <n v="103.49999999999999"/>
    <x v="2522"/>
    <x v="1"/>
    <x v="6"/>
  </r>
  <r>
    <x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x v="0"/>
    <x v="82"/>
    <x v="0"/>
    <s v="theater/plays"/>
    <n v="100"/>
    <x v="2523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x v="0"/>
    <x v="209"/>
    <x v="0"/>
    <s v="theater/plays"/>
    <n v="119.6"/>
    <x v="2524"/>
    <x v="1"/>
    <x v="6"/>
  </r>
  <r>
    <x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x v="0"/>
    <x v="43"/>
    <x v="0"/>
    <s v="theater/plays"/>
    <n v="100.00058823529412"/>
    <x v="2525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x v="0"/>
    <x v="66"/>
    <x v="0"/>
    <s v="theater/plays"/>
    <n v="100.875"/>
    <x v="2526"/>
    <x v="1"/>
    <x v="6"/>
  </r>
  <r>
    <x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x v="0"/>
    <x v="67"/>
    <x v="0"/>
    <s v="theater/plays"/>
    <n v="106.54545454545455"/>
    <x v="2527"/>
    <x v="1"/>
    <x v="6"/>
  </r>
  <r>
    <x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x v="0"/>
    <x v="69"/>
    <x v="0"/>
    <s v="theater/plays"/>
    <n v="138"/>
    <x v="2528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x v="0"/>
    <x v="15"/>
    <x v="0"/>
    <s v="theater/plays"/>
    <n v="101.15"/>
    <x v="2529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x v="0"/>
    <x v="67"/>
    <x v="0"/>
    <s v="theater/plays"/>
    <n v="109.1"/>
    <x v="2530"/>
    <x v="1"/>
    <x v="6"/>
  </r>
  <r>
    <x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x v="0"/>
    <x v="73"/>
    <x v="0"/>
    <s v="theater/plays"/>
    <n v="140"/>
    <x v="436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x v="0"/>
    <x v="88"/>
    <x v="0"/>
    <s v="theater/plays"/>
    <n v="103.58333333333334"/>
    <x v="2531"/>
    <x v="1"/>
    <x v="6"/>
  </r>
  <r>
    <x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x v="0"/>
    <x v="201"/>
    <x v="0"/>
    <s v="theater/plays"/>
    <n v="102.97033333333331"/>
    <x v="2532"/>
    <x v="1"/>
    <x v="6"/>
  </r>
  <r>
    <x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x v="0"/>
    <x v="45"/>
    <x v="0"/>
    <s v="theater/plays"/>
    <n v="108.13333333333333"/>
    <x v="2533"/>
    <x v="1"/>
    <x v="6"/>
  </r>
  <r>
    <x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x v="0"/>
    <x v="60"/>
    <x v="0"/>
    <s v="theater/plays"/>
    <n v="100"/>
    <x v="2218"/>
    <x v="1"/>
    <x v="6"/>
  </r>
  <r>
    <x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x v="0"/>
    <x v="13"/>
    <x v="0"/>
    <s v="theater/plays"/>
    <n v="102.75000000000001"/>
    <x v="2534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x v="0"/>
    <x v="8"/>
    <x v="0"/>
    <s v="theater/plays"/>
    <n v="130"/>
    <x v="1862"/>
    <x v="1"/>
    <x v="6"/>
  </r>
  <r>
    <x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x v="0"/>
    <x v="250"/>
    <x v="0"/>
    <s v="theater/plays"/>
    <n v="108.54949999999999"/>
    <x v="2535"/>
    <x v="1"/>
    <x v="6"/>
  </r>
  <r>
    <x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x v="0"/>
    <x v="64"/>
    <x v="0"/>
    <s v="theater/plays"/>
    <n v="100"/>
    <x v="2536"/>
    <x v="1"/>
    <x v="6"/>
  </r>
  <r>
    <x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x v="0"/>
    <x v="288"/>
    <x v="0"/>
    <s v="theater/plays"/>
    <n v="109.65"/>
    <x v="2537"/>
    <x v="1"/>
    <x v="6"/>
  </r>
  <r>
    <x v="3433"/>
    <s v="The Dybbuk"/>
    <s v="death&amp;pretzels presents their first Chicago based project:_x000a_The Dybbuk by S. Ansky"/>
    <x v="196"/>
    <n v="9525"/>
    <x v="0"/>
    <x v="0"/>
    <s v="USD"/>
    <n v="1402974000"/>
    <n v="1400290255"/>
    <x v="0"/>
    <x v="26"/>
    <x v="0"/>
    <s v="theater/plays"/>
    <n v="100.26315789473684"/>
    <x v="2538"/>
    <x v="1"/>
    <x v="6"/>
  </r>
  <r>
    <x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x v="0"/>
    <x v="129"/>
    <x v="0"/>
    <s v="theater/plays"/>
    <n v="105.55000000000001"/>
    <x v="2539"/>
    <x v="1"/>
    <x v="6"/>
  </r>
  <r>
    <x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x v="0"/>
    <x v="10"/>
    <x v="0"/>
    <s v="theater/plays"/>
    <n v="112.00000000000001"/>
    <x v="2540"/>
    <x v="1"/>
    <x v="6"/>
  </r>
  <r>
    <x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x v="0"/>
    <x v="77"/>
    <x v="0"/>
    <s v="theater/plays"/>
    <n v="105.89999999999999"/>
    <x v="254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x v="0"/>
    <x v="17"/>
    <x v="0"/>
    <s v="theater/plays"/>
    <n v="101"/>
    <x v="2542"/>
    <x v="1"/>
    <x v="6"/>
  </r>
  <r>
    <x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x v="0"/>
    <x v="25"/>
    <x v="0"/>
    <s v="theater/plays"/>
    <n v="104.2"/>
    <x v="2543"/>
    <x v="1"/>
    <x v="6"/>
  </r>
  <r>
    <x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x v="0"/>
    <x v="59"/>
    <x v="0"/>
    <s v="theater/plays"/>
    <n v="134.67833333333334"/>
    <x v="2544"/>
    <x v="1"/>
    <x v="6"/>
  </r>
  <r>
    <x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x v="0"/>
    <x v="141"/>
    <x v="0"/>
    <s v="theater/plays"/>
    <n v="105.2184"/>
    <x v="2545"/>
    <x v="1"/>
    <x v="6"/>
  </r>
  <r>
    <x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x v="0"/>
    <x v="68"/>
    <x v="0"/>
    <s v="theater/plays"/>
    <n v="102.60000000000001"/>
    <x v="2546"/>
    <x v="1"/>
    <x v="6"/>
  </r>
  <r>
    <x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x v="0"/>
    <x v="22"/>
    <x v="0"/>
    <s v="theater/plays"/>
    <n v="100"/>
    <x v="683"/>
    <x v="1"/>
    <x v="6"/>
  </r>
  <r>
    <x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x v="0"/>
    <x v="43"/>
    <x v="0"/>
    <s v="theater/plays"/>
    <n v="185.5"/>
    <x v="2547"/>
    <x v="1"/>
    <x v="6"/>
  </r>
  <r>
    <x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x v="0"/>
    <x v="9"/>
    <x v="0"/>
    <s v="theater/plays"/>
    <n v="289"/>
    <x v="2548"/>
    <x v="1"/>
    <x v="6"/>
  </r>
  <r>
    <x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x v="0"/>
    <x v="162"/>
    <x v="0"/>
    <s v="theater/plays"/>
    <n v="100"/>
    <x v="2549"/>
    <x v="1"/>
    <x v="6"/>
  </r>
  <r>
    <x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x v="0"/>
    <x v="20"/>
    <x v="0"/>
    <s v="theater/plays"/>
    <n v="108.2"/>
    <x v="2550"/>
    <x v="1"/>
    <x v="6"/>
  </r>
  <r>
    <x v="3447"/>
    <s v="The Vagabond Halfback"/>
    <s v="&quot;He was a poet, a vagrant, a philosopher, a lady's man and a hard drinker&quot;"/>
    <x v="28"/>
    <n v="1078"/>
    <x v="0"/>
    <x v="0"/>
    <s v="USD"/>
    <n v="1458332412"/>
    <n v="1454448012"/>
    <x v="0"/>
    <x v="25"/>
    <x v="0"/>
    <s v="theater/plays"/>
    <n v="107.80000000000001"/>
    <x v="2551"/>
    <x v="1"/>
    <x v="6"/>
  </r>
  <r>
    <x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x v="0"/>
    <x v="43"/>
    <x v="0"/>
    <s v="theater/plays"/>
    <n v="109.76190476190477"/>
    <x v="2552"/>
    <x v="1"/>
    <x v="6"/>
  </r>
  <r>
    <x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x v="0"/>
    <x v="9"/>
    <x v="0"/>
    <s v="theater/plays"/>
    <n v="170.625"/>
    <x v="2553"/>
    <x v="1"/>
    <x v="6"/>
  </r>
  <r>
    <x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x v="0"/>
    <x v="70"/>
    <x v="0"/>
    <s v="theater/plays"/>
    <n v="152"/>
    <x v="2554"/>
    <x v="1"/>
    <x v="6"/>
  </r>
  <r>
    <x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x v="0"/>
    <x v="38"/>
    <x v="0"/>
    <s v="theater/plays"/>
    <n v="101.23076923076924"/>
    <x v="255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x v="0"/>
    <x v="77"/>
    <x v="0"/>
    <s v="theater/plays"/>
    <n v="153.19999999999999"/>
    <x v="2556"/>
    <x v="1"/>
    <x v="6"/>
  </r>
  <r>
    <x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x v="0"/>
    <x v="25"/>
    <x v="0"/>
    <s v="theater/plays"/>
    <n v="128.33333333333334"/>
    <x v="446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x v="0"/>
    <x v="64"/>
    <x v="0"/>
    <s v="theater/plays"/>
    <n v="100.71428571428571"/>
    <x v="2557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x v="0"/>
    <x v="50"/>
    <x v="0"/>
    <s v="theater/plays"/>
    <n v="100.64999999999999"/>
    <x v="2558"/>
    <x v="1"/>
    <x v="6"/>
  </r>
  <r>
    <x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x v="0"/>
    <x v="38"/>
    <x v="0"/>
    <s v="theater/plays"/>
    <n v="191.3"/>
    <x v="2559"/>
    <x v="1"/>
    <x v="6"/>
  </r>
  <r>
    <x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x v="0"/>
    <x v="165"/>
    <x v="0"/>
    <s v="theater/plays"/>
    <n v="140.19999999999999"/>
    <x v="2560"/>
    <x v="1"/>
    <x v="6"/>
  </r>
  <r>
    <x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x v="0"/>
    <x v="74"/>
    <x v="0"/>
    <s v="theater/plays"/>
    <n v="124.33537832310839"/>
    <x v="2561"/>
    <x v="1"/>
    <x v="6"/>
  </r>
  <r>
    <x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x v="0"/>
    <x v="17"/>
    <x v="0"/>
    <s v="theater/plays"/>
    <n v="126.2"/>
    <x v="2562"/>
    <x v="1"/>
    <x v="6"/>
  </r>
  <r>
    <x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x v="0"/>
    <x v="10"/>
    <x v="0"/>
    <s v="theater/plays"/>
    <n v="190"/>
    <x v="73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x v="0"/>
    <x v="8"/>
    <x v="0"/>
    <s v="theater/plays"/>
    <n v="139"/>
    <x v="2563"/>
    <x v="1"/>
    <x v="6"/>
  </r>
  <r>
    <x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x v="0"/>
    <x v="57"/>
    <x v="0"/>
    <s v="theater/plays"/>
    <n v="202"/>
    <x v="2564"/>
    <x v="1"/>
    <x v="6"/>
  </r>
  <r>
    <x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x v="0"/>
    <x v="229"/>
    <x v="0"/>
    <s v="theater/plays"/>
    <n v="103.38000000000001"/>
    <x v="2565"/>
    <x v="1"/>
    <x v="6"/>
  </r>
  <r>
    <x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x v="0"/>
    <x v="251"/>
    <x v="0"/>
    <s v="theater/plays"/>
    <n v="102.3236"/>
    <x v="2566"/>
    <x v="1"/>
    <x v="6"/>
  </r>
  <r>
    <x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x v="0"/>
    <x v="17"/>
    <x v="0"/>
    <s v="theater/plays"/>
    <n v="103"/>
    <x v="2567"/>
    <x v="1"/>
    <x v="6"/>
  </r>
  <r>
    <x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x v="0"/>
    <x v="42"/>
    <x v="0"/>
    <s v="theater/plays"/>
    <n v="127.14285714285714"/>
    <x v="2568"/>
    <x v="1"/>
    <x v="6"/>
  </r>
  <r>
    <x v="3467"/>
    <s v="Venus in Fur, Los Angeles."/>
    <s v="Venus in Fur, By David Ives."/>
    <x v="9"/>
    <n v="3030"/>
    <x v="0"/>
    <x v="0"/>
    <s v="USD"/>
    <n v="1426864032"/>
    <n v="1424275632"/>
    <x v="0"/>
    <x v="5"/>
    <x v="0"/>
    <s v="theater/plays"/>
    <n v="101"/>
    <x v="2569"/>
    <x v="1"/>
    <x v="6"/>
  </r>
  <r>
    <x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x v="0"/>
    <x v="57"/>
    <x v="0"/>
    <s v="theater/plays"/>
    <n v="121.78"/>
    <x v="2570"/>
    <x v="1"/>
    <x v="6"/>
  </r>
  <r>
    <x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x v="0"/>
    <x v="287"/>
    <x v="0"/>
    <s v="theater/plays"/>
    <n v="113.39285714285714"/>
    <x v="2571"/>
    <x v="1"/>
    <x v="6"/>
  </r>
  <r>
    <x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x v="0"/>
    <x v="82"/>
    <x v="0"/>
    <s v="theater/plays"/>
    <n v="150"/>
    <x v="694"/>
    <x v="1"/>
    <x v="6"/>
  </r>
  <r>
    <x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x v="0"/>
    <x v="209"/>
    <x v="0"/>
    <s v="theater/plays"/>
    <n v="214.6"/>
    <x v="2572"/>
    <x v="1"/>
    <x v="6"/>
  </r>
  <r>
    <x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x v="0"/>
    <x v="23"/>
    <x v="0"/>
    <s v="theater/plays"/>
    <n v="102.05"/>
    <x v="2573"/>
    <x v="1"/>
    <x v="6"/>
  </r>
  <r>
    <x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x v="0"/>
    <x v="51"/>
    <x v="0"/>
    <s v="theater/plays"/>
    <n v="100"/>
    <x v="2574"/>
    <x v="1"/>
    <x v="6"/>
  </r>
  <r>
    <x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x v="0"/>
    <x v="70"/>
    <x v="0"/>
    <s v="theater/plays"/>
    <n v="101"/>
    <x v="2575"/>
    <x v="1"/>
    <x v="6"/>
  </r>
  <r>
    <x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x v="0"/>
    <x v="57"/>
    <x v="0"/>
    <s v="theater/plays"/>
    <n v="113.33333333333333"/>
    <x v="135"/>
    <x v="1"/>
    <x v="6"/>
  </r>
  <r>
    <x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x v="0"/>
    <x v="79"/>
    <x v="0"/>
    <s v="theater/plays"/>
    <n v="104"/>
    <x v="368"/>
    <x v="1"/>
    <x v="6"/>
  </r>
  <r>
    <x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x v="0"/>
    <x v="70"/>
    <x v="0"/>
    <s v="theater/plays"/>
    <n v="115.33333333333333"/>
    <x v="2576"/>
    <x v="1"/>
    <x v="6"/>
  </r>
  <r>
    <x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x v="0"/>
    <x v="7"/>
    <x v="0"/>
    <s v="theater/plays"/>
    <n v="112.85000000000001"/>
    <x v="2577"/>
    <x v="1"/>
    <x v="6"/>
  </r>
  <r>
    <x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x v="0"/>
    <x v="66"/>
    <x v="0"/>
    <s v="theater/plays"/>
    <n v="127.86666666666666"/>
    <x v="2578"/>
    <x v="1"/>
    <x v="6"/>
  </r>
  <r>
    <x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x v="0"/>
    <x v="62"/>
    <x v="0"/>
    <s v="theater/plays"/>
    <n v="142.66666666666669"/>
    <x v="2579"/>
    <x v="1"/>
    <x v="6"/>
  </r>
  <r>
    <x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x v="0"/>
    <x v="195"/>
    <x v="0"/>
    <s v="theater/plays"/>
    <n v="118.8"/>
    <x v="2580"/>
    <x v="1"/>
    <x v="6"/>
  </r>
  <r>
    <x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x v="0"/>
    <x v="144"/>
    <x v="0"/>
    <s v="theater/plays"/>
    <n v="138.33333333333334"/>
    <x v="370"/>
    <x v="1"/>
    <x v="6"/>
  </r>
  <r>
    <x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x v="0"/>
    <x v="182"/>
    <x v="0"/>
    <s v="theater/plays"/>
    <n v="159.9402985074627"/>
    <x v="2581"/>
    <x v="1"/>
    <x v="6"/>
  </r>
  <r>
    <x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x v="0"/>
    <x v="34"/>
    <x v="0"/>
    <s v="theater/plays"/>
    <n v="114.24000000000001"/>
    <x v="2582"/>
    <x v="1"/>
    <x v="6"/>
  </r>
  <r>
    <x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x v="0"/>
    <x v="209"/>
    <x v="0"/>
    <s v="theater/plays"/>
    <n v="100.60606060606061"/>
    <x v="2425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x v="0"/>
    <x v="66"/>
    <x v="0"/>
    <s v="theater/plays"/>
    <n v="155.20000000000002"/>
    <x v="2583"/>
    <x v="1"/>
    <x v="6"/>
  </r>
  <r>
    <x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x v="0"/>
    <x v="36"/>
    <x v="0"/>
    <s v="theater/plays"/>
    <n v="127.75000000000001"/>
    <x v="2584"/>
    <x v="1"/>
    <x v="6"/>
  </r>
  <r>
    <x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x v="0"/>
    <x v="60"/>
    <x v="0"/>
    <s v="theater/plays"/>
    <n v="121.2"/>
    <x v="2585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x v="0"/>
    <x v="250"/>
    <x v="0"/>
    <s v="theater/plays"/>
    <n v="112.7"/>
    <x v="25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x v="0"/>
    <x v="74"/>
    <x v="0"/>
    <s v="theater/plays"/>
    <n v="127.49999999999999"/>
    <x v="1655"/>
    <x v="1"/>
    <x v="6"/>
  </r>
  <r>
    <x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x v="0"/>
    <x v="73"/>
    <x v="0"/>
    <s v="theater/plays"/>
    <n v="158.20000000000002"/>
    <x v="2587"/>
    <x v="1"/>
    <x v="6"/>
  </r>
  <r>
    <x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x v="0"/>
    <x v="2"/>
    <x v="0"/>
    <s v="theater/plays"/>
    <n v="105.26894736842105"/>
    <x v="2588"/>
    <x v="1"/>
    <x v="6"/>
  </r>
  <r>
    <x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x v="0"/>
    <x v="60"/>
    <x v="0"/>
    <s v="theater/plays"/>
    <n v="100"/>
    <x v="2218"/>
    <x v="1"/>
    <x v="6"/>
  </r>
  <r>
    <x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x v="0"/>
    <x v="62"/>
    <x v="0"/>
    <s v="theater/plays"/>
    <n v="100"/>
    <x v="2589"/>
    <x v="1"/>
    <x v="6"/>
  </r>
  <r>
    <x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x v="0"/>
    <x v="250"/>
    <x v="0"/>
    <s v="theater/plays"/>
    <n v="106.86"/>
    <x v="2590"/>
    <x v="1"/>
    <x v="6"/>
  </r>
  <r>
    <x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x v="0"/>
    <x v="76"/>
    <x v="0"/>
    <s v="theater/plays"/>
    <n v="124.4"/>
    <x v="2591"/>
    <x v="1"/>
    <x v="6"/>
  </r>
  <r>
    <x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x v="0"/>
    <x v="72"/>
    <x v="0"/>
    <s v="theater/plays"/>
    <n v="108.70406189555126"/>
    <x v="2592"/>
    <x v="1"/>
    <x v="6"/>
  </r>
  <r>
    <x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x v="0"/>
    <x v="288"/>
    <x v="0"/>
    <s v="theater/plays"/>
    <n v="102.42424242424242"/>
    <x v="2593"/>
    <x v="1"/>
    <x v="6"/>
  </r>
  <r>
    <x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x v="0"/>
    <x v="2"/>
    <x v="0"/>
    <s v="theater/plays"/>
    <n v="105.5"/>
    <x v="2594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x v="0"/>
    <x v="288"/>
    <x v="0"/>
    <s v="theater/plays"/>
    <n v="106.3"/>
    <x v="2595"/>
    <x v="1"/>
    <x v="6"/>
  </r>
  <r>
    <x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x v="0"/>
    <x v="288"/>
    <x v="0"/>
    <s v="theater/plays"/>
    <n v="100.66666666666666"/>
    <x v="2596"/>
    <x v="1"/>
    <x v="6"/>
  </r>
  <r>
    <x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x v="0"/>
    <x v="162"/>
    <x v="0"/>
    <s v="theater/plays"/>
    <n v="105.4"/>
    <x v="2597"/>
    <x v="1"/>
    <x v="6"/>
  </r>
  <r>
    <x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x v="0"/>
    <x v="44"/>
    <x v="0"/>
    <s v="theater/plays"/>
    <n v="107.55999999999999"/>
    <x v="2598"/>
    <x v="1"/>
    <x v="6"/>
  </r>
  <r>
    <x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x v="0"/>
    <x v="22"/>
    <x v="0"/>
    <s v="theater/plays"/>
    <n v="100"/>
    <x v="179"/>
    <x v="1"/>
    <x v="6"/>
  </r>
  <r>
    <x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x v="0"/>
    <x v="70"/>
    <x v="0"/>
    <s v="theater/plays"/>
    <n v="103.76"/>
    <x v="2599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x v="0"/>
    <x v="60"/>
    <x v="0"/>
    <s v="theater/plays"/>
    <n v="101.49999999999999"/>
    <x v="2600"/>
    <x v="1"/>
    <x v="6"/>
  </r>
  <r>
    <x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x v="0"/>
    <x v="250"/>
    <x v="0"/>
    <s v="theater/plays"/>
    <n v="104.4"/>
    <x v="1784"/>
    <x v="1"/>
    <x v="6"/>
  </r>
  <r>
    <x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x v="0"/>
    <x v="41"/>
    <x v="0"/>
    <s v="theater/plays"/>
    <n v="180"/>
    <x v="1053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x v="0"/>
    <x v="51"/>
    <x v="0"/>
    <s v="theater/plays"/>
    <n v="106.33333333333333"/>
    <x v="2601"/>
    <x v="1"/>
    <x v="6"/>
  </r>
  <r>
    <x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x v="0"/>
    <x v="41"/>
    <x v="0"/>
    <s v="theater/plays"/>
    <n v="100.55555555555556"/>
    <x v="2602"/>
    <x v="1"/>
    <x v="6"/>
  </r>
  <r>
    <x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x v="0"/>
    <x v="10"/>
    <x v="0"/>
    <s v="theater/plays"/>
    <n v="101.2"/>
    <x v="2603"/>
    <x v="1"/>
    <x v="6"/>
  </r>
  <r>
    <x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x v="0"/>
    <x v="57"/>
    <x v="0"/>
    <s v="theater/plays"/>
    <n v="100"/>
    <x v="2604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x v="0"/>
    <x v="34"/>
    <x v="0"/>
    <s v="theater/plays"/>
    <n v="118.39285714285714"/>
    <x v="2605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x v="0"/>
    <x v="73"/>
    <x v="0"/>
    <s v="theater/plays"/>
    <n v="110.00000000000001"/>
    <x v="698"/>
    <x v="1"/>
    <x v="6"/>
  </r>
  <r>
    <x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x v="0"/>
    <x v="67"/>
    <x v="0"/>
    <s v="theater/plays"/>
    <n v="102.66666666666666"/>
    <x v="2606"/>
    <x v="1"/>
    <x v="6"/>
  </r>
  <r>
    <x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x v="0"/>
    <x v="202"/>
    <x v="0"/>
    <s v="theater/plays"/>
    <n v="100"/>
    <x v="2607"/>
    <x v="1"/>
    <x v="6"/>
  </r>
  <r>
    <x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x v="0"/>
    <x v="62"/>
    <x v="0"/>
    <s v="theater/plays"/>
    <n v="100"/>
    <x v="2608"/>
    <x v="1"/>
    <x v="6"/>
  </r>
  <r>
    <x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x v="0"/>
    <x v="51"/>
    <x v="0"/>
    <s v="theater/plays"/>
    <n v="110.04599999999999"/>
    <x v="2609"/>
    <x v="1"/>
    <x v="6"/>
  </r>
  <r>
    <x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x v="0"/>
    <x v="33"/>
    <x v="0"/>
    <s v="theater/plays"/>
    <n v="101.35000000000001"/>
    <x v="2610"/>
    <x v="1"/>
    <x v="6"/>
  </r>
  <r>
    <x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x v="0"/>
    <x v="64"/>
    <x v="0"/>
    <s v="theater/plays"/>
    <n v="100.75"/>
    <x v="2611"/>
    <x v="1"/>
    <x v="6"/>
  </r>
  <r>
    <x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x v="0"/>
    <x v="62"/>
    <x v="0"/>
    <s v="theater/plays"/>
    <n v="169.42857142857144"/>
    <x v="2612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x v="0"/>
    <x v="69"/>
    <x v="0"/>
    <s v="theater/plays"/>
    <n v="100"/>
    <x v="2613"/>
    <x v="1"/>
    <x v="6"/>
  </r>
  <r>
    <x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x v="0"/>
    <x v="144"/>
    <x v="0"/>
    <s v="theater/plays"/>
    <n v="113.65"/>
    <x v="2614"/>
    <x v="1"/>
    <x v="6"/>
  </r>
  <r>
    <x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x v="0"/>
    <x v="142"/>
    <x v="0"/>
    <s v="theater/plays"/>
    <n v="101.56"/>
    <x v="2615"/>
    <x v="1"/>
    <x v="6"/>
  </r>
  <r>
    <x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x v="0"/>
    <x v="63"/>
    <x v="0"/>
    <s v="theater/plays"/>
    <n v="106"/>
    <x v="2616"/>
    <x v="1"/>
    <x v="6"/>
  </r>
  <r>
    <x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x v="0"/>
    <x v="69"/>
    <x v="0"/>
    <s v="theater/plays"/>
    <n v="102"/>
    <x v="2617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x v="0"/>
    <x v="48"/>
    <x v="0"/>
    <s v="theater/plays"/>
    <n v="116.91666666666667"/>
    <x v="2618"/>
    <x v="1"/>
    <x v="6"/>
  </r>
  <r>
    <x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x v="0"/>
    <x v="77"/>
    <x v="0"/>
    <s v="theater/plays"/>
    <n v="101.15151515151514"/>
    <x v="2619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x v="0"/>
    <x v="59"/>
    <x v="0"/>
    <s v="theater/plays"/>
    <n v="132"/>
    <x v="2333"/>
    <x v="1"/>
    <x v="6"/>
  </r>
  <r>
    <x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x v="0"/>
    <x v="19"/>
    <x v="0"/>
    <s v="theater/plays"/>
    <n v="100"/>
    <x v="179"/>
    <x v="1"/>
    <x v="6"/>
  </r>
  <r>
    <x v="3531"/>
    <s v="The Reinvention of Lily Johnson"/>
    <s v="A political comedy for a crazy election year"/>
    <x v="28"/>
    <n v="1280"/>
    <x v="0"/>
    <x v="0"/>
    <s v="USD"/>
    <n v="1467301334"/>
    <n v="1464709334"/>
    <x v="0"/>
    <x v="55"/>
    <x v="0"/>
    <s v="theater/plays"/>
    <n v="128"/>
    <x v="2620"/>
    <x v="1"/>
    <x v="6"/>
  </r>
  <r>
    <x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x v="0"/>
    <x v="74"/>
    <x v="0"/>
    <s v="theater/plays"/>
    <n v="118.95833333333334"/>
    <x v="2621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x v="0"/>
    <x v="22"/>
    <x v="0"/>
    <s v="theater/plays"/>
    <n v="126.2"/>
    <x v="2622"/>
    <x v="1"/>
    <x v="6"/>
  </r>
  <r>
    <x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x v="0"/>
    <x v="386"/>
    <x v="0"/>
    <s v="theater/plays"/>
    <n v="156.20000000000002"/>
    <x v="2623"/>
    <x v="1"/>
    <x v="6"/>
  </r>
  <r>
    <x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x v="0"/>
    <x v="67"/>
    <x v="0"/>
    <s v="theater/plays"/>
    <n v="103.15"/>
    <x v="2624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x v="0"/>
    <x v="57"/>
    <x v="0"/>
    <s v="theater/plays"/>
    <n v="153.33333333333334"/>
    <x v="2625"/>
    <x v="1"/>
    <x v="6"/>
  </r>
  <r>
    <x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x v="0"/>
    <x v="33"/>
    <x v="0"/>
    <s v="theater/plays"/>
    <n v="180.44444444444446"/>
    <x v="145"/>
    <x v="1"/>
    <x v="6"/>
  </r>
  <r>
    <x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x v="0"/>
    <x v="183"/>
    <x v="0"/>
    <s v="theater/plays"/>
    <n v="128.44999999999999"/>
    <x v="2626"/>
    <x v="1"/>
    <x v="6"/>
  </r>
  <r>
    <x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x v="0"/>
    <x v="62"/>
    <x v="0"/>
    <s v="theater/plays"/>
    <n v="119.66666666666667"/>
    <x v="2627"/>
    <x v="1"/>
    <x v="6"/>
  </r>
  <r>
    <x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x v="0"/>
    <x v="22"/>
    <x v="0"/>
    <s v="theater/plays"/>
    <n v="123"/>
    <x v="2628"/>
    <x v="1"/>
    <x v="6"/>
  </r>
  <r>
    <x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x v="0"/>
    <x v="58"/>
    <x v="0"/>
    <s v="theater/plays"/>
    <n v="105"/>
    <x v="2629"/>
    <x v="1"/>
    <x v="6"/>
  </r>
  <r>
    <x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x v="0"/>
    <x v="268"/>
    <x v="0"/>
    <s v="theater/plays"/>
    <n v="102.23636363636363"/>
    <x v="2630"/>
    <x v="1"/>
    <x v="6"/>
  </r>
  <r>
    <x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x v="0"/>
    <x v="60"/>
    <x v="0"/>
    <s v="theater/plays"/>
    <n v="104.66666666666666"/>
    <x v="2631"/>
    <x v="1"/>
    <x v="6"/>
  </r>
  <r>
    <x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x v="0"/>
    <x v="54"/>
    <x v="0"/>
    <s v="theater/plays"/>
    <n v="100"/>
    <x v="2632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x v="0"/>
    <x v="22"/>
    <x v="0"/>
    <s v="theater/plays"/>
    <n v="100.4"/>
    <x v="90"/>
    <x v="1"/>
    <x v="6"/>
  </r>
  <r>
    <x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x v="0"/>
    <x v="10"/>
    <x v="0"/>
    <s v="theater/plays"/>
    <n v="102.27272727272727"/>
    <x v="2633"/>
    <x v="1"/>
    <x v="6"/>
  </r>
  <r>
    <x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x v="0"/>
    <x v="226"/>
    <x v="0"/>
    <s v="theater/plays"/>
    <n v="114.40928571428573"/>
    <x v="2634"/>
    <x v="1"/>
    <x v="6"/>
  </r>
  <r>
    <x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x v="0"/>
    <x v="62"/>
    <x v="0"/>
    <s v="theater/plays"/>
    <n v="101.9047619047619"/>
    <x v="2579"/>
    <x v="1"/>
    <x v="6"/>
  </r>
  <r>
    <x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x v="0"/>
    <x v="288"/>
    <x v="0"/>
    <s v="theater/plays"/>
    <n v="102"/>
    <x v="2635"/>
    <x v="1"/>
    <x v="6"/>
  </r>
  <r>
    <x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x v="0"/>
    <x v="31"/>
    <x v="0"/>
    <s v="theater/plays"/>
    <n v="104.80000000000001"/>
    <x v="2636"/>
    <x v="1"/>
    <x v="6"/>
  </r>
  <r>
    <x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x v="0"/>
    <x v="20"/>
    <x v="0"/>
    <s v="theater/plays"/>
    <n v="101.83333333333333"/>
    <x v="2637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x v="0"/>
    <x v="9"/>
    <x v="0"/>
    <s v="theater/plays"/>
    <n v="100"/>
    <x v="2638"/>
    <x v="1"/>
    <x v="6"/>
  </r>
  <r>
    <x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x v="0"/>
    <x v="201"/>
    <x v="0"/>
    <s v="theater/plays"/>
    <n v="106.27272727272728"/>
    <x v="2639"/>
    <x v="1"/>
    <x v="6"/>
  </r>
  <r>
    <x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x v="0"/>
    <x v="28"/>
    <x v="0"/>
    <s v="theater/plays"/>
    <n v="113.42219999999999"/>
    <x v="2640"/>
    <x v="1"/>
    <x v="6"/>
  </r>
  <r>
    <x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x v="0"/>
    <x v="25"/>
    <x v="0"/>
    <s v="theater/plays"/>
    <n v="100"/>
    <x v="1231"/>
    <x v="1"/>
    <x v="6"/>
  </r>
  <r>
    <x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x v="0"/>
    <x v="9"/>
    <x v="0"/>
    <s v="theater/plays"/>
    <n v="100.45454545454547"/>
    <x v="2641"/>
    <x v="1"/>
    <x v="6"/>
  </r>
  <r>
    <x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x v="0"/>
    <x v="501"/>
    <x v="0"/>
    <s v="theater/plays"/>
    <n v="100.03599999999999"/>
    <x v="2642"/>
    <x v="1"/>
    <x v="6"/>
  </r>
  <r>
    <x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x v="0"/>
    <x v="19"/>
    <x v="0"/>
    <s v="theater/plays"/>
    <n v="144"/>
    <x v="2643"/>
    <x v="1"/>
    <x v="6"/>
  </r>
  <r>
    <x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x v="0"/>
    <x v="54"/>
    <x v="0"/>
    <s v="theater/plays"/>
    <n v="103.49999999999999"/>
    <x v="2644"/>
    <x v="1"/>
    <x v="6"/>
  </r>
  <r>
    <x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x v="0"/>
    <x v="142"/>
    <x v="0"/>
    <s v="theater/plays"/>
    <n v="108.43750000000001"/>
    <x v="264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x v="0"/>
    <x v="241"/>
    <x v="0"/>
    <s v="theater/plays"/>
    <n v="102.4"/>
    <x v="2646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x v="0"/>
    <x v="162"/>
    <x v="0"/>
    <s v="theater/plays"/>
    <n v="148.88888888888889"/>
    <x v="2647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x v="0"/>
    <x v="20"/>
    <x v="0"/>
    <s v="theater/plays"/>
    <n v="105.49000000000002"/>
    <x v="2648"/>
    <x v="1"/>
    <x v="6"/>
  </r>
  <r>
    <x v="3564"/>
    <s v="The Pillowman Aberdeen"/>
    <s v="Multi Award-Winng play THE PILLOWMAN coming to the Arts Centre Theatre, Aberdeen"/>
    <x v="28"/>
    <n v="1005"/>
    <x v="0"/>
    <x v="1"/>
    <s v="GBP"/>
    <n v="1444060800"/>
    <n v="1440082649"/>
    <x v="0"/>
    <x v="57"/>
    <x v="0"/>
    <s v="theater/plays"/>
    <n v="100.49999999999999"/>
    <x v="264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x v="0"/>
    <x v="8"/>
    <x v="0"/>
    <s v="theater/plays"/>
    <n v="130.55555555555557"/>
    <x v="2650"/>
    <x v="1"/>
    <x v="6"/>
  </r>
  <r>
    <x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x v="0"/>
    <x v="44"/>
    <x v="0"/>
    <s v="theater/plays"/>
    <n v="104.75000000000001"/>
    <x v="2651"/>
    <x v="1"/>
    <x v="6"/>
  </r>
  <r>
    <x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x v="0"/>
    <x v="14"/>
    <x v="0"/>
    <s v="theater/plays"/>
    <n v="108.80000000000001"/>
    <x v="2652"/>
    <x v="1"/>
    <x v="6"/>
  </r>
  <r>
    <x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x v="0"/>
    <x v="10"/>
    <x v="0"/>
    <s v="theater/plays"/>
    <n v="111.00000000000001"/>
    <x v="2653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x v="0"/>
    <x v="14"/>
    <x v="0"/>
    <s v="theater/plays"/>
    <n v="100.47999999999999"/>
    <x v="2654"/>
    <x v="1"/>
    <x v="6"/>
  </r>
  <r>
    <x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x v="0"/>
    <x v="55"/>
    <x v="0"/>
    <s v="theater/plays"/>
    <n v="114.35"/>
    <x v="2655"/>
    <x v="1"/>
    <x v="6"/>
  </r>
  <r>
    <x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x v="0"/>
    <x v="20"/>
    <x v="0"/>
    <s v="theater/plays"/>
    <n v="122.06666666666666"/>
    <x v="2656"/>
    <x v="1"/>
    <x v="6"/>
  </r>
  <r>
    <x v="3572"/>
    <s v="Monster"/>
    <s v="A darkly comic one woman show by Abram Rooney as part of The Camden Fringe 2015."/>
    <x v="2"/>
    <n v="500"/>
    <x v="0"/>
    <x v="1"/>
    <s v="GBP"/>
    <n v="1434894082"/>
    <n v="1432302082"/>
    <x v="0"/>
    <x v="82"/>
    <x v="0"/>
    <s v="theater/plays"/>
    <n v="100"/>
    <x v="2657"/>
    <x v="1"/>
    <x v="6"/>
  </r>
  <r>
    <x v="3573"/>
    <s v="Licensed To Ill"/>
    <s v="London based theatre makers collaborating to create a new show about the history of HipHop."/>
    <x v="9"/>
    <n v="3084"/>
    <x v="0"/>
    <x v="1"/>
    <s v="GBP"/>
    <n v="1415440846"/>
    <n v="1412845246"/>
    <x v="0"/>
    <x v="76"/>
    <x v="0"/>
    <s v="theater/plays"/>
    <n v="102.8"/>
    <x v="2658"/>
    <x v="1"/>
    <x v="6"/>
  </r>
  <r>
    <x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x v="0"/>
    <x v="43"/>
    <x v="0"/>
    <s v="theater/plays"/>
    <n v="106.12068965517241"/>
    <x v="2659"/>
    <x v="1"/>
    <x v="6"/>
  </r>
  <r>
    <x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x v="0"/>
    <x v="332"/>
    <x v="0"/>
    <s v="theater/plays"/>
    <n v="101.33000000000001"/>
    <x v="2660"/>
    <x v="1"/>
    <x v="6"/>
  </r>
  <r>
    <x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x v="0"/>
    <x v="81"/>
    <x v="0"/>
    <s v="theater/plays"/>
    <n v="100"/>
    <x v="135"/>
    <x v="1"/>
    <x v="6"/>
  </r>
  <r>
    <x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x v="0"/>
    <x v="74"/>
    <x v="0"/>
    <s v="theater/plays"/>
    <n v="130"/>
    <x v="684"/>
    <x v="1"/>
    <x v="6"/>
  </r>
  <r>
    <x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x v="0"/>
    <x v="77"/>
    <x v="0"/>
    <s v="theater/plays"/>
    <n v="100.01333333333334"/>
    <x v="2661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x v="0"/>
    <x v="25"/>
    <x v="0"/>
    <s v="theater/plays"/>
    <n v="100"/>
    <x v="680"/>
    <x v="1"/>
    <x v="6"/>
  </r>
  <r>
    <x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x v="0"/>
    <x v="74"/>
    <x v="0"/>
    <s v="theater/plays"/>
    <n v="113.88888888888889"/>
    <x v="2662"/>
    <x v="1"/>
    <x v="6"/>
  </r>
  <r>
    <x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x v="0"/>
    <x v="43"/>
    <x v="0"/>
    <s v="theater/plays"/>
    <n v="100"/>
    <x v="853"/>
    <x v="1"/>
    <x v="6"/>
  </r>
  <r>
    <x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x v="0"/>
    <x v="72"/>
    <x v="0"/>
    <s v="theater/plays"/>
    <n v="287"/>
    <x v="2663"/>
    <x v="1"/>
    <x v="6"/>
  </r>
  <r>
    <x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x v="0"/>
    <x v="54"/>
    <x v="0"/>
    <s v="theater/plays"/>
    <n v="108.5"/>
    <x v="956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x v="0"/>
    <x v="300"/>
    <x v="0"/>
    <s v="theater/plays"/>
    <n v="115.5"/>
    <x v="2664"/>
    <x v="1"/>
    <x v="6"/>
  </r>
  <r>
    <x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x v="0"/>
    <x v="23"/>
    <x v="0"/>
    <s v="theater/plays"/>
    <n v="119.11764705882352"/>
    <x v="2665"/>
    <x v="1"/>
    <x v="6"/>
  </r>
  <r>
    <x v="3586"/>
    <s v="Actors &amp; Musicians who are Blind or Autistic"/>
    <s v="See Theatre In A New Light"/>
    <x v="51"/>
    <n v="8207"/>
    <x v="0"/>
    <x v="0"/>
    <s v="USD"/>
    <n v="1474649070"/>
    <n v="1469465070"/>
    <x v="0"/>
    <x v="241"/>
    <x v="0"/>
    <s v="theater/plays"/>
    <n v="109.42666666666668"/>
    <x v="2666"/>
    <x v="1"/>
    <x v="6"/>
  </r>
  <r>
    <x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x v="0"/>
    <x v="33"/>
    <x v="0"/>
    <s v="theater/plays"/>
    <n v="126.6"/>
    <x v="2667"/>
    <x v="1"/>
    <x v="6"/>
  </r>
  <r>
    <x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x v="0"/>
    <x v="202"/>
    <x v="0"/>
    <s v="theater/plays"/>
    <n v="100.49999999999999"/>
    <x v="2668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x v="0"/>
    <x v="95"/>
    <x v="0"/>
    <s v="theater/plays"/>
    <n v="127.49999999999999"/>
    <x v="2669"/>
    <x v="1"/>
    <x v="6"/>
  </r>
  <r>
    <x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x v="0"/>
    <x v="196"/>
    <x v="0"/>
    <s v="theater/plays"/>
    <n v="100.05999999999999"/>
    <x v="2670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x v="0"/>
    <x v="59"/>
    <x v="0"/>
    <s v="theater/plays"/>
    <n v="175"/>
    <x v="2671"/>
    <x v="1"/>
    <x v="6"/>
  </r>
  <r>
    <x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x v="0"/>
    <x v="2"/>
    <x v="0"/>
    <s v="theater/plays"/>
    <n v="127.25"/>
    <x v="2672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x v="0"/>
    <x v="68"/>
    <x v="0"/>
    <s v="theater/plays"/>
    <n v="110.63333333333334"/>
    <x v="2673"/>
    <x v="1"/>
    <x v="6"/>
  </r>
  <r>
    <x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x v="0"/>
    <x v="17"/>
    <x v="0"/>
    <s v="theater/plays"/>
    <n v="125.93749999999999"/>
    <x v="2674"/>
    <x v="1"/>
    <x v="6"/>
  </r>
  <r>
    <x v="3595"/>
    <s v="The Flu Season"/>
    <s v="A new theatre company staging Will Eno's The Flu Season in Seattle"/>
    <x v="27"/>
    <n v="3081"/>
    <x v="0"/>
    <x v="0"/>
    <s v="USD"/>
    <n v="1426229940"/>
    <n v="1423959123"/>
    <x v="0"/>
    <x v="95"/>
    <x v="0"/>
    <s v="theater/plays"/>
    <n v="118.5"/>
    <x v="2675"/>
    <x v="1"/>
    <x v="6"/>
  </r>
  <r>
    <x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x v="0"/>
    <x v="41"/>
    <x v="0"/>
    <s v="theater/plays"/>
    <n v="107.72727272727273"/>
    <x v="2676"/>
    <x v="1"/>
    <x v="6"/>
  </r>
  <r>
    <x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x v="0"/>
    <x v="51"/>
    <x v="0"/>
    <s v="theater/plays"/>
    <n v="102.60000000000001"/>
    <x v="2677"/>
    <x v="1"/>
    <x v="6"/>
  </r>
  <r>
    <x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x v="0"/>
    <x v="74"/>
    <x v="0"/>
    <s v="theater/plays"/>
    <n v="110.1"/>
    <x v="1148"/>
    <x v="1"/>
    <x v="6"/>
  </r>
  <r>
    <x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x v="0"/>
    <x v="57"/>
    <x v="0"/>
    <s v="theater/plays"/>
    <n v="202"/>
    <x v="2678"/>
    <x v="1"/>
    <x v="6"/>
  </r>
  <r>
    <x v="3600"/>
    <s v="Pariah"/>
    <s v="The First Play From The Man Who Brought You The Black James Bond!"/>
    <x v="185"/>
    <n v="13"/>
    <x v="0"/>
    <x v="0"/>
    <s v="USD"/>
    <n v="1476390164"/>
    <n v="1473970964"/>
    <x v="0"/>
    <x v="80"/>
    <x v="0"/>
    <s v="theater/plays"/>
    <n v="130"/>
    <x v="2679"/>
    <x v="1"/>
    <x v="6"/>
  </r>
  <r>
    <x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x v="0"/>
    <x v="28"/>
    <x v="0"/>
    <s v="theater/plays"/>
    <n v="104.35000000000001"/>
    <x v="2680"/>
    <x v="1"/>
    <x v="6"/>
  </r>
  <r>
    <x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x v="0"/>
    <x v="72"/>
    <x v="0"/>
    <s v="theater/plays"/>
    <n v="100.05"/>
    <x v="2681"/>
    <x v="1"/>
    <x v="6"/>
  </r>
  <r>
    <x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x v="0"/>
    <x v="7"/>
    <x v="0"/>
    <s v="theater/plays"/>
    <n v="170.66666666666669"/>
    <x v="2682"/>
    <x v="1"/>
    <x v="6"/>
  </r>
  <r>
    <x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x v="0"/>
    <x v="50"/>
    <x v="0"/>
    <s v="theater/plays"/>
    <n v="112.83333333333334"/>
    <x v="2683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x v="0"/>
    <x v="41"/>
    <x v="0"/>
    <s v="theater/plays"/>
    <n v="184"/>
    <x v="76"/>
    <x v="1"/>
    <x v="6"/>
  </r>
  <r>
    <x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x v="0"/>
    <x v="31"/>
    <x v="0"/>
    <s v="theater/plays"/>
    <n v="130.26666666666665"/>
    <x v="2684"/>
    <x v="1"/>
    <x v="6"/>
  </r>
  <r>
    <x v="3607"/>
    <s v="E15 at The Pleasance and CPT"/>
    <s v="'E15' is a verbatim project that looks at the story of the Focus E15 Campaign"/>
    <x v="131"/>
    <n v="580"/>
    <x v="0"/>
    <x v="1"/>
    <s v="GBP"/>
    <n v="1450137600"/>
    <n v="1448924882"/>
    <x v="0"/>
    <x v="9"/>
    <x v="0"/>
    <s v="theater/plays"/>
    <n v="105.45454545454544"/>
    <x v="2109"/>
    <x v="1"/>
    <x v="6"/>
  </r>
  <r>
    <x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x v="0"/>
    <x v="74"/>
    <x v="0"/>
    <s v="theater/plays"/>
    <n v="100"/>
    <x v="2685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x v="0"/>
    <x v="64"/>
    <x v="0"/>
    <s v="theater/plays"/>
    <n v="153.31632653061226"/>
    <x v="2686"/>
    <x v="1"/>
    <x v="6"/>
  </r>
  <r>
    <x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x v="0"/>
    <x v="162"/>
    <x v="0"/>
    <s v="theater/plays"/>
    <n v="162.30000000000001"/>
    <x v="2687"/>
    <x v="1"/>
    <x v="6"/>
  </r>
  <r>
    <x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x v="0"/>
    <x v="13"/>
    <x v="0"/>
    <s v="theater/plays"/>
    <n v="136"/>
    <x v="590"/>
    <x v="1"/>
    <x v="6"/>
  </r>
  <r>
    <x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x v="0"/>
    <x v="7"/>
    <x v="0"/>
    <s v="theater/plays"/>
    <n v="144.4"/>
    <x v="2688"/>
    <x v="1"/>
    <x v="6"/>
  </r>
  <r>
    <x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x v="0"/>
    <x v="9"/>
    <x v="0"/>
    <s v="theater/plays"/>
    <n v="100"/>
    <x v="372"/>
    <x v="1"/>
    <x v="6"/>
  </r>
  <r>
    <x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x v="0"/>
    <x v="26"/>
    <x v="0"/>
    <s v="theater/plays"/>
    <n v="100.8"/>
    <x v="2689"/>
    <x v="1"/>
    <x v="6"/>
  </r>
  <r>
    <x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x v="0"/>
    <x v="250"/>
    <x v="0"/>
    <s v="theater/plays"/>
    <n v="106.80000000000001"/>
    <x v="2690"/>
    <x v="1"/>
    <x v="6"/>
  </r>
  <r>
    <x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x v="0"/>
    <x v="43"/>
    <x v="0"/>
    <s v="theater/plays"/>
    <n v="124.8"/>
    <x v="2691"/>
    <x v="1"/>
    <x v="6"/>
  </r>
  <r>
    <x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x v="0"/>
    <x v="13"/>
    <x v="0"/>
    <s v="theater/plays"/>
    <n v="118.91891891891892"/>
    <x v="2692"/>
    <x v="1"/>
    <x v="6"/>
  </r>
  <r>
    <x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x v="0"/>
    <x v="66"/>
    <x v="0"/>
    <s v="theater/plays"/>
    <n v="101"/>
    <x v="2693"/>
    <x v="1"/>
    <x v="6"/>
  </r>
  <r>
    <x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x v="0"/>
    <x v="57"/>
    <x v="0"/>
    <s v="theater/plays"/>
    <n v="112.99999999999999"/>
    <x v="1167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x v="0"/>
    <x v="438"/>
    <x v="0"/>
    <s v="theater/plays"/>
    <n v="105.19047619047619"/>
    <x v="2694"/>
    <x v="1"/>
    <x v="6"/>
  </r>
  <r>
    <x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x v="0"/>
    <x v="16"/>
    <x v="0"/>
    <s v="theater/plays"/>
    <n v="109.73333333333332"/>
    <x v="2695"/>
    <x v="1"/>
    <x v="6"/>
  </r>
  <r>
    <x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x v="0"/>
    <x v="64"/>
    <x v="0"/>
    <s v="theater/plays"/>
    <n v="100.099"/>
    <x v="2696"/>
    <x v="1"/>
    <x v="6"/>
  </r>
  <r>
    <x v="3623"/>
    <s v="Since I've Been Here"/>
    <s v="An original play exploring the complications of romantic relationships in all forms."/>
    <x v="30"/>
    <n v="3000"/>
    <x v="0"/>
    <x v="0"/>
    <s v="USD"/>
    <n v="1406358000"/>
    <n v="1404841270"/>
    <x v="0"/>
    <x v="69"/>
    <x v="0"/>
    <s v="theater/plays"/>
    <n v="120"/>
    <x v="2697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x v="0"/>
    <x v="70"/>
    <x v="0"/>
    <s v="theater/plays"/>
    <n v="104.93333333333332"/>
    <x v="2698"/>
    <x v="1"/>
    <x v="6"/>
  </r>
  <r>
    <x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x v="0"/>
    <x v="76"/>
    <x v="0"/>
    <s v="theater/plays"/>
    <n v="102.66666666666666"/>
    <x v="2699"/>
    <x v="1"/>
    <x v="6"/>
  </r>
  <r>
    <x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x v="0"/>
    <x v="53"/>
    <x v="0"/>
    <s v="theater/plays"/>
    <n v="101.82500000000002"/>
    <x v="2700"/>
    <x v="1"/>
    <x v="6"/>
  </r>
  <r>
    <x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x v="0"/>
    <x v="60"/>
    <x v="0"/>
    <s v="theater/plays"/>
    <n v="100"/>
    <x v="2701"/>
    <x v="1"/>
    <x v="6"/>
  </r>
  <r>
    <x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x v="0"/>
    <x v="78"/>
    <x v="1"/>
    <s v="theater/musical"/>
    <n v="0"/>
    <x v="121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x v="0"/>
    <x v="84"/>
    <x v="1"/>
    <s v="theater/musical"/>
    <n v="1.9999999999999998E-4"/>
    <x v="120"/>
    <x v="1"/>
    <x v="40"/>
  </r>
  <r>
    <x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x v="0"/>
    <x v="29"/>
    <x v="1"/>
    <s v="theater/musical"/>
    <n v="3.3333333333333333E-2"/>
    <x v="120"/>
    <x v="1"/>
    <x v="40"/>
  </r>
  <r>
    <x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x v="0"/>
    <x v="211"/>
    <x v="1"/>
    <s v="theater/musical"/>
    <n v="51.023391812865491"/>
    <x v="2702"/>
    <x v="1"/>
    <x v="40"/>
  </r>
  <r>
    <x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x v="0"/>
    <x v="29"/>
    <x v="1"/>
    <s v="theater/musical"/>
    <n v="20"/>
    <x v="101"/>
    <x v="1"/>
    <x v="40"/>
  </r>
  <r>
    <x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x v="0"/>
    <x v="162"/>
    <x v="1"/>
    <s v="theater/musical"/>
    <n v="35.24"/>
    <x v="2703"/>
    <x v="1"/>
    <x v="40"/>
  </r>
  <r>
    <x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x v="0"/>
    <x v="59"/>
    <x v="1"/>
    <s v="theater/musical"/>
    <n v="4.246666666666667"/>
    <x v="2704"/>
    <x v="1"/>
    <x v="40"/>
  </r>
  <r>
    <x v="3635"/>
    <s v="Mary's Son"/>
    <s v="Mary's Son is a pop opera about Jesus and the hope he brings to all people."/>
    <x v="8"/>
    <n v="1276"/>
    <x v="2"/>
    <x v="0"/>
    <s v="USD"/>
    <n v="1461186676"/>
    <n v="1458594676"/>
    <x v="0"/>
    <x v="73"/>
    <x v="1"/>
    <s v="theater/musical"/>
    <n v="36.457142857142856"/>
    <x v="2705"/>
    <x v="1"/>
    <x v="40"/>
  </r>
  <r>
    <x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x v="0"/>
    <x v="78"/>
    <x v="1"/>
    <s v="theater/musical"/>
    <n v="0"/>
    <x v="121"/>
    <x v="1"/>
    <x v="40"/>
  </r>
  <r>
    <x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x v="0"/>
    <x v="25"/>
    <x v="1"/>
    <s v="theater/musical"/>
    <n v="30.866666666666664"/>
    <x v="2706"/>
    <x v="1"/>
    <x v="40"/>
  </r>
  <r>
    <x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x v="0"/>
    <x v="84"/>
    <x v="1"/>
    <s v="theater/musical"/>
    <n v="6.5454545454545459"/>
    <x v="1762"/>
    <x v="1"/>
    <x v="40"/>
  </r>
  <r>
    <x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x v="0"/>
    <x v="29"/>
    <x v="1"/>
    <s v="theater/musical"/>
    <n v="4.0000000000000001E-3"/>
    <x v="120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x v="0"/>
    <x v="83"/>
    <x v="1"/>
    <s v="theater/musical"/>
    <n v="5.5"/>
    <x v="1782"/>
    <x v="1"/>
    <x v="40"/>
  </r>
  <r>
    <x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x v="0"/>
    <x v="78"/>
    <x v="1"/>
    <s v="theater/musical"/>
    <n v="0"/>
    <x v="121"/>
    <x v="1"/>
    <x v="40"/>
  </r>
  <r>
    <x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x v="0"/>
    <x v="84"/>
    <x v="1"/>
    <s v="theater/musical"/>
    <n v="2.1428571428571428"/>
    <x v="507"/>
    <x v="1"/>
    <x v="40"/>
  </r>
  <r>
    <x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x v="0"/>
    <x v="78"/>
    <x v="1"/>
    <s v="theater/musical"/>
    <n v="0"/>
    <x v="121"/>
    <x v="1"/>
    <x v="40"/>
  </r>
  <r>
    <x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x v="0"/>
    <x v="8"/>
    <x v="1"/>
    <s v="theater/musical"/>
    <n v="16.420000000000002"/>
    <x v="2707"/>
    <x v="1"/>
    <x v="40"/>
  </r>
  <r>
    <x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x v="0"/>
    <x v="29"/>
    <x v="1"/>
    <s v="theater/musical"/>
    <n v="0.1"/>
    <x v="120"/>
    <x v="1"/>
    <x v="40"/>
  </r>
  <r>
    <x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x v="0"/>
    <x v="22"/>
    <x v="1"/>
    <s v="theater/musical"/>
    <n v="4.8099999999999996"/>
    <x v="2708"/>
    <x v="1"/>
    <x v="40"/>
  </r>
  <r>
    <x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x v="0"/>
    <x v="84"/>
    <x v="1"/>
    <s v="theater/musical"/>
    <n v="6"/>
    <x v="2"/>
    <x v="1"/>
    <x v="40"/>
  </r>
  <r>
    <x v="3648"/>
    <s v="Moth Theater Lives"/>
    <s v="Help Moth Live! Support Moth and its artist collective to achieve its 2014/15 season."/>
    <x v="79"/>
    <n v="40153"/>
    <x v="0"/>
    <x v="0"/>
    <s v="USD"/>
    <n v="1412492445"/>
    <n v="1409900445"/>
    <x v="0"/>
    <x v="196"/>
    <x v="0"/>
    <s v="theater/plays"/>
    <n v="100.38249999999999"/>
    <x v="2709"/>
    <x v="1"/>
    <x v="6"/>
  </r>
  <r>
    <x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x v="0"/>
    <x v="22"/>
    <x v="0"/>
    <s v="theater/plays"/>
    <n v="104"/>
    <x v="1188"/>
    <x v="1"/>
    <x v="6"/>
  </r>
  <r>
    <x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x v="0"/>
    <x v="57"/>
    <x v="0"/>
    <s v="theater/plays"/>
    <n v="100"/>
    <x v="2116"/>
    <x v="1"/>
    <x v="6"/>
  </r>
  <r>
    <x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x v="0"/>
    <x v="82"/>
    <x v="0"/>
    <s v="theater/plays"/>
    <n v="104"/>
    <x v="1377"/>
    <x v="1"/>
    <x v="6"/>
  </r>
  <r>
    <x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x v="0"/>
    <x v="57"/>
    <x v="0"/>
    <s v="theater/plays"/>
    <n v="250.66666666666669"/>
    <x v="2710"/>
    <x v="1"/>
    <x v="6"/>
  </r>
  <r>
    <x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x v="0"/>
    <x v="51"/>
    <x v="0"/>
    <s v="theater/plays"/>
    <n v="100.49999999999999"/>
    <x v="2711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x v="0"/>
    <x v="44"/>
    <x v="0"/>
    <s v="theater/plays"/>
    <n v="174.4"/>
    <x v="2712"/>
    <x v="1"/>
    <x v="6"/>
  </r>
  <r>
    <x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x v="0"/>
    <x v="1"/>
    <x v="0"/>
    <s v="theater/plays"/>
    <n v="116.26"/>
    <x v="2713"/>
    <x v="1"/>
    <x v="6"/>
  </r>
  <r>
    <x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x v="0"/>
    <x v="67"/>
    <x v="0"/>
    <s v="theater/plays"/>
    <n v="105.82000000000001"/>
    <x v="2714"/>
    <x v="1"/>
    <x v="6"/>
  </r>
  <r>
    <x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x v="0"/>
    <x v="9"/>
    <x v="0"/>
    <s v="theater/plays"/>
    <n v="110.75"/>
    <x v="2715"/>
    <x v="1"/>
    <x v="6"/>
  </r>
  <r>
    <x v="3658"/>
    <s v="Mr. Marmalade"/>
    <s v="Life is hard when your own imaginary friend can't make time for you."/>
    <x v="15"/>
    <n v="1510"/>
    <x v="0"/>
    <x v="0"/>
    <s v="USD"/>
    <n v="1404273540"/>
    <n v="1400272580"/>
    <x v="0"/>
    <x v="9"/>
    <x v="0"/>
    <s v="theater/plays"/>
    <n v="100.66666666666666"/>
    <x v="2716"/>
    <x v="1"/>
    <x v="6"/>
  </r>
  <r>
    <x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x v="0"/>
    <x v="62"/>
    <x v="0"/>
    <s v="theater/plays"/>
    <n v="102.03333333333333"/>
    <x v="2717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x v="0"/>
    <x v="19"/>
    <x v="0"/>
    <s v="theater/plays"/>
    <n v="100"/>
    <x v="2718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x v="0"/>
    <x v="17"/>
    <x v="0"/>
    <s v="theater/plays"/>
    <n v="111.00000000000001"/>
    <x v="2719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x v="0"/>
    <x v="244"/>
    <x v="0"/>
    <s v="theater/plays"/>
    <n v="101.42500000000001"/>
    <x v="2720"/>
    <x v="1"/>
    <x v="6"/>
  </r>
  <r>
    <x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x v="0"/>
    <x v="82"/>
    <x v="0"/>
    <s v="theater/plays"/>
    <n v="104"/>
    <x v="438"/>
    <x v="1"/>
    <x v="6"/>
  </r>
  <r>
    <x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x v="0"/>
    <x v="10"/>
    <x v="0"/>
    <s v="theater/plays"/>
    <n v="109.375"/>
    <x v="2721"/>
    <x v="1"/>
    <x v="6"/>
  </r>
  <r>
    <x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x v="0"/>
    <x v="25"/>
    <x v="0"/>
    <s v="theater/plays"/>
    <n v="115.16129032258064"/>
    <x v="2722"/>
    <x v="1"/>
    <x v="6"/>
  </r>
  <r>
    <x v="3666"/>
    <s v="Israel LÃ³pez @ Ojai Playwrights Conference"/>
    <s v="Artistic Internship @ Ojai Playwrights Conference"/>
    <x v="38"/>
    <n v="1200"/>
    <x v="0"/>
    <x v="0"/>
    <s v="USD"/>
    <n v="1406185200"/>
    <n v="1404337382"/>
    <x v="0"/>
    <x v="44"/>
    <x v="0"/>
    <s v="theater/plays"/>
    <n v="100"/>
    <x v="2723"/>
    <x v="1"/>
    <x v="6"/>
  </r>
  <r>
    <x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x v="0"/>
    <x v="6"/>
    <x v="0"/>
    <s v="theater/plays"/>
    <n v="103.17033333333335"/>
    <x v="2724"/>
    <x v="1"/>
    <x v="6"/>
  </r>
  <r>
    <x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x v="0"/>
    <x v="33"/>
    <x v="0"/>
    <s v="theater/plays"/>
    <n v="103.49999999999999"/>
    <x v="2725"/>
    <x v="1"/>
    <x v="6"/>
  </r>
  <r>
    <x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x v="0"/>
    <x v="57"/>
    <x v="0"/>
    <s v="theater/plays"/>
    <n v="138.19999999999999"/>
    <x v="2726"/>
    <x v="1"/>
    <x v="6"/>
  </r>
  <r>
    <x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x v="0"/>
    <x v="8"/>
    <x v="0"/>
    <s v="theater/plays"/>
    <n v="109.54545454545455"/>
    <x v="2727"/>
    <x v="1"/>
    <x v="6"/>
  </r>
  <r>
    <x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x v="0"/>
    <x v="244"/>
    <x v="0"/>
    <s v="theater/plays"/>
    <n v="100.85714285714286"/>
    <x v="2728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x v="0"/>
    <x v="7"/>
    <x v="0"/>
    <s v="theater/plays"/>
    <n v="101.53333333333335"/>
    <x v="2729"/>
    <x v="1"/>
    <x v="6"/>
  </r>
  <r>
    <x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x v="0"/>
    <x v="229"/>
    <x v="0"/>
    <s v="theater/plays"/>
    <n v="113.625"/>
    <x v="2730"/>
    <x v="1"/>
    <x v="6"/>
  </r>
  <r>
    <x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x v="0"/>
    <x v="162"/>
    <x v="0"/>
    <s v="theater/plays"/>
    <n v="100"/>
    <x v="2731"/>
    <x v="1"/>
    <x v="6"/>
  </r>
  <r>
    <x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x v="0"/>
    <x v="83"/>
    <x v="0"/>
    <s v="theater/plays"/>
    <n v="140"/>
    <x v="463"/>
    <x v="1"/>
    <x v="6"/>
  </r>
  <r>
    <x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x v="0"/>
    <x v="38"/>
    <x v="0"/>
    <s v="theater/plays"/>
    <n v="128.75"/>
    <x v="2732"/>
    <x v="1"/>
    <x v="6"/>
  </r>
  <r>
    <x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x v="0"/>
    <x v="473"/>
    <x v="0"/>
    <s v="theater/plays"/>
    <n v="102.90416666666667"/>
    <x v="2733"/>
    <x v="1"/>
    <x v="6"/>
  </r>
  <r>
    <x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x v="0"/>
    <x v="162"/>
    <x v="0"/>
    <s v="theater/plays"/>
    <n v="102.49999999999999"/>
    <x v="2734"/>
    <x v="1"/>
    <x v="6"/>
  </r>
  <r>
    <x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x v="0"/>
    <x v="209"/>
    <x v="0"/>
    <s v="theater/plays"/>
    <n v="110.1"/>
    <x v="2735"/>
    <x v="1"/>
    <x v="6"/>
  </r>
  <r>
    <x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x v="0"/>
    <x v="69"/>
    <x v="0"/>
    <s v="theater/plays"/>
    <n v="112.76666666666667"/>
    <x v="2736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x v="0"/>
    <x v="59"/>
    <x v="0"/>
    <s v="theater/plays"/>
    <n v="111.9"/>
    <x v="1050"/>
    <x v="1"/>
    <x v="6"/>
  </r>
  <r>
    <x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x v="0"/>
    <x v="85"/>
    <x v="0"/>
    <s v="theater/plays"/>
    <n v="139.19999999999999"/>
    <x v="2737"/>
    <x v="1"/>
    <x v="6"/>
  </r>
  <r>
    <x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x v="0"/>
    <x v="36"/>
    <x v="0"/>
    <s v="theater/plays"/>
    <n v="110.85714285714286"/>
    <x v="2738"/>
    <x v="1"/>
    <x v="6"/>
  </r>
  <r>
    <x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x v="0"/>
    <x v="23"/>
    <x v="0"/>
    <s v="theater/plays"/>
    <n v="139.06666666666666"/>
    <x v="2739"/>
    <x v="1"/>
    <x v="6"/>
  </r>
  <r>
    <x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x v="0"/>
    <x v="149"/>
    <x v="0"/>
    <s v="theater/plays"/>
    <n v="105.69999999999999"/>
    <x v="17"/>
    <x v="1"/>
    <x v="6"/>
  </r>
  <r>
    <x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x v="0"/>
    <x v="79"/>
    <x v="0"/>
    <s v="theater/plays"/>
    <n v="101.42857142857142"/>
    <x v="2740"/>
    <x v="1"/>
    <x v="6"/>
  </r>
  <r>
    <x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x v="0"/>
    <x v="20"/>
    <x v="0"/>
    <s v="theater/plays"/>
    <n v="100.245"/>
    <x v="2741"/>
    <x v="1"/>
    <x v="6"/>
  </r>
  <r>
    <x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x v="0"/>
    <x v="70"/>
    <x v="0"/>
    <s v="theater/plays"/>
    <n v="109.16666666666666"/>
    <x v="2742"/>
    <x v="1"/>
    <x v="6"/>
  </r>
  <r>
    <x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x v="0"/>
    <x v="95"/>
    <x v="0"/>
    <s v="theater/plays"/>
    <n v="118.33333333333333"/>
    <x v="2743"/>
    <x v="1"/>
    <x v="6"/>
  </r>
  <r>
    <x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x v="0"/>
    <x v="162"/>
    <x v="0"/>
    <s v="theater/plays"/>
    <n v="120"/>
    <x v="2744"/>
    <x v="1"/>
    <x v="6"/>
  </r>
  <r>
    <x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x v="0"/>
    <x v="220"/>
    <x v="0"/>
    <s v="theater/plays"/>
    <n v="127.96000000000001"/>
    <x v="2745"/>
    <x v="1"/>
    <x v="6"/>
  </r>
  <r>
    <x v="3692"/>
    <s v="An Evening With Durang"/>
    <s v="Help us independently produce two great comedies by Christopher Durang."/>
    <x v="28"/>
    <n v="1260"/>
    <x v="0"/>
    <x v="0"/>
    <s v="USD"/>
    <n v="1411084800"/>
    <n v="1410304179"/>
    <x v="0"/>
    <x v="57"/>
    <x v="0"/>
    <s v="theater/plays"/>
    <n v="126"/>
    <x v="2746"/>
    <x v="1"/>
    <x v="6"/>
  </r>
  <r>
    <x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x v="0"/>
    <x v="25"/>
    <x v="0"/>
    <s v="theater/plays"/>
    <n v="129.12912912912913"/>
    <x v="2747"/>
    <x v="1"/>
    <x v="6"/>
  </r>
  <r>
    <x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x v="0"/>
    <x v="65"/>
    <x v="0"/>
    <s v="theater/plays"/>
    <n v="107.42857142857143"/>
    <x v="2748"/>
    <x v="1"/>
    <x v="6"/>
  </r>
  <r>
    <x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x v="0"/>
    <x v="51"/>
    <x v="0"/>
    <s v="theater/plays"/>
    <n v="100.125"/>
    <x v="2749"/>
    <x v="1"/>
    <x v="6"/>
  </r>
  <r>
    <x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x v="0"/>
    <x v="76"/>
    <x v="0"/>
    <s v="theater/plays"/>
    <n v="155"/>
    <x v="2750"/>
    <x v="1"/>
    <x v="6"/>
  </r>
  <r>
    <x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x v="0"/>
    <x v="209"/>
    <x v="0"/>
    <s v="theater/plays"/>
    <n v="108"/>
    <x v="2751"/>
    <x v="1"/>
    <x v="6"/>
  </r>
  <r>
    <x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x v="0"/>
    <x v="327"/>
    <x v="0"/>
    <s v="theater/plays"/>
    <n v="110.52"/>
    <x v="2752"/>
    <x v="1"/>
    <x v="6"/>
  </r>
  <r>
    <x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x v="0"/>
    <x v="244"/>
    <x v="0"/>
    <s v="theater/plays"/>
    <n v="100.8"/>
    <x v="2111"/>
    <x v="1"/>
    <x v="6"/>
  </r>
  <r>
    <x v="3700"/>
    <s v="Generations (Senior Project)"/>
    <s v="Help me produce the play I have written for my senior project!"/>
    <x v="2"/>
    <n v="606"/>
    <x v="0"/>
    <x v="0"/>
    <s v="USD"/>
    <n v="1412092800"/>
    <n v="1409493800"/>
    <x v="0"/>
    <x v="59"/>
    <x v="0"/>
    <s v="theater/plays"/>
    <n v="121.2"/>
    <x v="2417"/>
    <x v="1"/>
    <x v="6"/>
  </r>
  <r>
    <x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x v="0"/>
    <x v="70"/>
    <x v="0"/>
    <s v="theater/plays"/>
    <n v="100.33333333333334"/>
    <x v="2753"/>
    <x v="1"/>
    <x v="6"/>
  </r>
  <r>
    <x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x v="0"/>
    <x v="64"/>
    <x v="0"/>
    <s v="theater/plays"/>
    <n v="109.16666666666666"/>
    <x v="2754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x v="0"/>
    <x v="209"/>
    <x v="0"/>
    <s v="theater/plays"/>
    <n v="123.42857142857142"/>
    <x v="2755"/>
    <x v="1"/>
    <x v="6"/>
  </r>
  <r>
    <x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x v="0"/>
    <x v="74"/>
    <x v="0"/>
    <s v="theater/plays"/>
    <n v="136.33666666666667"/>
    <x v="2756"/>
    <x v="1"/>
    <x v="6"/>
  </r>
  <r>
    <x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x v="0"/>
    <x v="2"/>
    <x v="0"/>
    <s v="theater/plays"/>
    <n v="103.46657233816768"/>
    <x v="1911"/>
    <x v="1"/>
    <x v="6"/>
  </r>
  <r>
    <x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x v="0"/>
    <x v="62"/>
    <x v="0"/>
    <s v="theater/plays"/>
    <n v="121.33333333333334"/>
    <x v="2757"/>
    <x v="1"/>
    <x v="6"/>
  </r>
  <r>
    <x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x v="0"/>
    <x v="23"/>
    <x v="0"/>
    <s v="theater/plays"/>
    <n v="186"/>
    <x v="2758"/>
    <x v="1"/>
    <x v="6"/>
  </r>
  <r>
    <x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x v="0"/>
    <x v="70"/>
    <x v="0"/>
    <s v="theater/plays"/>
    <n v="300"/>
    <x v="2759"/>
    <x v="1"/>
    <x v="6"/>
  </r>
  <r>
    <x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x v="0"/>
    <x v="2"/>
    <x v="0"/>
    <s v="theater/plays"/>
    <n v="108.25"/>
    <x v="2760"/>
    <x v="1"/>
    <x v="6"/>
  </r>
  <r>
    <x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x v="0"/>
    <x v="74"/>
    <x v="0"/>
    <s v="theater/plays"/>
    <n v="141.15384615384616"/>
    <x v="2761"/>
    <x v="1"/>
    <x v="6"/>
  </r>
  <r>
    <x v="3711"/>
    <s v="The Youth Shakespeare Project 2014"/>
    <s v="Two teachers and twenty kids bring one of Shakespeare's plays to life!"/>
    <x v="2"/>
    <n v="570"/>
    <x v="0"/>
    <x v="0"/>
    <s v="USD"/>
    <n v="1402848000"/>
    <n v="1400606573"/>
    <x v="0"/>
    <x v="64"/>
    <x v="0"/>
    <s v="theater/plays"/>
    <n v="113.99999999999999"/>
    <x v="2762"/>
    <x v="1"/>
    <x v="6"/>
  </r>
  <r>
    <x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x v="0"/>
    <x v="201"/>
    <x v="0"/>
    <s v="theater/plays"/>
    <n v="153.73333333333335"/>
    <x v="2763"/>
    <x v="1"/>
    <x v="6"/>
  </r>
  <r>
    <x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x v="0"/>
    <x v="10"/>
    <x v="0"/>
    <s v="theater/plays"/>
    <n v="101.49999999999999"/>
    <x v="2764"/>
    <x v="1"/>
    <x v="6"/>
  </r>
  <r>
    <x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x v="0"/>
    <x v="174"/>
    <x v="0"/>
    <s v="theater/plays"/>
    <n v="102.35000000000001"/>
    <x v="2765"/>
    <x v="1"/>
    <x v="6"/>
  </r>
  <r>
    <x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x v="0"/>
    <x v="74"/>
    <x v="0"/>
    <s v="theater/plays"/>
    <n v="102.57142857142858"/>
    <x v="2766"/>
    <x v="1"/>
    <x v="6"/>
  </r>
  <r>
    <x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x v="0"/>
    <x v="54"/>
    <x v="0"/>
    <s v="theater/plays"/>
    <n v="155.75"/>
    <x v="2767"/>
    <x v="1"/>
    <x v="6"/>
  </r>
  <r>
    <x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x v="0"/>
    <x v="62"/>
    <x v="0"/>
    <s v="theater/plays"/>
    <n v="100.75"/>
    <x v="2768"/>
    <x v="1"/>
    <x v="6"/>
  </r>
  <r>
    <x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x v="0"/>
    <x v="67"/>
    <x v="0"/>
    <s v="theater/plays"/>
    <n v="239.4"/>
    <x v="2769"/>
    <x v="1"/>
    <x v="6"/>
  </r>
  <r>
    <x v="3719"/>
    <s v="Corium"/>
    <s v="A new piece of physical theatre about love, regret and longing."/>
    <x v="48"/>
    <n v="420"/>
    <x v="0"/>
    <x v="1"/>
    <s v="GBP"/>
    <n v="1434994266"/>
    <n v="1432402266"/>
    <x v="0"/>
    <x v="80"/>
    <x v="0"/>
    <s v="theater/plays"/>
    <n v="210"/>
    <x v="2600"/>
    <x v="1"/>
    <x v="6"/>
  </r>
  <r>
    <x v="3720"/>
    <s v="Lakotas and the American Theatre"/>
    <s v="Breaking the American Indian stereotype in the American Theatre."/>
    <x v="126"/>
    <n v="3449"/>
    <x v="0"/>
    <x v="0"/>
    <s v="USD"/>
    <n v="1435881006"/>
    <n v="1433980206"/>
    <x v="0"/>
    <x v="244"/>
    <x v="0"/>
    <s v="theater/plays"/>
    <n v="104.51515151515152"/>
    <x v="2770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x v="0"/>
    <x v="34"/>
    <x v="0"/>
    <s v="theater/plays"/>
    <n v="100.8"/>
    <x v="2771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x v="0"/>
    <x v="2"/>
    <x v="0"/>
    <s v="theater/plays"/>
    <n v="111.20000000000002"/>
    <x v="2772"/>
    <x v="1"/>
    <x v="6"/>
  </r>
  <r>
    <x v="3723"/>
    <s v="Beauty and the Beast"/>
    <s v="Saltmine Theatre Company present Beauty and the Beast:"/>
    <x v="37"/>
    <n v="4592"/>
    <x v="0"/>
    <x v="1"/>
    <s v="GBP"/>
    <n v="1417374262"/>
    <n v="1414778662"/>
    <x v="0"/>
    <x v="287"/>
    <x v="0"/>
    <s v="theater/plays"/>
    <n v="102.04444444444445"/>
    <x v="2773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x v="0"/>
    <x v="30"/>
    <x v="0"/>
    <s v="theater/plays"/>
    <n v="102.54767441860466"/>
    <x v="2774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x v="0"/>
    <x v="41"/>
    <x v="0"/>
    <s v="theater/plays"/>
    <n v="127"/>
    <x v="2775"/>
    <x v="1"/>
    <x v="6"/>
  </r>
  <r>
    <x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x v="0"/>
    <x v="67"/>
    <x v="0"/>
    <s v="theater/plays"/>
    <n v="338.70588235294122"/>
    <x v="2776"/>
    <x v="1"/>
    <x v="6"/>
  </r>
  <r>
    <x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x v="0"/>
    <x v="51"/>
    <x v="0"/>
    <s v="theater/plays"/>
    <n v="100.75"/>
    <x v="2777"/>
    <x v="1"/>
    <x v="6"/>
  </r>
  <r>
    <x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x v="0"/>
    <x v="162"/>
    <x v="1"/>
    <s v="theater/plays"/>
    <n v="9.31"/>
    <x v="2778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x v="0"/>
    <x v="81"/>
    <x v="1"/>
    <s v="theater/plays"/>
    <n v="7.24"/>
    <x v="2779"/>
    <x v="1"/>
    <x v="6"/>
  </r>
  <r>
    <x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x v="0"/>
    <x v="29"/>
    <x v="1"/>
    <s v="theater/plays"/>
    <n v="10"/>
    <x v="101"/>
    <x v="1"/>
    <x v="6"/>
  </r>
  <r>
    <x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x v="0"/>
    <x v="8"/>
    <x v="1"/>
    <s v="theater/plays"/>
    <n v="11.272727272727273"/>
    <x v="1270"/>
    <x v="1"/>
    <x v="6"/>
  </r>
  <r>
    <x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x v="0"/>
    <x v="80"/>
    <x v="1"/>
    <s v="theater/plays"/>
    <n v="15.411764705882353"/>
    <x v="164"/>
    <x v="1"/>
    <x v="6"/>
  </r>
  <r>
    <x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x v="0"/>
    <x v="78"/>
    <x v="1"/>
    <s v="theater/plays"/>
    <n v="0"/>
    <x v="121"/>
    <x v="1"/>
    <x v="6"/>
  </r>
  <r>
    <x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x v="0"/>
    <x v="63"/>
    <x v="1"/>
    <s v="theater/plays"/>
    <n v="28.466666666666669"/>
    <x v="2397"/>
    <x v="1"/>
    <x v="6"/>
  </r>
  <r>
    <x v="3735"/>
    <s v="Women Beware Women"/>
    <s v="Young Actor's taking on a Jacobean tragedy. Family, betrayal, love, lust, sex and death."/>
    <x v="325"/>
    <n v="20"/>
    <x v="2"/>
    <x v="1"/>
    <s v="GBP"/>
    <n v="1432831089"/>
    <n v="1430239089"/>
    <x v="0"/>
    <x v="84"/>
    <x v="1"/>
    <s v="theater/plays"/>
    <n v="13.333333333333334"/>
    <x v="119"/>
    <x v="1"/>
    <x v="6"/>
  </r>
  <r>
    <x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x v="0"/>
    <x v="29"/>
    <x v="1"/>
    <s v="theater/plays"/>
    <n v="0.66666666666666674"/>
    <x v="119"/>
    <x v="1"/>
    <x v="6"/>
  </r>
  <r>
    <x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x v="0"/>
    <x v="80"/>
    <x v="1"/>
    <s v="theater/plays"/>
    <n v="21.428571428571427"/>
    <x v="839"/>
    <x v="1"/>
    <x v="6"/>
  </r>
  <r>
    <x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x v="0"/>
    <x v="79"/>
    <x v="1"/>
    <s v="theater/plays"/>
    <n v="18"/>
    <x v="834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x v="0"/>
    <x v="22"/>
    <x v="1"/>
    <s v="theater/plays"/>
    <n v="20.125"/>
    <x v="2780"/>
    <x v="1"/>
    <x v="6"/>
  </r>
  <r>
    <x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x v="0"/>
    <x v="25"/>
    <x v="1"/>
    <s v="theater/plays"/>
    <n v="17.899999999999999"/>
    <x v="2781"/>
    <x v="1"/>
    <x v="6"/>
  </r>
  <r>
    <x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x v="0"/>
    <x v="78"/>
    <x v="1"/>
    <s v="theater/plays"/>
    <n v="0"/>
    <x v="121"/>
    <x v="1"/>
    <x v="6"/>
  </r>
  <r>
    <x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x v="0"/>
    <x v="80"/>
    <x v="1"/>
    <s v="theater/plays"/>
    <n v="2"/>
    <x v="384"/>
    <x v="1"/>
    <x v="6"/>
  </r>
  <r>
    <x v="3743"/>
    <s v="Down the Mississippi"/>
    <s v="I'm taking the Adventures of Huckleberry Finn puppet show down the Mississippi River!"/>
    <x v="41"/>
    <n v="0"/>
    <x v="2"/>
    <x v="0"/>
    <s v="USD"/>
    <n v="1404406964"/>
    <n v="1401814964"/>
    <x v="0"/>
    <x v="78"/>
    <x v="1"/>
    <s v="theater/plays"/>
    <n v="0"/>
    <x v="121"/>
    <x v="1"/>
    <x v="6"/>
  </r>
  <r>
    <x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x v="0"/>
    <x v="78"/>
    <x v="1"/>
    <s v="theater/plays"/>
    <n v="0"/>
    <x v="121"/>
    <x v="1"/>
    <x v="6"/>
  </r>
  <r>
    <x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x v="0"/>
    <x v="29"/>
    <x v="1"/>
    <s v="theater/plays"/>
    <n v="10"/>
    <x v="119"/>
    <x v="1"/>
    <x v="6"/>
  </r>
  <r>
    <x v="3746"/>
    <s v="Stage Play Production - &quot;I Love You to Death&quot;"/>
    <s v="Generational curses CAN be broken...right?"/>
    <x v="0"/>
    <n v="202"/>
    <x v="2"/>
    <x v="0"/>
    <s v="USD"/>
    <n v="1475918439"/>
    <n v="1473326439"/>
    <x v="0"/>
    <x v="29"/>
    <x v="1"/>
    <s v="theater/plays"/>
    <n v="2.3764705882352941"/>
    <x v="2782"/>
    <x v="1"/>
    <x v="6"/>
  </r>
  <r>
    <x v="3747"/>
    <s v="Counting Stars"/>
    <s v="The world premiere of an astonishing new play by acclaimed writer Atiha Sen Gupta."/>
    <x v="30"/>
    <n v="25"/>
    <x v="2"/>
    <x v="1"/>
    <s v="GBP"/>
    <n v="1436137140"/>
    <n v="1433833896"/>
    <x v="0"/>
    <x v="29"/>
    <x v="1"/>
    <s v="theater/plays"/>
    <n v="1"/>
    <x v="384"/>
    <x v="1"/>
    <x v="6"/>
  </r>
  <r>
    <x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x v="0"/>
    <x v="47"/>
    <x v="0"/>
    <s v="theater/musical"/>
    <n v="103.52"/>
    <x v="2783"/>
    <x v="1"/>
    <x v="40"/>
  </r>
  <r>
    <x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x v="0"/>
    <x v="63"/>
    <x v="0"/>
    <s v="theater/musical"/>
    <n v="105"/>
    <x v="766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x v="0"/>
    <x v="33"/>
    <x v="0"/>
    <s v="theater/musical"/>
    <n v="100.44999999999999"/>
    <x v="2784"/>
    <x v="1"/>
    <x v="40"/>
  </r>
  <r>
    <x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x v="0"/>
    <x v="202"/>
    <x v="0"/>
    <s v="theater/musical"/>
    <n v="132.6"/>
    <x v="278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x v="0"/>
    <x v="41"/>
    <x v="0"/>
    <s v="theater/musical"/>
    <n v="112.99999999999999"/>
    <x v="804"/>
    <x v="1"/>
    <x v="40"/>
  </r>
  <r>
    <x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x v="0"/>
    <x v="209"/>
    <x v="0"/>
    <s v="theater/musical"/>
    <n v="103.34"/>
    <x v="2786"/>
    <x v="1"/>
    <x v="40"/>
  </r>
  <r>
    <x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x v="0"/>
    <x v="74"/>
    <x v="0"/>
    <s v="theater/musical"/>
    <n v="120"/>
    <x v="2787"/>
    <x v="1"/>
    <x v="40"/>
  </r>
  <r>
    <x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x v="0"/>
    <x v="33"/>
    <x v="0"/>
    <s v="theater/musical"/>
    <n v="129.63636363636363"/>
    <x v="2788"/>
    <x v="1"/>
    <x v="40"/>
  </r>
  <r>
    <x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x v="0"/>
    <x v="57"/>
    <x v="0"/>
    <s v="theater/musical"/>
    <n v="101.11111111111111"/>
    <x v="2789"/>
    <x v="1"/>
    <x v="40"/>
  </r>
  <r>
    <x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x v="0"/>
    <x v="133"/>
    <x v="0"/>
    <s v="theater/musical"/>
    <n v="108.51428571428572"/>
    <x v="2790"/>
    <x v="1"/>
    <x v="40"/>
  </r>
  <r>
    <x v="3758"/>
    <s v="Luigi's Ladies"/>
    <s v="LUIGI'S LADIES: an original one-woman musical comedy"/>
    <x v="15"/>
    <n v="1535"/>
    <x v="0"/>
    <x v="0"/>
    <s v="USD"/>
    <n v="1400475600"/>
    <n v="1397819938"/>
    <x v="0"/>
    <x v="55"/>
    <x v="0"/>
    <s v="theater/musical"/>
    <n v="102.33333333333334"/>
    <x v="2791"/>
    <x v="1"/>
    <x v="40"/>
  </r>
  <r>
    <x v="3759"/>
    <s v="Pared Down Productions"/>
    <s v="A production company specializing in small-scale musicals"/>
    <x v="23"/>
    <n v="4409.7700000000004"/>
    <x v="0"/>
    <x v="0"/>
    <s v="USD"/>
    <n v="1440556553"/>
    <n v="1435372553"/>
    <x v="0"/>
    <x v="106"/>
    <x v="0"/>
    <s v="theater/musical"/>
    <n v="110.24425000000002"/>
    <x v="2792"/>
    <x v="1"/>
    <x v="40"/>
  </r>
  <r>
    <x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x v="0"/>
    <x v="110"/>
    <x v="0"/>
    <s v="theater/musical"/>
    <n v="101.0154"/>
    <x v="2793"/>
    <x v="1"/>
    <x v="40"/>
  </r>
  <r>
    <x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x v="0"/>
    <x v="83"/>
    <x v="0"/>
    <s v="theater/musical"/>
    <n v="100"/>
    <x v="2794"/>
    <x v="1"/>
    <x v="40"/>
  </r>
  <r>
    <x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x v="0"/>
    <x v="33"/>
    <x v="0"/>
    <s v="theater/musical"/>
    <n v="106.24"/>
    <x v="2795"/>
    <x v="1"/>
    <x v="40"/>
  </r>
  <r>
    <x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x v="0"/>
    <x v="99"/>
    <x v="0"/>
    <s v="theater/musical"/>
    <n v="100"/>
    <x v="2796"/>
    <x v="1"/>
    <x v="40"/>
  </r>
  <r>
    <x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x v="0"/>
    <x v="74"/>
    <x v="0"/>
    <s v="theater/musical"/>
    <n v="100"/>
    <x v="2657"/>
    <x v="1"/>
    <x v="40"/>
  </r>
  <r>
    <x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x v="0"/>
    <x v="329"/>
    <x v="0"/>
    <s v="theater/musical"/>
    <n v="113.45714285714286"/>
    <x v="2797"/>
    <x v="1"/>
    <x v="40"/>
  </r>
  <r>
    <x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x v="0"/>
    <x v="93"/>
    <x v="0"/>
    <s v="theater/musical"/>
    <n v="102.65010000000001"/>
    <x v="2798"/>
    <x v="1"/>
    <x v="40"/>
  </r>
  <r>
    <x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x v="0"/>
    <x v="66"/>
    <x v="0"/>
    <s v="theater/musical"/>
    <n v="116.75"/>
    <x v="2799"/>
    <x v="1"/>
    <x v="40"/>
  </r>
  <r>
    <x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x v="0"/>
    <x v="6"/>
    <x v="0"/>
    <s v="theater/musical"/>
    <n v="107.65274999999998"/>
    <x v="2800"/>
    <x v="1"/>
    <x v="40"/>
  </r>
  <r>
    <x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x v="0"/>
    <x v="41"/>
    <x v="0"/>
    <s v="theater/musical"/>
    <n v="100"/>
    <x v="2801"/>
    <x v="1"/>
    <x v="40"/>
  </r>
  <r>
    <x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x v="0"/>
    <x v="9"/>
    <x v="0"/>
    <s v="theater/musical"/>
    <n v="100"/>
    <x v="101"/>
    <x v="1"/>
    <x v="40"/>
  </r>
  <r>
    <x v="3771"/>
    <s v="COME OUT SWINGIN'!"/>
    <s v="I would like to make a demo recording of six songs from COME OUT SWINGIN'!"/>
    <x v="28"/>
    <n v="1460"/>
    <x v="0"/>
    <x v="0"/>
    <s v="USD"/>
    <n v="1463529600"/>
    <n v="1462307652"/>
    <x v="0"/>
    <x v="44"/>
    <x v="0"/>
    <s v="theater/musical"/>
    <n v="146"/>
    <x v="2802"/>
    <x v="1"/>
    <x v="40"/>
  </r>
  <r>
    <x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x v="0"/>
    <x v="51"/>
    <x v="0"/>
    <s v="theater/musical"/>
    <n v="110.2"/>
    <x v="2803"/>
    <x v="1"/>
    <x v="40"/>
  </r>
  <r>
    <x v="3773"/>
    <s v="Dundee: A Hip-Hopera"/>
    <s v="A dramatic hip-hopera, inspired from monologues written by the performers."/>
    <x v="10"/>
    <n v="5410"/>
    <x v="0"/>
    <x v="0"/>
    <s v="USD"/>
    <n v="1479175680"/>
    <n v="1476317247"/>
    <x v="0"/>
    <x v="7"/>
    <x v="0"/>
    <s v="theater/musical"/>
    <n v="108.2"/>
    <x v="2804"/>
    <x v="1"/>
    <x v="40"/>
  </r>
  <r>
    <x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x v="0"/>
    <x v="20"/>
    <x v="0"/>
    <s v="theater/musical"/>
    <n v="100"/>
    <x v="101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x v="0"/>
    <x v="25"/>
    <x v="0"/>
    <s v="theater/musical"/>
    <n v="100.25"/>
    <x v="2805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x v="0"/>
    <x v="225"/>
    <x v="0"/>
    <s v="theater/musical"/>
    <n v="106.71250000000001"/>
    <x v="2806"/>
    <x v="1"/>
    <x v="40"/>
  </r>
  <r>
    <x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x v="0"/>
    <x v="211"/>
    <x v="0"/>
    <s v="theater/musical"/>
    <n v="143.19999999999999"/>
    <x v="2807"/>
    <x v="1"/>
    <x v="40"/>
  </r>
  <r>
    <x v="3778"/>
    <s v="Give a Puppet a Hand"/>
    <s v="Sponsor an AVENUE Q puppet for The Barn Players April 2015 production."/>
    <x v="262"/>
    <n v="2521"/>
    <x v="0"/>
    <x v="0"/>
    <s v="USD"/>
    <n v="1423942780"/>
    <n v="1418758780"/>
    <x v="0"/>
    <x v="17"/>
    <x v="0"/>
    <s v="theater/musical"/>
    <n v="105.04166666666667"/>
    <x v="2808"/>
    <x v="1"/>
    <x v="40"/>
  </r>
  <r>
    <x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x v="0"/>
    <x v="248"/>
    <x v="0"/>
    <s v="theater/musical"/>
    <n v="103.98"/>
    <x v="2809"/>
    <x v="1"/>
    <x v="40"/>
  </r>
  <r>
    <x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x v="0"/>
    <x v="209"/>
    <x v="0"/>
    <s v="theater/musical"/>
    <n v="120"/>
    <x v="101"/>
    <x v="1"/>
    <x v="40"/>
  </r>
  <r>
    <x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x v="0"/>
    <x v="47"/>
    <x v="0"/>
    <s v="theater/musical"/>
    <n v="109.66666666666667"/>
    <x v="2810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x v="0"/>
    <x v="74"/>
    <x v="0"/>
    <s v="theater/musical"/>
    <n v="101.75"/>
    <x v="2811"/>
    <x v="1"/>
    <x v="40"/>
  </r>
  <r>
    <x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x v="0"/>
    <x v="54"/>
    <x v="0"/>
    <s v="theater/musical"/>
    <n v="128.91666666666666"/>
    <x v="2812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x v="0"/>
    <x v="73"/>
    <x v="0"/>
    <s v="theater/musical"/>
    <n v="114.99999999999999"/>
    <x v="2813"/>
    <x v="1"/>
    <x v="40"/>
  </r>
  <r>
    <x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x v="0"/>
    <x v="209"/>
    <x v="0"/>
    <s v="theater/musical"/>
    <n v="150.75"/>
    <x v="984"/>
    <x v="1"/>
    <x v="40"/>
  </r>
  <r>
    <x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x v="0"/>
    <x v="26"/>
    <x v="0"/>
    <s v="theater/musical"/>
    <n v="110.96666666666665"/>
    <x v="2814"/>
    <x v="1"/>
    <x v="40"/>
  </r>
  <r>
    <x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x v="0"/>
    <x v="73"/>
    <x v="0"/>
    <s v="theater/musical"/>
    <n v="100.28571428571429"/>
    <x v="2815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x v="0"/>
    <x v="29"/>
    <x v="1"/>
    <s v="theater/musical"/>
    <n v="0.66666666666666674"/>
    <x v="130"/>
    <x v="1"/>
    <x v="40"/>
  </r>
  <r>
    <x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x v="0"/>
    <x v="80"/>
    <x v="1"/>
    <s v="theater/musical"/>
    <n v="3.267605633802817"/>
    <x v="2109"/>
    <x v="1"/>
    <x v="40"/>
  </r>
  <r>
    <x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x v="0"/>
    <x v="78"/>
    <x v="1"/>
    <s v="theater/musical"/>
    <n v="0"/>
    <x v="121"/>
    <x v="1"/>
    <x v="40"/>
  </r>
  <r>
    <x v="3791"/>
    <s v="Spin! at The Cumming Playhouse"/>
    <s v="Spin! is an original musical comedy-drama presented by Blue Palm Productions."/>
    <x v="15"/>
    <n v="0"/>
    <x v="2"/>
    <x v="0"/>
    <s v="USD"/>
    <n v="1404664592"/>
    <n v="1399480592"/>
    <x v="0"/>
    <x v="78"/>
    <x v="1"/>
    <s v="theater/musical"/>
    <n v="0"/>
    <x v="121"/>
    <x v="1"/>
    <x v="40"/>
  </r>
  <r>
    <x v="3792"/>
    <s v="BorikÃ©n: The Show"/>
    <s v="A cultural and historic journey through Puerto Rico's music and dance!"/>
    <x v="78"/>
    <n v="35"/>
    <x v="2"/>
    <x v="0"/>
    <s v="USD"/>
    <n v="1436957022"/>
    <n v="1434365022"/>
    <x v="0"/>
    <x v="84"/>
    <x v="1"/>
    <s v="theater/musical"/>
    <n v="0.27999999999999997"/>
    <x v="844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x v="0"/>
    <x v="54"/>
    <x v="1"/>
    <s v="theater/musical"/>
    <n v="59.657142857142851"/>
    <x v="2816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x v="0"/>
    <x v="29"/>
    <x v="1"/>
    <s v="theater/musical"/>
    <n v="1"/>
    <x v="73"/>
    <x v="1"/>
    <x v="40"/>
  </r>
  <r>
    <x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x v="0"/>
    <x v="84"/>
    <x v="1"/>
    <s v="theater/musical"/>
    <n v="1.6666666666666667"/>
    <x v="144"/>
    <x v="1"/>
    <x v="40"/>
  </r>
  <r>
    <x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x v="0"/>
    <x v="29"/>
    <x v="1"/>
    <s v="theater/musical"/>
    <n v="4.4444444444444444E-3"/>
    <x v="120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x v="0"/>
    <x v="77"/>
    <x v="1"/>
    <s v="theater/musical"/>
    <n v="89.666666666666657"/>
    <x v="2817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x v="0"/>
    <x v="81"/>
    <x v="1"/>
    <s v="theater/musical"/>
    <n v="1.4642857142857144"/>
    <x v="1536"/>
    <x v="1"/>
    <x v="40"/>
  </r>
  <r>
    <x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x v="0"/>
    <x v="80"/>
    <x v="1"/>
    <s v="theater/musical"/>
    <n v="4.0199999999999996"/>
    <x v="984"/>
    <x v="1"/>
    <x v="40"/>
  </r>
  <r>
    <x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x v="0"/>
    <x v="38"/>
    <x v="1"/>
    <s v="theater/musical"/>
    <n v="4.004545454545454"/>
    <x v="2818"/>
    <x v="1"/>
    <x v="40"/>
  </r>
  <r>
    <x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x v="0"/>
    <x v="82"/>
    <x v="1"/>
    <s v="theater/musical"/>
    <n v="8.52"/>
    <x v="2819"/>
    <x v="1"/>
    <x v="40"/>
  </r>
  <r>
    <x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x v="0"/>
    <x v="78"/>
    <x v="1"/>
    <s v="theater/musical"/>
    <n v="0"/>
    <x v="121"/>
    <x v="1"/>
    <x v="40"/>
  </r>
  <r>
    <x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x v="0"/>
    <x v="244"/>
    <x v="1"/>
    <s v="theater/musical"/>
    <n v="19.650000000000002"/>
    <x v="2820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x v="0"/>
    <x v="78"/>
    <x v="1"/>
    <s v="theater/musical"/>
    <n v="0"/>
    <x v="121"/>
    <x v="1"/>
    <x v="40"/>
  </r>
  <r>
    <x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x v="0"/>
    <x v="84"/>
    <x v="1"/>
    <s v="theater/musical"/>
    <n v="2E-3"/>
    <x v="1788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x v="0"/>
    <x v="29"/>
    <x v="1"/>
    <s v="theater/musical"/>
    <n v="6.6666666666666666E-2"/>
    <x v="144"/>
    <x v="1"/>
    <x v="40"/>
  </r>
  <r>
    <x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x v="0"/>
    <x v="82"/>
    <x v="1"/>
    <s v="theater/musical"/>
    <n v="30.333333333333336"/>
    <x v="2821"/>
    <x v="1"/>
    <x v="40"/>
  </r>
  <r>
    <x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x v="0"/>
    <x v="54"/>
    <x v="0"/>
    <s v="theater/plays"/>
    <n v="100"/>
    <x v="694"/>
    <x v="1"/>
    <x v="6"/>
  </r>
  <r>
    <x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x v="0"/>
    <x v="44"/>
    <x v="0"/>
    <s v="theater/plays"/>
    <n v="101.25"/>
    <x v="1352"/>
    <x v="1"/>
    <x v="6"/>
  </r>
  <r>
    <x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x v="0"/>
    <x v="55"/>
    <x v="0"/>
    <s v="theater/plays"/>
    <n v="121.73333333333333"/>
    <x v="2822"/>
    <x v="1"/>
    <x v="6"/>
  </r>
  <r>
    <x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x v="0"/>
    <x v="10"/>
    <x v="0"/>
    <s v="theater/plays"/>
    <n v="330"/>
    <x v="2823"/>
    <x v="1"/>
    <x v="6"/>
  </r>
  <r>
    <x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x v="0"/>
    <x v="202"/>
    <x v="0"/>
    <s v="theater/plays"/>
    <n v="109.55"/>
    <x v="2824"/>
    <x v="1"/>
    <x v="6"/>
  </r>
  <r>
    <x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x v="0"/>
    <x v="74"/>
    <x v="0"/>
    <s v="theater/plays"/>
    <n v="100.95190476190474"/>
    <x v="2825"/>
    <x v="1"/>
    <x v="6"/>
  </r>
  <r>
    <x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x v="0"/>
    <x v="69"/>
    <x v="0"/>
    <s v="theater/plays"/>
    <n v="140.13333333333333"/>
    <x v="2826"/>
    <x v="1"/>
    <x v="6"/>
  </r>
  <r>
    <x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x v="0"/>
    <x v="9"/>
    <x v="0"/>
    <s v="theater/plays"/>
    <n v="100.001"/>
    <x v="2827"/>
    <x v="1"/>
    <x v="6"/>
  </r>
  <r>
    <x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x v="0"/>
    <x v="77"/>
    <x v="0"/>
    <s v="theater/plays"/>
    <n v="119.238"/>
    <x v="2828"/>
    <x v="1"/>
    <x v="6"/>
  </r>
  <r>
    <x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x v="0"/>
    <x v="9"/>
    <x v="0"/>
    <s v="theater/plays"/>
    <n v="107.25"/>
    <x v="2829"/>
    <x v="1"/>
    <x v="6"/>
  </r>
  <r>
    <x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x v="0"/>
    <x v="73"/>
    <x v="0"/>
    <s v="theater/plays"/>
    <n v="227.99999999999997"/>
    <x v="2830"/>
    <x v="1"/>
    <x v="6"/>
  </r>
  <r>
    <x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x v="0"/>
    <x v="55"/>
    <x v="0"/>
    <s v="theater/plays"/>
    <n v="106.4"/>
    <x v="2831"/>
    <x v="1"/>
    <x v="6"/>
  </r>
  <r>
    <x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x v="0"/>
    <x v="9"/>
    <x v="0"/>
    <s v="theater/plays"/>
    <n v="143.33333333333334"/>
    <x v="2832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x v="0"/>
    <x v="67"/>
    <x v="0"/>
    <s v="theater/plays"/>
    <n v="104.54285714285714"/>
    <x v="2833"/>
    <x v="1"/>
    <x v="6"/>
  </r>
  <r>
    <x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x v="0"/>
    <x v="88"/>
    <x v="0"/>
    <s v="theater/plays"/>
    <n v="110.02000000000001"/>
    <x v="2834"/>
    <x v="1"/>
    <x v="6"/>
  </r>
  <r>
    <x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x v="0"/>
    <x v="14"/>
    <x v="0"/>
    <s v="theater/plays"/>
    <n v="106"/>
    <x v="2835"/>
    <x v="1"/>
    <x v="6"/>
  </r>
  <r>
    <x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x v="0"/>
    <x v="63"/>
    <x v="0"/>
    <s v="theater/plays"/>
    <n v="108"/>
    <x v="2836"/>
    <x v="1"/>
    <x v="6"/>
  </r>
  <r>
    <x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x v="0"/>
    <x v="72"/>
    <x v="0"/>
    <s v="theater/plays"/>
    <n v="105.42"/>
    <x v="2837"/>
    <x v="1"/>
    <x v="6"/>
  </r>
  <r>
    <x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x v="0"/>
    <x v="55"/>
    <x v="0"/>
    <s v="theater/plays"/>
    <n v="119.16666666666667"/>
    <x v="446"/>
    <x v="1"/>
    <x v="6"/>
  </r>
  <r>
    <x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x v="0"/>
    <x v="71"/>
    <x v="0"/>
    <s v="theater/plays"/>
    <n v="152.66666666666666"/>
    <x v="2838"/>
    <x v="1"/>
    <x v="6"/>
  </r>
  <r>
    <x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x v="0"/>
    <x v="33"/>
    <x v="0"/>
    <s v="theater/plays"/>
    <n v="100"/>
    <x v="2839"/>
    <x v="1"/>
    <x v="6"/>
  </r>
  <r>
    <x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x v="0"/>
    <x v="22"/>
    <x v="0"/>
    <s v="theater/plays"/>
    <n v="100.2"/>
    <x v="2840"/>
    <x v="1"/>
    <x v="6"/>
  </r>
  <r>
    <x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x v="0"/>
    <x v="83"/>
    <x v="0"/>
    <s v="theater/plays"/>
    <n v="225"/>
    <x v="766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x v="0"/>
    <x v="82"/>
    <x v="0"/>
    <s v="theater/plays"/>
    <n v="106.02199999999999"/>
    <x v="2841"/>
    <x v="1"/>
    <x v="6"/>
  </r>
  <r>
    <x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x v="0"/>
    <x v="82"/>
    <x v="0"/>
    <s v="theater/plays"/>
    <n v="104.66666666666666"/>
    <x v="2842"/>
    <x v="1"/>
    <x v="6"/>
  </r>
  <r>
    <x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x v="0"/>
    <x v="9"/>
    <x v="0"/>
    <s v="theater/plays"/>
    <n v="116.66666666666667"/>
    <x v="2843"/>
    <x v="1"/>
    <x v="6"/>
  </r>
  <r>
    <x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x v="0"/>
    <x v="7"/>
    <x v="0"/>
    <s v="theater/plays"/>
    <n v="109.03333333333333"/>
    <x v="2844"/>
    <x v="1"/>
    <x v="6"/>
  </r>
  <r>
    <x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x v="0"/>
    <x v="22"/>
    <x v="0"/>
    <s v="theater/plays"/>
    <n v="160"/>
    <x v="379"/>
    <x v="1"/>
    <x v="6"/>
  </r>
  <r>
    <x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x v="0"/>
    <x v="25"/>
    <x v="0"/>
    <s v="theater/plays"/>
    <n v="112.5"/>
    <x v="2845"/>
    <x v="1"/>
    <x v="6"/>
  </r>
  <r>
    <x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x v="0"/>
    <x v="57"/>
    <x v="0"/>
    <s v="theater/plays"/>
    <n v="102.1"/>
    <x v="2846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x v="0"/>
    <x v="61"/>
    <x v="0"/>
    <s v="theater/plays"/>
    <n v="100.824"/>
    <x v="2847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x v="0"/>
    <x v="58"/>
    <x v="0"/>
    <s v="theater/plays"/>
    <n v="101.25"/>
    <x v="2848"/>
    <x v="1"/>
    <x v="6"/>
  </r>
  <r>
    <x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x v="0"/>
    <x v="83"/>
    <x v="0"/>
    <s v="theater/plays"/>
    <n v="6500"/>
    <x v="94"/>
    <x v="1"/>
    <x v="6"/>
  </r>
  <r>
    <x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x v="1"/>
    <x v="69"/>
    <x v="1"/>
    <s v="theater/plays"/>
    <n v="8.7200000000000006"/>
    <x v="2849"/>
    <x v="1"/>
    <x v="6"/>
  </r>
  <r>
    <x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x v="1"/>
    <x v="23"/>
    <x v="1"/>
    <s v="theater/plays"/>
    <n v="21.94"/>
    <x v="2850"/>
    <x v="1"/>
    <x v="6"/>
  </r>
  <r>
    <x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x v="1"/>
    <x v="10"/>
    <x v="1"/>
    <s v="theater/plays"/>
    <n v="21.3"/>
    <x v="2851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x v="1"/>
    <x v="133"/>
    <x v="1"/>
    <s v="theater/plays"/>
    <n v="41.489795918367342"/>
    <x v="2852"/>
    <x v="1"/>
    <x v="6"/>
  </r>
  <r>
    <x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x v="1"/>
    <x v="8"/>
    <x v="1"/>
    <s v="theater/plays"/>
    <n v="2.105"/>
    <x v="2853"/>
    <x v="1"/>
    <x v="6"/>
  </r>
  <r>
    <x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x v="1"/>
    <x v="22"/>
    <x v="1"/>
    <s v="theater/plays"/>
    <n v="2.7"/>
    <x v="2854"/>
    <x v="1"/>
    <x v="6"/>
  </r>
  <r>
    <x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x v="1"/>
    <x v="82"/>
    <x v="1"/>
    <s v="theater/plays"/>
    <n v="16.161904761904761"/>
    <x v="2855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x v="1"/>
    <x v="68"/>
    <x v="1"/>
    <s v="theater/plays"/>
    <n v="16.376923076923077"/>
    <x v="2856"/>
    <x v="1"/>
    <x v="6"/>
  </r>
  <r>
    <x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x v="1"/>
    <x v="33"/>
    <x v="1"/>
    <s v="theater/plays"/>
    <n v="7.043333333333333"/>
    <x v="2857"/>
    <x v="1"/>
    <x v="6"/>
  </r>
  <r>
    <x v="3850"/>
    <s v="The Vagina Monologues 2015"/>
    <s v="V-Day is a global activist movement to end violence against women and girls."/>
    <x v="28"/>
    <n v="38"/>
    <x v="2"/>
    <x v="0"/>
    <s v="USD"/>
    <n v="1420081143"/>
    <n v="1417489143"/>
    <x v="1"/>
    <x v="80"/>
    <x v="1"/>
    <s v="theater/plays"/>
    <n v="3.8"/>
    <x v="2858"/>
    <x v="1"/>
    <x v="6"/>
  </r>
  <r>
    <x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x v="1"/>
    <x v="54"/>
    <x v="1"/>
    <s v="theater/plays"/>
    <n v="34.08"/>
    <x v="2859"/>
    <x v="1"/>
    <x v="6"/>
  </r>
  <r>
    <x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x v="0"/>
    <x v="84"/>
    <x v="1"/>
    <s v="theater/plays"/>
    <n v="0.2"/>
    <x v="119"/>
    <x v="1"/>
    <x v="6"/>
  </r>
  <r>
    <x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x v="0"/>
    <x v="84"/>
    <x v="1"/>
    <s v="theater/plays"/>
    <n v="2.5999999999999999E-2"/>
    <x v="31"/>
    <x v="1"/>
    <x v="6"/>
  </r>
  <r>
    <x v="3854"/>
    <s v="The Case Of Soghomon Tehlirian"/>
    <s v="A play dedicated to the 100th anniversary of the Armenian Genocide."/>
    <x v="34"/>
    <n v="1788"/>
    <x v="2"/>
    <x v="0"/>
    <s v="USD"/>
    <n v="1431206058"/>
    <n v="1428614058"/>
    <x v="0"/>
    <x v="9"/>
    <x v="1"/>
    <s v="theater/plays"/>
    <n v="16.254545454545454"/>
    <x v="2860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x v="0"/>
    <x v="29"/>
    <x v="1"/>
    <s v="theater/plays"/>
    <n v="2.5"/>
    <x v="384"/>
    <x v="1"/>
    <x v="6"/>
  </r>
  <r>
    <x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x v="0"/>
    <x v="29"/>
    <x v="1"/>
    <s v="theater/plays"/>
    <n v="0.02"/>
    <x v="120"/>
    <x v="1"/>
    <x v="6"/>
  </r>
  <r>
    <x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x v="0"/>
    <x v="80"/>
    <x v="1"/>
    <s v="theater/plays"/>
    <n v="5.2"/>
    <x v="178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x v="0"/>
    <x v="29"/>
    <x v="1"/>
    <s v="theater/plays"/>
    <n v="2"/>
    <x v="119"/>
    <x v="1"/>
    <x v="6"/>
  </r>
  <r>
    <x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x v="0"/>
    <x v="29"/>
    <x v="1"/>
    <s v="theater/plays"/>
    <n v="0.04"/>
    <x v="120"/>
    <x v="1"/>
    <x v="6"/>
  </r>
  <r>
    <x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x v="0"/>
    <x v="62"/>
    <x v="1"/>
    <s v="theater/plays"/>
    <n v="17.666666666666668"/>
    <x v="2861"/>
    <x v="1"/>
    <x v="6"/>
  </r>
  <r>
    <x v="3861"/>
    <s v="READY OR NOT HERE I COME"/>
    <s v="THE COMING OF THE LORD!"/>
    <x v="13"/>
    <n v="100"/>
    <x v="2"/>
    <x v="0"/>
    <s v="USD"/>
    <n v="1415828820"/>
    <n v="1412258977"/>
    <x v="0"/>
    <x v="29"/>
    <x v="1"/>
    <s v="theater/plays"/>
    <n v="5"/>
    <x v="101"/>
    <x v="1"/>
    <x v="6"/>
  </r>
  <r>
    <x v="3862"/>
    <s v="The Container Play"/>
    <s v="The hit immersive theatre experience of England comes to Corpus Christi!"/>
    <x v="51"/>
    <n v="1"/>
    <x v="2"/>
    <x v="0"/>
    <s v="USD"/>
    <n v="1473699540"/>
    <n v="1472451356"/>
    <x v="0"/>
    <x v="29"/>
    <x v="1"/>
    <s v="theater/plays"/>
    <n v="1.3333333333333334E-2"/>
    <x v="120"/>
    <x v="1"/>
    <x v="6"/>
  </r>
  <r>
    <x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x v="0"/>
    <x v="78"/>
    <x v="1"/>
    <s v="theater/plays"/>
    <n v="0"/>
    <x v="121"/>
    <x v="1"/>
    <x v="6"/>
  </r>
  <r>
    <x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x v="0"/>
    <x v="83"/>
    <x v="1"/>
    <s v="theater/plays"/>
    <n v="1.2"/>
    <x v="135"/>
    <x v="1"/>
    <x v="6"/>
  </r>
  <r>
    <x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x v="0"/>
    <x v="25"/>
    <x v="1"/>
    <s v="theater/plays"/>
    <n v="26.937422295897225"/>
    <x v="2521"/>
    <x v="1"/>
    <x v="6"/>
  </r>
  <r>
    <x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x v="0"/>
    <x v="84"/>
    <x v="1"/>
    <s v="theater/plays"/>
    <n v="0.54999999999999993"/>
    <x v="148"/>
    <x v="1"/>
    <x v="6"/>
  </r>
  <r>
    <x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x v="0"/>
    <x v="81"/>
    <x v="1"/>
    <s v="theater/plays"/>
    <n v="12.55"/>
    <x v="2862"/>
    <x v="1"/>
    <x v="6"/>
  </r>
  <r>
    <x v="3868"/>
    <s v="1000 words (Canceled)"/>
    <s v="New collection of music by Scott Evan Davis!"/>
    <x v="10"/>
    <n v="10"/>
    <x v="1"/>
    <x v="1"/>
    <s v="GBP"/>
    <n v="1410191405"/>
    <n v="1408031405"/>
    <x v="0"/>
    <x v="29"/>
    <x v="1"/>
    <s v="theater/musical"/>
    <n v="0.2"/>
    <x v="119"/>
    <x v="1"/>
    <x v="40"/>
  </r>
  <r>
    <x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x v="0"/>
    <x v="41"/>
    <x v="1"/>
    <s v="theater/musical"/>
    <n v="3.4474868431088401"/>
    <x v="286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x v="0"/>
    <x v="73"/>
    <x v="1"/>
    <s v="theater/musical"/>
    <n v="15"/>
    <x v="1876"/>
    <x v="1"/>
    <x v="40"/>
  </r>
  <r>
    <x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x v="0"/>
    <x v="83"/>
    <x v="1"/>
    <s v="theater/musical"/>
    <n v="2.666666666666667"/>
    <x v="140"/>
    <x v="1"/>
    <x v="40"/>
  </r>
  <r>
    <x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x v="0"/>
    <x v="78"/>
    <x v="1"/>
    <s v="theater/musical"/>
    <n v="0"/>
    <x v="121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x v="0"/>
    <x v="78"/>
    <x v="1"/>
    <s v="theater/musical"/>
    <n v="0"/>
    <x v="121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x v="0"/>
    <x v="78"/>
    <x v="1"/>
    <s v="theater/musical"/>
    <n v="0"/>
    <x v="121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x v="0"/>
    <x v="78"/>
    <x v="1"/>
    <s v="theater/musical"/>
    <n v="0"/>
    <x v="121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x v="0"/>
    <x v="67"/>
    <x v="1"/>
    <s v="theater/musical"/>
    <n v="52.794871794871788"/>
    <x v="2864"/>
    <x v="1"/>
    <x v="40"/>
  </r>
  <r>
    <x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x v="0"/>
    <x v="25"/>
    <x v="1"/>
    <s v="theater/musical"/>
    <n v="4.9639999999999995"/>
    <x v="2865"/>
    <x v="1"/>
    <x v="40"/>
  </r>
  <r>
    <x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x v="0"/>
    <x v="29"/>
    <x v="1"/>
    <s v="theater/musical"/>
    <n v="5.5555555555555552E-2"/>
    <x v="119"/>
    <x v="1"/>
    <x v="40"/>
  </r>
  <r>
    <x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x v="0"/>
    <x v="78"/>
    <x v="1"/>
    <s v="theater/musical"/>
    <n v="0"/>
    <x v="121"/>
    <x v="1"/>
    <x v="40"/>
  </r>
  <r>
    <x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x v="0"/>
    <x v="57"/>
    <x v="1"/>
    <s v="theater/musical"/>
    <n v="13.066666666666665"/>
    <x v="2866"/>
    <x v="1"/>
    <x v="40"/>
  </r>
  <r>
    <x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x v="0"/>
    <x v="29"/>
    <x v="1"/>
    <s v="theater/musical"/>
    <n v="5"/>
    <x v="384"/>
    <x v="1"/>
    <x v="40"/>
  </r>
  <r>
    <x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x v="0"/>
    <x v="78"/>
    <x v="1"/>
    <s v="theater/musical"/>
    <n v="0"/>
    <x v="121"/>
    <x v="1"/>
    <x v="40"/>
  </r>
  <r>
    <x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x v="0"/>
    <x v="78"/>
    <x v="1"/>
    <s v="theater/musical"/>
    <n v="0"/>
    <x v="121"/>
    <x v="1"/>
    <x v="40"/>
  </r>
  <r>
    <x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x v="0"/>
    <x v="78"/>
    <x v="1"/>
    <s v="theater/musical"/>
    <n v="0"/>
    <x v="121"/>
    <x v="1"/>
    <x v="40"/>
  </r>
  <r>
    <x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x v="0"/>
    <x v="78"/>
    <x v="1"/>
    <s v="theater/musical"/>
    <n v="0"/>
    <x v="121"/>
    <x v="1"/>
    <x v="40"/>
  </r>
  <r>
    <x v="3886"/>
    <s v="a (Canceled)"/>
    <n v="1"/>
    <x v="3"/>
    <n v="0"/>
    <x v="1"/>
    <x v="2"/>
    <s v="AUD"/>
    <n v="1418275702"/>
    <n v="1415683702"/>
    <x v="0"/>
    <x v="78"/>
    <x v="1"/>
    <s v="theater/musical"/>
    <n v="0"/>
    <x v="121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x v="0"/>
    <x v="84"/>
    <x v="1"/>
    <s v="theater/musical"/>
    <n v="1.7500000000000002"/>
    <x v="844"/>
    <x v="1"/>
    <x v="40"/>
  </r>
  <r>
    <x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x v="0"/>
    <x v="25"/>
    <x v="1"/>
    <s v="theater/plays"/>
    <n v="27.1"/>
    <x v="2867"/>
    <x v="1"/>
    <x v="6"/>
  </r>
  <r>
    <x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x v="0"/>
    <x v="82"/>
    <x v="1"/>
    <s v="theater/plays"/>
    <n v="1.4749999999999999"/>
    <x v="2868"/>
    <x v="1"/>
    <x v="6"/>
  </r>
  <r>
    <x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x v="0"/>
    <x v="22"/>
    <x v="1"/>
    <s v="theater/plays"/>
    <n v="16.826666666666668"/>
    <x v="2869"/>
    <x v="1"/>
    <x v="6"/>
  </r>
  <r>
    <x v="3891"/>
    <s v="Out of the Box: A Mime Story"/>
    <s v="A comedy about a mime who dreams of becoming a stand up comedian."/>
    <x v="134"/>
    <n v="260"/>
    <x v="2"/>
    <x v="0"/>
    <s v="USD"/>
    <n v="1427086740"/>
    <n v="1424488244"/>
    <x v="0"/>
    <x v="63"/>
    <x v="1"/>
    <s v="theater/plays"/>
    <n v="32.5"/>
    <x v="2351"/>
    <x v="1"/>
    <x v="6"/>
  </r>
  <r>
    <x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x v="0"/>
    <x v="78"/>
    <x v="1"/>
    <s v="theater/plays"/>
    <n v="0"/>
    <x v="121"/>
    <x v="1"/>
    <x v="6"/>
  </r>
  <r>
    <x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x v="0"/>
    <x v="87"/>
    <x v="1"/>
    <s v="theater/plays"/>
    <n v="21.55"/>
    <x v="2870"/>
    <x v="1"/>
    <x v="6"/>
  </r>
  <r>
    <x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x v="0"/>
    <x v="202"/>
    <x v="1"/>
    <s v="theater/plays"/>
    <n v="3.4666666666666663"/>
    <x v="1331"/>
    <x v="1"/>
    <x v="6"/>
  </r>
  <r>
    <x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x v="0"/>
    <x v="29"/>
    <x v="1"/>
    <s v="theater/plays"/>
    <n v="5"/>
    <x v="73"/>
    <x v="1"/>
    <x v="6"/>
  </r>
  <r>
    <x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x v="0"/>
    <x v="80"/>
    <x v="1"/>
    <s v="theater/plays"/>
    <n v="10.625"/>
    <x v="66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x v="0"/>
    <x v="73"/>
    <x v="1"/>
    <s v="theater/plays"/>
    <n v="17.599999999999998"/>
    <x v="895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x v="0"/>
    <x v="38"/>
    <x v="1"/>
    <s v="theater/plays"/>
    <n v="32.56"/>
    <x v="1337"/>
    <x v="1"/>
    <x v="6"/>
  </r>
  <r>
    <x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x v="0"/>
    <x v="84"/>
    <x v="1"/>
    <s v="theater/plays"/>
    <n v="1.25"/>
    <x v="372"/>
    <x v="1"/>
    <x v="6"/>
  </r>
  <r>
    <x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x v="0"/>
    <x v="81"/>
    <x v="1"/>
    <s v="theater/plays"/>
    <n v="5.4"/>
    <x v="2871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x v="0"/>
    <x v="29"/>
    <x v="1"/>
    <s v="theater/plays"/>
    <n v="0.83333333333333337"/>
    <x v="384"/>
    <x v="1"/>
    <x v="6"/>
  </r>
  <r>
    <x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x v="0"/>
    <x v="162"/>
    <x v="1"/>
    <s v="theater/plays"/>
    <n v="48.833333333333336"/>
    <x v="2872"/>
    <x v="1"/>
    <x v="6"/>
  </r>
  <r>
    <x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x v="0"/>
    <x v="78"/>
    <x v="1"/>
    <s v="theater/plays"/>
    <n v="0"/>
    <x v="121"/>
    <x v="1"/>
    <x v="6"/>
  </r>
  <r>
    <x v="3904"/>
    <s v="Black America from Prophets to Pimps"/>
    <s v="A play that will cover 4000 years of black history."/>
    <x v="3"/>
    <n v="3"/>
    <x v="2"/>
    <x v="0"/>
    <s v="USD"/>
    <n v="1429074240"/>
    <n v="1427866200"/>
    <x v="0"/>
    <x v="84"/>
    <x v="1"/>
    <s v="theater/plays"/>
    <n v="0.03"/>
    <x v="1788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x v="0"/>
    <x v="63"/>
    <x v="1"/>
    <s v="theater/plays"/>
    <n v="11.533333333333333"/>
    <x v="2873"/>
    <x v="1"/>
    <x v="6"/>
  </r>
  <r>
    <x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x v="0"/>
    <x v="38"/>
    <x v="1"/>
    <s v="theater/plays"/>
    <n v="67.333333333333329"/>
    <x v="2874"/>
    <x v="1"/>
    <x v="6"/>
  </r>
  <r>
    <x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x v="0"/>
    <x v="80"/>
    <x v="1"/>
    <s v="theater/plays"/>
    <n v="15.299999999999999"/>
    <x v="2875"/>
    <x v="1"/>
    <x v="6"/>
  </r>
  <r>
    <x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x v="0"/>
    <x v="80"/>
    <x v="1"/>
    <s v="theater/plays"/>
    <n v="8.6666666666666679"/>
    <x v="1862"/>
    <x v="1"/>
    <x v="6"/>
  </r>
  <r>
    <x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x v="0"/>
    <x v="80"/>
    <x v="1"/>
    <s v="theater/plays"/>
    <n v="0.22499999999999998"/>
    <x v="1209"/>
    <x v="1"/>
    <x v="6"/>
  </r>
  <r>
    <x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x v="0"/>
    <x v="83"/>
    <x v="1"/>
    <s v="theater/plays"/>
    <n v="3.0833333333333335"/>
    <x v="2876"/>
    <x v="1"/>
    <x v="6"/>
  </r>
  <r>
    <x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x v="0"/>
    <x v="17"/>
    <x v="1"/>
    <s v="theater/plays"/>
    <n v="37.412500000000001"/>
    <x v="2877"/>
    <x v="1"/>
    <x v="6"/>
  </r>
  <r>
    <x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x v="0"/>
    <x v="29"/>
    <x v="1"/>
    <s v="theater/plays"/>
    <n v="6.6666666666666671E-3"/>
    <x v="120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x v="0"/>
    <x v="63"/>
    <x v="1"/>
    <s v="theater/plays"/>
    <n v="10"/>
    <x v="2878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x v="0"/>
    <x v="74"/>
    <x v="1"/>
    <s v="theater/plays"/>
    <n v="36.36"/>
    <x v="2417"/>
    <x v="1"/>
    <x v="6"/>
  </r>
  <r>
    <x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x v="0"/>
    <x v="29"/>
    <x v="1"/>
    <s v="theater/plays"/>
    <n v="0.33333333333333337"/>
    <x v="144"/>
    <x v="1"/>
    <x v="6"/>
  </r>
  <r>
    <x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x v="0"/>
    <x v="78"/>
    <x v="1"/>
    <s v="theater/plays"/>
    <n v="0"/>
    <x v="121"/>
    <x v="1"/>
    <x v="6"/>
  </r>
  <r>
    <x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x v="0"/>
    <x v="29"/>
    <x v="1"/>
    <s v="theater/plays"/>
    <n v="0.2857142857142857"/>
    <x v="119"/>
    <x v="1"/>
    <x v="6"/>
  </r>
  <r>
    <x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x v="0"/>
    <x v="83"/>
    <x v="1"/>
    <s v="theater/plays"/>
    <n v="0.2"/>
    <x v="379"/>
    <x v="1"/>
    <x v="6"/>
  </r>
  <r>
    <x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x v="0"/>
    <x v="83"/>
    <x v="1"/>
    <s v="theater/plays"/>
    <n v="1.7999999999999998"/>
    <x v="180"/>
    <x v="1"/>
    <x v="6"/>
  </r>
  <r>
    <x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x v="0"/>
    <x v="83"/>
    <x v="1"/>
    <s v="theater/plays"/>
    <n v="5.4"/>
    <x v="834"/>
    <x v="1"/>
    <x v="6"/>
  </r>
  <r>
    <x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x v="0"/>
    <x v="78"/>
    <x v="1"/>
    <s v="theater/plays"/>
    <n v="0"/>
    <x v="121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x v="0"/>
    <x v="79"/>
    <x v="1"/>
    <s v="theater/plays"/>
    <n v="8.1333333333333329"/>
    <x v="2879"/>
    <x v="1"/>
    <x v="6"/>
  </r>
  <r>
    <x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x v="0"/>
    <x v="57"/>
    <x v="1"/>
    <s v="theater/plays"/>
    <n v="12.034782608695652"/>
    <x v="2880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x v="0"/>
    <x v="244"/>
    <x v="1"/>
    <s v="theater/plays"/>
    <n v="15.266666666666667"/>
    <x v="1378"/>
    <x v="1"/>
    <x v="6"/>
  </r>
  <r>
    <x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x v="0"/>
    <x v="83"/>
    <x v="1"/>
    <s v="theater/plays"/>
    <n v="10"/>
    <x v="144"/>
    <x v="1"/>
    <x v="6"/>
  </r>
  <r>
    <x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x v="0"/>
    <x v="29"/>
    <x v="1"/>
    <s v="theater/plays"/>
    <n v="0.3"/>
    <x v="2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x v="0"/>
    <x v="84"/>
    <x v="1"/>
    <s v="theater/plays"/>
    <n v="1"/>
    <x v="385"/>
    <x v="1"/>
    <x v="6"/>
  </r>
  <r>
    <x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x v="0"/>
    <x v="63"/>
    <x v="1"/>
    <s v="theater/plays"/>
    <n v="13.020000000000001"/>
    <x v="2881"/>
    <x v="1"/>
    <x v="6"/>
  </r>
  <r>
    <x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x v="0"/>
    <x v="25"/>
    <x v="1"/>
    <s v="theater/plays"/>
    <n v="2.2650000000000001"/>
    <x v="2882"/>
    <x v="1"/>
    <x v="6"/>
  </r>
  <r>
    <x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x v="0"/>
    <x v="78"/>
    <x v="1"/>
    <s v="theater/plays"/>
    <n v="0"/>
    <x v="121"/>
    <x v="1"/>
    <x v="6"/>
  </r>
  <r>
    <x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x v="0"/>
    <x v="78"/>
    <x v="1"/>
    <s v="theater/plays"/>
    <n v="0"/>
    <x v="121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x v="0"/>
    <x v="29"/>
    <x v="1"/>
    <s v="theater/plays"/>
    <n v="8.3333333333333332E-3"/>
    <x v="120"/>
    <x v="1"/>
    <x v="6"/>
  </r>
  <r>
    <x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x v="0"/>
    <x v="8"/>
    <x v="1"/>
    <s v="theater/plays"/>
    <n v="15.742857142857142"/>
    <x v="2883"/>
    <x v="1"/>
    <x v="6"/>
  </r>
  <r>
    <x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x v="0"/>
    <x v="8"/>
    <x v="1"/>
    <s v="theater/plays"/>
    <n v="11"/>
    <x v="2884"/>
    <x v="1"/>
    <x v="6"/>
  </r>
  <r>
    <x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x v="0"/>
    <x v="23"/>
    <x v="1"/>
    <s v="theater/plays"/>
    <n v="43.833333333333336"/>
    <x v="2885"/>
    <x v="1"/>
    <x v="6"/>
  </r>
  <r>
    <x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x v="0"/>
    <x v="78"/>
    <x v="1"/>
    <s v="theater/plays"/>
    <n v="0"/>
    <x v="121"/>
    <x v="1"/>
    <x v="6"/>
  </r>
  <r>
    <x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x v="0"/>
    <x v="73"/>
    <x v="1"/>
    <s v="theater/plays"/>
    <n v="86.135181975736558"/>
    <x v="2886"/>
    <x v="1"/>
    <x v="6"/>
  </r>
  <r>
    <x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x v="0"/>
    <x v="81"/>
    <x v="1"/>
    <s v="theater/plays"/>
    <n v="12.196620583717358"/>
    <x v="2887"/>
    <x v="1"/>
    <x v="6"/>
  </r>
  <r>
    <x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x v="0"/>
    <x v="29"/>
    <x v="1"/>
    <s v="theater/plays"/>
    <n v="0.1"/>
    <x v="144"/>
    <x v="1"/>
    <x v="6"/>
  </r>
  <r>
    <x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x v="0"/>
    <x v="84"/>
    <x v="1"/>
    <s v="theater/plays"/>
    <n v="0.22"/>
    <x v="148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x v="0"/>
    <x v="84"/>
    <x v="1"/>
    <s v="theater/plays"/>
    <n v="0.90909090909090906"/>
    <x v="384"/>
    <x v="1"/>
    <x v="6"/>
  </r>
  <r>
    <x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x v="0"/>
    <x v="78"/>
    <x v="1"/>
    <s v="theater/plays"/>
    <n v="0"/>
    <x v="121"/>
    <x v="1"/>
    <x v="6"/>
  </r>
  <r>
    <x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x v="0"/>
    <x v="62"/>
    <x v="1"/>
    <s v="theater/plays"/>
    <n v="35.64"/>
    <x v="2888"/>
    <x v="1"/>
    <x v="6"/>
  </r>
  <r>
    <x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x v="0"/>
    <x v="78"/>
    <x v="1"/>
    <s v="theater/plays"/>
    <n v="0"/>
    <x v="121"/>
    <x v="1"/>
    <x v="6"/>
  </r>
  <r>
    <x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x v="0"/>
    <x v="29"/>
    <x v="1"/>
    <s v="theater/plays"/>
    <n v="0.25"/>
    <x v="144"/>
    <x v="1"/>
    <x v="6"/>
  </r>
  <r>
    <x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x v="0"/>
    <x v="81"/>
    <x v="1"/>
    <s v="theater/plays"/>
    <n v="3.25"/>
    <x v="498"/>
    <x v="1"/>
    <x v="6"/>
  </r>
  <r>
    <x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x v="0"/>
    <x v="84"/>
    <x v="1"/>
    <s v="theater/plays"/>
    <n v="3.3666666666666663"/>
    <x v="476"/>
    <x v="1"/>
    <x v="6"/>
  </r>
  <r>
    <x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x v="0"/>
    <x v="78"/>
    <x v="1"/>
    <s v="theater/plays"/>
    <n v="0"/>
    <x v="121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x v="0"/>
    <x v="58"/>
    <x v="1"/>
    <s v="theater/plays"/>
    <n v="15.770000000000001"/>
    <x v="2889"/>
    <x v="1"/>
    <x v="6"/>
  </r>
  <r>
    <x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x v="0"/>
    <x v="29"/>
    <x v="1"/>
    <s v="theater/plays"/>
    <n v="0.625"/>
    <x v="384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x v="0"/>
    <x v="29"/>
    <x v="1"/>
    <s v="theater/plays"/>
    <n v="5.0000000000000001E-4"/>
    <x v="120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x v="0"/>
    <x v="29"/>
    <x v="1"/>
    <s v="theater/plays"/>
    <n v="9.6153846153846159E-2"/>
    <x v="384"/>
    <x v="1"/>
    <x v="6"/>
  </r>
  <r>
    <x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x v="0"/>
    <x v="78"/>
    <x v="1"/>
    <s v="theater/plays"/>
    <n v="0"/>
    <x v="121"/>
    <x v="1"/>
    <x v="6"/>
  </r>
  <r>
    <x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x v="0"/>
    <x v="78"/>
    <x v="1"/>
    <s v="theater/plays"/>
    <n v="0"/>
    <x v="121"/>
    <x v="1"/>
    <x v="6"/>
  </r>
  <r>
    <x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x v="0"/>
    <x v="22"/>
    <x v="1"/>
    <s v="theater/plays"/>
    <n v="24.285714285714285"/>
    <x v="97"/>
    <x v="1"/>
    <x v="6"/>
  </r>
  <r>
    <x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x v="0"/>
    <x v="78"/>
    <x v="1"/>
    <s v="theater/plays"/>
    <n v="0"/>
    <x v="121"/>
    <x v="1"/>
    <x v="6"/>
  </r>
  <r>
    <x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x v="0"/>
    <x v="29"/>
    <x v="1"/>
    <s v="theater/plays"/>
    <n v="2.5000000000000001E-2"/>
    <x v="589"/>
    <x v="1"/>
    <x v="6"/>
  </r>
  <r>
    <x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x v="0"/>
    <x v="38"/>
    <x v="1"/>
    <s v="theater/plays"/>
    <n v="32.049999999999997"/>
    <x v="2890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x v="0"/>
    <x v="8"/>
    <x v="1"/>
    <s v="theater/plays"/>
    <n v="24.333333333333336"/>
    <x v="838"/>
    <x v="1"/>
    <x v="6"/>
  </r>
  <r>
    <x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x v="0"/>
    <x v="80"/>
    <x v="1"/>
    <s v="theater/plays"/>
    <n v="1.5"/>
    <x v="798"/>
    <x v="1"/>
    <x v="6"/>
  </r>
  <r>
    <x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x v="0"/>
    <x v="84"/>
    <x v="1"/>
    <s v="theater/plays"/>
    <n v="0.42"/>
    <x v="689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x v="0"/>
    <x v="83"/>
    <x v="1"/>
    <s v="theater/plays"/>
    <n v="3.214285714285714"/>
    <x v="2"/>
    <x v="1"/>
    <x v="6"/>
  </r>
  <r>
    <x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x v="0"/>
    <x v="78"/>
    <x v="1"/>
    <s v="theater/plays"/>
    <n v="0"/>
    <x v="121"/>
    <x v="1"/>
    <x v="6"/>
  </r>
  <r>
    <x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x v="0"/>
    <x v="83"/>
    <x v="1"/>
    <s v="theater/plays"/>
    <n v="6.3"/>
    <x v="840"/>
    <x v="1"/>
    <x v="6"/>
  </r>
  <r>
    <x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x v="0"/>
    <x v="80"/>
    <x v="1"/>
    <s v="theater/plays"/>
    <n v="14.249999999999998"/>
    <x v="371"/>
    <x v="1"/>
    <x v="6"/>
  </r>
  <r>
    <x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x v="0"/>
    <x v="84"/>
    <x v="1"/>
    <s v="theater/plays"/>
    <n v="0.6"/>
    <x v="381"/>
    <x v="1"/>
    <x v="6"/>
  </r>
  <r>
    <x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x v="0"/>
    <x v="73"/>
    <x v="1"/>
    <s v="theater/plays"/>
    <n v="24.117647058823529"/>
    <x v="2239"/>
    <x v="1"/>
    <x v="6"/>
  </r>
  <r>
    <x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x v="0"/>
    <x v="202"/>
    <x v="1"/>
    <s v="theater/plays"/>
    <n v="10.54"/>
    <x v="2891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x v="0"/>
    <x v="79"/>
    <x v="1"/>
    <s v="theater/plays"/>
    <n v="7.4690265486725664"/>
    <x v="2892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x v="0"/>
    <x v="84"/>
    <x v="1"/>
    <s v="theater/plays"/>
    <n v="7.3333333333333334E-2"/>
    <x v="148"/>
    <x v="1"/>
    <x v="6"/>
  </r>
  <r>
    <x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x v="0"/>
    <x v="79"/>
    <x v="1"/>
    <s v="theater/plays"/>
    <n v="0.97142857142857131"/>
    <x v="2893"/>
    <x v="1"/>
    <x v="6"/>
  </r>
  <r>
    <x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x v="0"/>
    <x v="22"/>
    <x v="1"/>
    <s v="theater/plays"/>
    <n v="21.099999999999998"/>
    <x v="2894"/>
    <x v="1"/>
    <x v="6"/>
  </r>
  <r>
    <x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x v="0"/>
    <x v="77"/>
    <x v="1"/>
    <s v="theater/plays"/>
    <n v="78.100000000000009"/>
    <x v="2895"/>
    <x v="1"/>
    <x v="6"/>
  </r>
  <r>
    <x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x v="0"/>
    <x v="202"/>
    <x v="1"/>
    <s v="theater/plays"/>
    <n v="32"/>
    <x v="2896"/>
    <x v="1"/>
    <x v="6"/>
  </r>
  <r>
    <x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x v="0"/>
    <x v="78"/>
    <x v="1"/>
    <s v="theater/plays"/>
    <n v="0"/>
    <x v="121"/>
    <x v="1"/>
    <x v="6"/>
  </r>
  <r>
    <x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x v="0"/>
    <x v="73"/>
    <x v="1"/>
    <s v="theater/plays"/>
    <n v="47.692307692307693"/>
    <x v="2897"/>
    <x v="1"/>
    <x v="6"/>
  </r>
  <r>
    <x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x v="0"/>
    <x v="79"/>
    <x v="1"/>
    <s v="theater/plays"/>
    <n v="1.4500000000000002"/>
    <x v="2898"/>
    <x v="1"/>
    <x v="6"/>
  </r>
  <r>
    <x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x v="0"/>
    <x v="22"/>
    <x v="1"/>
    <s v="theater/plays"/>
    <n v="10.7"/>
    <x v="1295"/>
    <x v="1"/>
    <x v="6"/>
  </r>
  <r>
    <x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x v="0"/>
    <x v="79"/>
    <x v="1"/>
    <s v="theater/plays"/>
    <n v="1.8333333333333333"/>
    <x v="178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x v="0"/>
    <x v="63"/>
    <x v="1"/>
    <s v="theater/plays"/>
    <n v="18"/>
    <x v="2845"/>
    <x v="1"/>
    <x v="6"/>
  </r>
  <r>
    <x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x v="0"/>
    <x v="63"/>
    <x v="1"/>
    <s v="theater/plays"/>
    <n v="4.083333333333333"/>
    <x v="638"/>
    <x v="1"/>
    <x v="6"/>
  </r>
  <r>
    <x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x v="0"/>
    <x v="81"/>
    <x v="1"/>
    <s v="theater/plays"/>
    <n v="20"/>
    <x v="447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x v="0"/>
    <x v="67"/>
    <x v="1"/>
    <s v="theater/plays"/>
    <n v="34.802513464991023"/>
    <x v="2899"/>
    <x v="1"/>
    <x v="6"/>
  </r>
  <r>
    <x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x v="0"/>
    <x v="73"/>
    <x v="1"/>
    <s v="theater/plays"/>
    <n v="6.3333333333333339"/>
    <x v="2858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x v="0"/>
    <x v="10"/>
    <x v="1"/>
    <s v="theater/plays"/>
    <n v="32.049999999999997"/>
    <x v="2900"/>
    <x v="1"/>
    <x v="6"/>
  </r>
  <r>
    <x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x v="0"/>
    <x v="62"/>
    <x v="1"/>
    <s v="theater/plays"/>
    <n v="9.76"/>
    <x v="2901"/>
    <x v="1"/>
    <x v="6"/>
  </r>
  <r>
    <x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x v="0"/>
    <x v="62"/>
    <x v="1"/>
    <s v="theater/plays"/>
    <n v="37.75"/>
    <x v="2902"/>
    <x v="1"/>
    <x v="6"/>
  </r>
  <r>
    <x v="3988"/>
    <s v="Folk-Tales: What Stories Do Your Folks Tell?"/>
    <s v="An evening of of stories based both in myth and truth."/>
    <x v="15"/>
    <n v="32"/>
    <x v="2"/>
    <x v="0"/>
    <s v="USD"/>
    <n v="1440813413"/>
    <n v="1439517413"/>
    <x v="0"/>
    <x v="80"/>
    <x v="1"/>
    <s v="theater/plays"/>
    <n v="2.1333333333333333"/>
    <x v="1797"/>
    <x v="1"/>
    <x v="6"/>
  </r>
  <r>
    <x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x v="0"/>
    <x v="78"/>
    <x v="1"/>
    <s v="theater/plays"/>
    <n v="0"/>
    <x v="121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x v="0"/>
    <x v="83"/>
    <x v="1"/>
    <s v="theater/plays"/>
    <n v="4.1818181818181817"/>
    <x v="1581"/>
    <x v="1"/>
    <x v="6"/>
  </r>
  <r>
    <x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x v="0"/>
    <x v="29"/>
    <x v="1"/>
    <s v="theater/plays"/>
    <n v="20"/>
    <x v="101"/>
    <x v="1"/>
    <x v="6"/>
  </r>
  <r>
    <x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x v="0"/>
    <x v="82"/>
    <x v="1"/>
    <s v="theater/plays"/>
    <n v="5.41"/>
    <x v="2903"/>
    <x v="1"/>
    <x v="6"/>
  </r>
  <r>
    <x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x v="0"/>
    <x v="29"/>
    <x v="1"/>
    <s v="theater/plays"/>
    <n v="6.0000000000000001E-3"/>
    <x v="366"/>
    <x v="1"/>
    <x v="6"/>
  </r>
  <r>
    <x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x v="0"/>
    <x v="29"/>
    <x v="1"/>
    <s v="theater/plays"/>
    <n v="0.25"/>
    <x v="144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x v="0"/>
    <x v="80"/>
    <x v="1"/>
    <s v="theater/plays"/>
    <n v="35"/>
    <x v="844"/>
    <x v="1"/>
    <x v="6"/>
  </r>
  <r>
    <x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x v="0"/>
    <x v="57"/>
    <x v="1"/>
    <s v="theater/plays"/>
    <n v="16.566666666666666"/>
    <x v="2904"/>
    <x v="1"/>
    <x v="6"/>
  </r>
  <r>
    <x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x v="0"/>
    <x v="78"/>
    <x v="1"/>
    <s v="theater/plays"/>
    <n v="0"/>
    <x v="121"/>
    <x v="1"/>
    <x v="6"/>
  </r>
  <r>
    <x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x v="0"/>
    <x v="8"/>
    <x v="1"/>
    <s v="theater/plays"/>
    <n v="57.199999999999996"/>
    <x v="2905"/>
    <x v="1"/>
    <x v="6"/>
  </r>
  <r>
    <x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x v="0"/>
    <x v="25"/>
    <x v="1"/>
    <s v="theater/plays"/>
    <n v="16.514285714285716"/>
    <x v="2906"/>
    <x v="1"/>
    <x v="6"/>
  </r>
  <r>
    <x v="4000"/>
    <s v="The Escorts"/>
    <s v="An Enticing Trip into the World of Assisted Dying"/>
    <x v="6"/>
    <n v="10"/>
    <x v="2"/>
    <x v="0"/>
    <s v="USD"/>
    <n v="1462631358"/>
    <n v="1457450958"/>
    <x v="0"/>
    <x v="29"/>
    <x v="1"/>
    <s v="theater/plays"/>
    <n v="0.125"/>
    <x v="119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x v="0"/>
    <x v="25"/>
    <x v="1"/>
    <s v="theater/plays"/>
    <n v="37.75"/>
    <x v="2882"/>
    <x v="1"/>
    <x v="6"/>
  </r>
  <r>
    <x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x v="0"/>
    <x v="80"/>
    <x v="1"/>
    <s v="theater/plays"/>
    <n v="1.8399999999999999"/>
    <x v="2117"/>
    <x v="1"/>
    <x v="6"/>
  </r>
  <r>
    <x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x v="0"/>
    <x v="84"/>
    <x v="1"/>
    <s v="theater/plays"/>
    <n v="10.050000000000001"/>
    <x v="984"/>
    <x v="1"/>
    <x v="6"/>
  </r>
  <r>
    <x v="4004"/>
    <s v="South Florida Tours"/>
    <s v="Help Launch The Queen Into South Florida!"/>
    <x v="2"/>
    <n v="1"/>
    <x v="2"/>
    <x v="0"/>
    <s v="USD"/>
    <n v="1412740457"/>
    <n v="1410148457"/>
    <x v="0"/>
    <x v="29"/>
    <x v="1"/>
    <s v="theater/plays"/>
    <n v="0.2"/>
    <x v="120"/>
    <x v="1"/>
    <x v="6"/>
  </r>
  <r>
    <x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x v="0"/>
    <x v="84"/>
    <x v="1"/>
    <s v="theater/plays"/>
    <n v="1.3333333333333335"/>
    <x v="135"/>
    <x v="1"/>
    <x v="6"/>
  </r>
  <r>
    <x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x v="0"/>
    <x v="29"/>
    <x v="1"/>
    <s v="theater/plays"/>
    <n v="6.6666666666666671E-3"/>
    <x v="453"/>
    <x v="1"/>
    <x v="6"/>
  </r>
  <r>
    <x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x v="0"/>
    <x v="29"/>
    <x v="1"/>
    <s v="theater/plays"/>
    <n v="0.25"/>
    <x v="144"/>
    <x v="1"/>
    <x v="6"/>
  </r>
  <r>
    <x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x v="0"/>
    <x v="80"/>
    <x v="1"/>
    <s v="theater/plays"/>
    <n v="6"/>
    <x v="2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x v="0"/>
    <x v="83"/>
    <x v="1"/>
    <s v="theater/plays"/>
    <n v="3.8860103626943006"/>
    <x v="384"/>
    <x v="1"/>
    <x v="6"/>
  </r>
  <r>
    <x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x v="0"/>
    <x v="44"/>
    <x v="1"/>
    <s v="theater/plays"/>
    <n v="24.194444444444443"/>
    <x v="2907"/>
    <x v="1"/>
    <x v="6"/>
  </r>
  <r>
    <x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x v="0"/>
    <x v="80"/>
    <x v="1"/>
    <s v="theater/plays"/>
    <n v="7.6"/>
    <x v="2908"/>
    <x v="1"/>
    <x v="6"/>
  </r>
  <r>
    <x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x v="0"/>
    <x v="78"/>
    <x v="1"/>
    <s v="theater/plays"/>
    <n v="0"/>
    <x v="121"/>
    <x v="1"/>
    <x v="6"/>
  </r>
  <r>
    <x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x v="0"/>
    <x v="84"/>
    <x v="1"/>
    <s v="theater/plays"/>
    <n v="1.3"/>
    <x v="31"/>
    <x v="1"/>
    <x v="6"/>
  </r>
  <r>
    <x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x v="0"/>
    <x v="78"/>
    <x v="1"/>
    <s v="theater/plays"/>
    <n v="0"/>
    <x v="121"/>
    <x v="1"/>
    <x v="6"/>
  </r>
  <r>
    <x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x v="0"/>
    <x v="29"/>
    <x v="1"/>
    <s v="theater/plays"/>
    <n v="1.4285714285714287E-2"/>
    <x v="120"/>
    <x v="1"/>
    <x v="6"/>
  </r>
  <r>
    <x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x v="0"/>
    <x v="63"/>
    <x v="1"/>
    <s v="theater/plays"/>
    <n v="14.000000000000002"/>
    <x v="119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x v="0"/>
    <x v="84"/>
    <x v="1"/>
    <s v="theater/plays"/>
    <n v="1.05"/>
    <x v="1859"/>
    <x v="1"/>
    <x v="6"/>
  </r>
  <r>
    <x v="4018"/>
    <s v="Time Please Fringe"/>
    <s v="Funding for a production of Time Please at the Brighton Fringe 2017... and beyond."/>
    <x v="15"/>
    <n v="130"/>
    <x v="2"/>
    <x v="1"/>
    <s v="GBP"/>
    <n v="1475877108"/>
    <n v="1473285108"/>
    <x v="0"/>
    <x v="80"/>
    <x v="1"/>
    <s v="theater/plays"/>
    <n v="8.6666666666666679"/>
    <x v="151"/>
    <x v="1"/>
    <x v="6"/>
  </r>
  <r>
    <x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x v="0"/>
    <x v="80"/>
    <x v="1"/>
    <s v="theater/plays"/>
    <n v="0.82857142857142851"/>
    <x v="1878"/>
    <x v="1"/>
    <x v="6"/>
  </r>
  <r>
    <x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x v="0"/>
    <x v="83"/>
    <x v="1"/>
    <s v="theater/plays"/>
    <n v="16.666666666666664"/>
    <x v="853"/>
    <x v="1"/>
    <x v="6"/>
  </r>
  <r>
    <x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x v="0"/>
    <x v="84"/>
    <x v="1"/>
    <s v="theater/plays"/>
    <n v="0.83333333333333337"/>
    <x v="372"/>
    <x v="1"/>
    <x v="6"/>
  </r>
  <r>
    <x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x v="0"/>
    <x v="438"/>
    <x v="1"/>
    <s v="theater/plays"/>
    <n v="69.561111111111103"/>
    <x v="2909"/>
    <x v="1"/>
    <x v="6"/>
  </r>
  <r>
    <x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x v="0"/>
    <x v="78"/>
    <x v="1"/>
    <s v="theater/plays"/>
    <n v="0"/>
    <x v="121"/>
    <x v="1"/>
    <x v="6"/>
  </r>
  <r>
    <x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x v="0"/>
    <x v="29"/>
    <x v="1"/>
    <s v="theater/plays"/>
    <n v="1.25"/>
    <x v="119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x v="0"/>
    <x v="80"/>
    <x v="1"/>
    <s v="theater/plays"/>
    <n v="5"/>
    <x v="372"/>
    <x v="1"/>
    <x v="6"/>
  </r>
  <r>
    <x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x v="0"/>
    <x v="78"/>
    <x v="1"/>
    <s v="theater/plays"/>
    <n v="0"/>
    <x v="121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x v="0"/>
    <x v="63"/>
    <x v="1"/>
    <s v="theater/plays"/>
    <n v="7.166666666666667"/>
    <x v="2747"/>
    <x v="1"/>
    <x v="6"/>
  </r>
  <r>
    <x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x v="0"/>
    <x v="202"/>
    <x v="1"/>
    <s v="theater/plays"/>
    <n v="28.050000000000004"/>
    <x v="2722"/>
    <x v="1"/>
    <x v="6"/>
  </r>
  <r>
    <x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x v="0"/>
    <x v="78"/>
    <x v="1"/>
    <s v="theater/plays"/>
    <n v="0"/>
    <x v="121"/>
    <x v="1"/>
    <x v="6"/>
  </r>
  <r>
    <x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x v="0"/>
    <x v="79"/>
    <x v="1"/>
    <s v="theater/plays"/>
    <n v="16"/>
    <x v="590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x v="0"/>
    <x v="78"/>
    <x v="1"/>
    <s v="theater/plays"/>
    <n v="0"/>
    <x v="121"/>
    <x v="1"/>
    <x v="6"/>
  </r>
  <r>
    <x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x v="0"/>
    <x v="63"/>
    <x v="1"/>
    <s v="theater/plays"/>
    <n v="6.8287037037037033"/>
    <x v="585"/>
    <x v="1"/>
    <x v="6"/>
  </r>
  <r>
    <x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x v="0"/>
    <x v="225"/>
    <x v="1"/>
    <s v="theater/plays"/>
    <n v="25.698702928870294"/>
    <x v="2910"/>
    <x v="1"/>
    <x v="6"/>
  </r>
  <r>
    <x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x v="0"/>
    <x v="84"/>
    <x v="1"/>
    <s v="theater/plays"/>
    <n v="1.4814814814814816"/>
    <x v="101"/>
    <x v="1"/>
    <x v="6"/>
  </r>
  <r>
    <x v="4035"/>
    <s v="The Lost Boy"/>
    <s v="&quot;Stories are where you go to look for the truth of your own life.&quot; (Frank Delaney)"/>
    <x v="3"/>
    <n v="3685"/>
    <x v="2"/>
    <x v="0"/>
    <s v="USD"/>
    <n v="1413925887"/>
    <n v="1411333887"/>
    <x v="0"/>
    <x v="20"/>
    <x v="1"/>
    <s v="theater/plays"/>
    <n v="36.85"/>
    <x v="2911"/>
    <x v="1"/>
    <x v="6"/>
  </r>
  <r>
    <x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x v="0"/>
    <x v="57"/>
    <x v="1"/>
    <s v="theater/plays"/>
    <n v="47.05"/>
    <x v="2912"/>
    <x v="1"/>
    <x v="6"/>
  </r>
  <r>
    <x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x v="0"/>
    <x v="84"/>
    <x v="1"/>
    <s v="theater/plays"/>
    <n v="11.428571428571429"/>
    <x v="379"/>
    <x v="1"/>
    <x v="6"/>
  </r>
  <r>
    <x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x v="0"/>
    <x v="80"/>
    <x v="1"/>
    <s v="theater/plays"/>
    <n v="12.04"/>
    <x v="2913"/>
    <x v="1"/>
    <x v="6"/>
  </r>
  <r>
    <x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x v="0"/>
    <x v="81"/>
    <x v="1"/>
    <s v="theater/plays"/>
    <n v="60"/>
    <x v="88"/>
    <x v="1"/>
    <x v="6"/>
  </r>
  <r>
    <x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x v="0"/>
    <x v="84"/>
    <x v="1"/>
    <s v="theater/plays"/>
    <n v="31.25"/>
    <x v="2914"/>
    <x v="1"/>
    <x v="6"/>
  </r>
  <r>
    <x v="4041"/>
    <s v="In the Land of Gold"/>
    <s v="A bold, colouful, vibrant play centred around the last remaining monarchy of Africa."/>
    <x v="10"/>
    <n v="21"/>
    <x v="2"/>
    <x v="1"/>
    <s v="GBP"/>
    <n v="1473160954"/>
    <n v="1467976954"/>
    <x v="0"/>
    <x v="84"/>
    <x v="1"/>
    <s v="theater/plays"/>
    <n v="0.42"/>
    <x v="689"/>
    <x v="1"/>
    <x v="6"/>
  </r>
  <r>
    <x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x v="0"/>
    <x v="83"/>
    <x v="1"/>
    <s v="theater/plays"/>
    <n v="0.21"/>
    <x v="589"/>
    <x v="1"/>
    <x v="6"/>
  </r>
  <r>
    <x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x v="0"/>
    <x v="78"/>
    <x v="1"/>
    <s v="theater/plays"/>
    <n v="0"/>
    <x v="121"/>
    <x v="1"/>
    <x v="6"/>
  </r>
  <r>
    <x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x v="0"/>
    <x v="80"/>
    <x v="1"/>
    <s v="theater/plays"/>
    <n v="37.5"/>
    <x v="701"/>
    <x v="1"/>
    <x v="6"/>
  </r>
  <r>
    <x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x v="0"/>
    <x v="29"/>
    <x v="1"/>
    <s v="theater/plays"/>
    <n v="0.02"/>
    <x v="120"/>
    <x v="1"/>
    <x v="6"/>
  </r>
  <r>
    <x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x v="0"/>
    <x v="8"/>
    <x v="1"/>
    <s v="theater/plays"/>
    <n v="8.2142857142857135"/>
    <x v="134"/>
    <x v="1"/>
    <x v="6"/>
  </r>
  <r>
    <x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x v="0"/>
    <x v="80"/>
    <x v="1"/>
    <s v="theater/plays"/>
    <n v="2.1999999999999997"/>
    <x v="446"/>
    <x v="1"/>
    <x v="6"/>
  </r>
  <r>
    <x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x v="0"/>
    <x v="110"/>
    <x v="1"/>
    <s v="theater/plays"/>
    <n v="17.652941176470588"/>
    <x v="2915"/>
    <x v="1"/>
    <x v="6"/>
  </r>
  <r>
    <x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x v="0"/>
    <x v="29"/>
    <x v="1"/>
    <s v="theater/plays"/>
    <n v="0.08"/>
    <x v="587"/>
    <x v="1"/>
    <x v="6"/>
  </r>
  <r>
    <x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x v="0"/>
    <x v="29"/>
    <x v="1"/>
    <s v="theater/plays"/>
    <n v="6.6666666666666666E-2"/>
    <x v="120"/>
    <x v="1"/>
    <x v="6"/>
  </r>
  <r>
    <x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x v="0"/>
    <x v="78"/>
    <x v="1"/>
    <s v="theater/plays"/>
    <n v="0"/>
    <x v="121"/>
    <x v="1"/>
    <x v="6"/>
  </r>
  <r>
    <x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x v="0"/>
    <x v="62"/>
    <x v="1"/>
    <s v="theater/plays"/>
    <n v="37.533333333333339"/>
    <x v="2916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x v="0"/>
    <x v="84"/>
    <x v="1"/>
    <s v="theater/plays"/>
    <n v="22"/>
    <x v="698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x v="0"/>
    <x v="78"/>
    <x v="1"/>
    <s v="theater/plays"/>
    <n v="0"/>
    <x v="121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x v="0"/>
    <x v="64"/>
    <x v="1"/>
    <s v="theater/plays"/>
    <n v="17.62"/>
    <x v="2917"/>
    <x v="1"/>
    <x v="6"/>
  </r>
  <r>
    <x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x v="0"/>
    <x v="82"/>
    <x v="1"/>
    <s v="theater/plays"/>
    <n v="53"/>
    <x v="2137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x v="0"/>
    <x v="79"/>
    <x v="1"/>
    <s v="theater/plays"/>
    <n v="22.142857142857142"/>
    <x v="966"/>
    <x v="1"/>
    <x v="6"/>
  </r>
  <r>
    <x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x v="0"/>
    <x v="80"/>
    <x v="1"/>
    <s v="theater/plays"/>
    <n v="2.5333333333333332"/>
    <x v="2918"/>
    <x v="1"/>
    <x v="6"/>
  </r>
  <r>
    <x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x v="0"/>
    <x v="63"/>
    <x v="1"/>
    <s v="theater/plays"/>
    <n v="2.5"/>
    <x v="680"/>
    <x v="1"/>
    <x v="6"/>
  </r>
  <r>
    <x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x v="0"/>
    <x v="81"/>
    <x v="1"/>
    <s v="theater/plays"/>
    <n v="2.85"/>
    <x v="2830"/>
    <x v="1"/>
    <x v="6"/>
  </r>
  <r>
    <x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x v="0"/>
    <x v="78"/>
    <x v="1"/>
    <s v="theater/plays"/>
    <n v="0"/>
    <x v="121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x v="0"/>
    <x v="83"/>
    <x v="1"/>
    <s v="theater/plays"/>
    <n v="2.4500000000000002"/>
    <x v="2919"/>
    <x v="1"/>
    <x v="6"/>
  </r>
  <r>
    <x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x v="0"/>
    <x v="82"/>
    <x v="1"/>
    <s v="theater/plays"/>
    <n v="1.4210526315789473"/>
    <x v="2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x v="0"/>
    <x v="79"/>
    <x v="1"/>
    <s v="theater/plays"/>
    <n v="19.25"/>
    <x v="2920"/>
    <x v="1"/>
    <x v="6"/>
  </r>
  <r>
    <x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x v="0"/>
    <x v="80"/>
    <x v="1"/>
    <s v="theater/plays"/>
    <n v="0.67500000000000004"/>
    <x v="2921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x v="0"/>
    <x v="29"/>
    <x v="1"/>
    <s v="theater/plays"/>
    <n v="0.16666666666666669"/>
    <x v="384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x v="0"/>
    <x v="57"/>
    <x v="1"/>
    <s v="theater/plays"/>
    <n v="60.9"/>
    <x v="2922"/>
    <x v="1"/>
    <x v="6"/>
  </r>
  <r>
    <x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x v="0"/>
    <x v="29"/>
    <x v="1"/>
    <s v="theater/plays"/>
    <n v="1"/>
    <x v="2923"/>
    <x v="1"/>
    <x v="6"/>
  </r>
  <r>
    <x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x v="0"/>
    <x v="62"/>
    <x v="1"/>
    <s v="theater/plays"/>
    <n v="34.4"/>
    <x v="2924"/>
    <x v="1"/>
    <x v="6"/>
  </r>
  <r>
    <x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x v="0"/>
    <x v="79"/>
    <x v="1"/>
    <s v="theater/plays"/>
    <n v="16.5"/>
    <x v="446"/>
    <x v="1"/>
    <x v="6"/>
  </r>
  <r>
    <x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x v="0"/>
    <x v="78"/>
    <x v="1"/>
    <s v="theater/plays"/>
    <n v="0"/>
    <x v="121"/>
    <x v="1"/>
    <x v="6"/>
  </r>
  <r>
    <x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x v="0"/>
    <x v="84"/>
    <x v="1"/>
    <s v="theater/plays"/>
    <n v="0.4"/>
    <x v="453"/>
    <x v="1"/>
    <x v="6"/>
  </r>
  <r>
    <x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x v="0"/>
    <x v="84"/>
    <x v="1"/>
    <s v="theater/plays"/>
    <n v="1.0571428571428572"/>
    <x v="2925"/>
    <x v="1"/>
    <x v="6"/>
  </r>
  <r>
    <x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x v="0"/>
    <x v="64"/>
    <x v="1"/>
    <s v="theater/plays"/>
    <n v="26.727272727272727"/>
    <x v="436"/>
    <x v="1"/>
    <x v="6"/>
  </r>
  <r>
    <x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x v="0"/>
    <x v="62"/>
    <x v="1"/>
    <s v="theater/plays"/>
    <n v="28.799999999999997"/>
    <x v="2926"/>
    <x v="1"/>
    <x v="6"/>
  </r>
  <r>
    <x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x v="0"/>
    <x v="78"/>
    <x v="1"/>
    <s v="theater/plays"/>
    <n v="0"/>
    <x v="121"/>
    <x v="1"/>
    <x v="6"/>
  </r>
  <r>
    <x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x v="0"/>
    <x v="79"/>
    <x v="1"/>
    <s v="theater/plays"/>
    <n v="8.9"/>
    <x v="2927"/>
    <x v="1"/>
    <x v="6"/>
  </r>
  <r>
    <x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x v="0"/>
    <x v="78"/>
    <x v="1"/>
    <s v="theater/plays"/>
    <n v="0"/>
    <x v="121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x v="0"/>
    <x v="29"/>
    <x v="1"/>
    <s v="theater/plays"/>
    <n v="0.16666666666666669"/>
    <x v="144"/>
    <x v="1"/>
    <x v="6"/>
  </r>
  <r>
    <x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x v="0"/>
    <x v="78"/>
    <x v="1"/>
    <s v="theater/plays"/>
    <n v="0"/>
    <x v="121"/>
    <x v="1"/>
    <x v="6"/>
  </r>
  <r>
    <x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x v="0"/>
    <x v="8"/>
    <x v="1"/>
    <s v="theater/plays"/>
    <n v="15.737410071942445"/>
    <x v="2382"/>
    <x v="1"/>
    <x v="6"/>
  </r>
  <r>
    <x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x v="0"/>
    <x v="84"/>
    <x v="1"/>
    <s v="theater/plays"/>
    <n v="2"/>
    <x v="1788"/>
    <x v="1"/>
    <x v="6"/>
  </r>
  <r>
    <x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x v="0"/>
    <x v="79"/>
    <x v="1"/>
    <s v="theater/plays"/>
    <n v="21.685714285714287"/>
    <x v="2928"/>
    <x v="1"/>
    <x v="6"/>
  </r>
  <r>
    <x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x v="0"/>
    <x v="29"/>
    <x v="1"/>
    <s v="theater/plays"/>
    <n v="0.33333333333333337"/>
    <x v="119"/>
    <x v="1"/>
    <x v="6"/>
  </r>
  <r>
    <x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x v="0"/>
    <x v="29"/>
    <x v="1"/>
    <s v="theater/plays"/>
    <n v="0.2857142857142857"/>
    <x v="119"/>
    <x v="1"/>
    <x v="6"/>
  </r>
  <r>
    <x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x v="0"/>
    <x v="81"/>
    <x v="1"/>
    <s v="theater/plays"/>
    <n v="4.7"/>
    <x v="2929"/>
    <x v="1"/>
    <x v="6"/>
  </r>
  <r>
    <x v="4087"/>
    <s v="Stage Production &quot;The Nail Shop&quot;"/>
    <s v="Comedy Stage Play"/>
    <x v="376"/>
    <n v="0"/>
    <x v="2"/>
    <x v="0"/>
    <s v="USD"/>
    <n v="1468777786"/>
    <n v="1466185786"/>
    <x v="0"/>
    <x v="78"/>
    <x v="1"/>
    <s v="theater/plays"/>
    <n v="0"/>
    <x v="121"/>
    <x v="1"/>
    <x v="6"/>
  </r>
  <r>
    <x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x v="0"/>
    <x v="83"/>
    <x v="1"/>
    <s v="theater/plays"/>
    <n v="10.8"/>
    <x v="2751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x v="0"/>
    <x v="22"/>
    <x v="1"/>
    <s v="theater/plays"/>
    <n v="4.8"/>
    <x v="180"/>
    <x v="1"/>
    <x v="6"/>
  </r>
  <r>
    <x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x v="0"/>
    <x v="83"/>
    <x v="1"/>
    <s v="theater/plays"/>
    <n v="3.2"/>
    <x v="1592"/>
    <x v="1"/>
    <x v="6"/>
  </r>
  <r>
    <x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x v="0"/>
    <x v="22"/>
    <x v="1"/>
    <s v="theater/plays"/>
    <n v="12.75"/>
    <x v="157"/>
    <x v="1"/>
    <x v="6"/>
  </r>
  <r>
    <x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x v="0"/>
    <x v="29"/>
    <x v="1"/>
    <s v="theater/plays"/>
    <n v="1.8181818181818181E-2"/>
    <x v="135"/>
    <x v="1"/>
    <x v="6"/>
  </r>
  <r>
    <x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x v="0"/>
    <x v="80"/>
    <x v="1"/>
    <s v="theater/plays"/>
    <n v="2.4"/>
    <x v="2"/>
    <x v="1"/>
    <x v="6"/>
  </r>
  <r>
    <x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x v="0"/>
    <x v="22"/>
    <x v="1"/>
    <s v="theater/plays"/>
    <n v="36.5"/>
    <x v="2930"/>
    <x v="1"/>
    <x v="6"/>
  </r>
  <r>
    <x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x v="0"/>
    <x v="29"/>
    <x v="1"/>
    <s v="theater/plays"/>
    <n v="2.666666666666667"/>
    <x v="2931"/>
    <x v="1"/>
    <x v="6"/>
  </r>
  <r>
    <x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x v="0"/>
    <x v="81"/>
    <x v="1"/>
    <s v="theater/plays"/>
    <n v="11.428571428571429"/>
    <x v="2932"/>
    <x v="1"/>
    <x v="6"/>
  </r>
  <r>
    <x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x v="0"/>
    <x v="78"/>
    <x v="1"/>
    <s v="theater/plays"/>
    <n v="0"/>
    <x v="121"/>
    <x v="1"/>
    <x v="6"/>
  </r>
  <r>
    <x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x v="0"/>
    <x v="78"/>
    <x v="1"/>
    <s v="theater/plays"/>
    <n v="0"/>
    <x v="121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x v="0"/>
    <x v="29"/>
    <x v="1"/>
    <s v="theater/plays"/>
    <n v="1.1111111111111112"/>
    <x v="73"/>
    <x v="1"/>
    <x v="6"/>
  </r>
  <r>
    <x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x v="0"/>
    <x v="78"/>
    <x v="1"/>
    <s v="theater/plays"/>
    <n v="0"/>
    <x v="121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x v="0"/>
    <x v="78"/>
    <x v="1"/>
    <s v="theater/plays"/>
    <n v="0"/>
    <x v="121"/>
    <x v="1"/>
    <x v="6"/>
  </r>
  <r>
    <x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x v="0"/>
    <x v="79"/>
    <x v="1"/>
    <s v="theater/plays"/>
    <n v="27.400000000000002"/>
    <x v="2933"/>
    <x v="1"/>
    <x v="6"/>
  </r>
  <r>
    <x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x v="0"/>
    <x v="79"/>
    <x v="1"/>
    <s v="theater/plays"/>
    <n v="10"/>
    <x v="412"/>
    <x v="1"/>
    <x v="6"/>
  </r>
  <r>
    <x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x v="0"/>
    <x v="25"/>
    <x v="1"/>
    <s v="theater/plays"/>
    <n v="21.366666666666667"/>
    <x v="2934"/>
    <x v="1"/>
    <x v="6"/>
  </r>
  <r>
    <x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x v="0"/>
    <x v="79"/>
    <x v="1"/>
    <s v="theater/plays"/>
    <n v="6.9696969696969706"/>
    <x v="2935"/>
    <x v="1"/>
    <x v="6"/>
  </r>
  <r>
    <x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x v="0"/>
    <x v="51"/>
    <x v="1"/>
    <s v="theater/plays"/>
    <n v="70.599999999999994"/>
    <x v="2936"/>
    <x v="1"/>
    <x v="6"/>
  </r>
  <r>
    <x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x v="0"/>
    <x v="80"/>
    <x v="1"/>
    <s v="theater/plays"/>
    <n v="2.0500000000000003"/>
    <x v="2270"/>
    <x v="1"/>
    <x v="6"/>
  </r>
  <r>
    <x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x v="0"/>
    <x v="29"/>
    <x v="1"/>
    <s v="theater/plays"/>
    <n v="1.9666666666666666"/>
    <x v="585"/>
    <x v="1"/>
    <x v="6"/>
  </r>
  <r>
    <x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x v="0"/>
    <x v="78"/>
    <x v="1"/>
    <s v="theater/plays"/>
    <n v="0"/>
    <x v="121"/>
    <x v="1"/>
    <x v="6"/>
  </r>
  <r>
    <x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x v="0"/>
    <x v="79"/>
    <x v="1"/>
    <s v="theater/plays"/>
    <n v="28.666666666666668"/>
    <x v="2937"/>
    <x v="1"/>
    <x v="6"/>
  </r>
  <r>
    <x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x v="0"/>
    <x v="79"/>
    <x v="1"/>
    <s v="theater/plays"/>
    <n v="3.1333333333333333"/>
    <x v="2938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x v="0"/>
    <x v="29"/>
    <x v="1"/>
    <s v="theater/plays"/>
    <n v="0.04"/>
    <x v="120"/>
    <x v="1"/>
    <x v="6"/>
  </r>
  <r>
    <x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x v="0"/>
    <x v="83"/>
    <x v="1"/>
    <s v="theater/plays"/>
    <n v="0.2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DF0E10-9F4E-E043-BBE7-F1AE0E73416A}" name="PivotTable1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1E7819-0FBA-FF4E-A7A8-755E902AC701}" name="PivotTable2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B42B4F-1FAD-AA4A-9CF2-6438AF3514E9}" name="PivotTable3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AD02A-5A74-0046-83A0-7F561B676C72}">
  <dimension ref="A1:H14"/>
  <sheetViews>
    <sheetView tabSelected="1" workbookViewId="0">
      <selection activeCell="R33" sqref="R32:R33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21" max="21" width="15" bestFit="1" customWidth="1"/>
    <col min="22" max="22" width="14.83203125" bestFit="1" customWidth="1"/>
    <col min="23" max="23" width="5.5" bestFit="1" customWidth="1"/>
    <col min="24" max="24" width="8.1640625" bestFit="1" customWidth="1"/>
    <col min="25" max="25" width="4" bestFit="1" customWidth="1"/>
    <col min="26" max="26" width="10" bestFit="1" customWidth="1"/>
  </cols>
  <sheetData>
    <row r="1" spans="1:8" x14ac:dyDescent="0.2">
      <c r="A1" s="10" t="s">
        <v>8223</v>
      </c>
      <c r="B1" t="s">
        <v>8323</v>
      </c>
    </row>
    <row r="2" spans="1:8" x14ac:dyDescent="0.2">
      <c r="G2" s="5"/>
      <c r="H2" s="5"/>
    </row>
    <row r="3" spans="1:8" x14ac:dyDescent="0.2">
      <c r="A3" s="10" t="s">
        <v>8324</v>
      </c>
      <c r="B3" s="10" t="s">
        <v>8321</v>
      </c>
      <c r="G3" s="5"/>
      <c r="H3" s="5"/>
    </row>
    <row r="4" spans="1:8" x14ac:dyDescent="0.2">
      <c r="A4" s="10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  <c r="G4" s="5"/>
      <c r="H4" s="5"/>
    </row>
    <row r="5" spans="1:8" x14ac:dyDescent="0.2">
      <c r="A5" s="11" t="s">
        <v>8311</v>
      </c>
      <c r="B5" s="12">
        <v>300</v>
      </c>
      <c r="C5" s="12">
        <v>180</v>
      </c>
      <c r="D5" s="12">
        <v>40</v>
      </c>
      <c r="E5" s="12"/>
      <c r="F5" s="12">
        <v>520</v>
      </c>
      <c r="G5" s="5"/>
      <c r="H5" s="5"/>
    </row>
    <row r="6" spans="1:8" x14ac:dyDescent="0.2">
      <c r="A6" s="11" t="s">
        <v>8312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  <c r="G6" s="5"/>
      <c r="H6" s="5"/>
    </row>
    <row r="7" spans="1:8" x14ac:dyDescent="0.2">
      <c r="A7" s="11" t="s">
        <v>8313</v>
      </c>
      <c r="B7" s="12">
        <v>80</v>
      </c>
      <c r="C7" s="12">
        <v>140</v>
      </c>
      <c r="D7" s="12"/>
      <c r="E7" s="12"/>
      <c r="F7" s="12">
        <v>220</v>
      </c>
      <c r="G7" s="5"/>
      <c r="H7" s="5"/>
    </row>
    <row r="8" spans="1:8" x14ac:dyDescent="0.2">
      <c r="A8" s="11" t="s">
        <v>8314</v>
      </c>
      <c r="B8" s="12"/>
      <c r="C8" s="12"/>
      <c r="D8" s="12">
        <v>24</v>
      </c>
      <c r="E8" s="12"/>
      <c r="F8" s="12">
        <v>24</v>
      </c>
      <c r="G8" s="5"/>
      <c r="H8" s="5"/>
    </row>
    <row r="9" spans="1:8" x14ac:dyDescent="0.2">
      <c r="A9" s="11" t="s">
        <v>8315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  <c r="G9" s="5"/>
      <c r="H9" s="5"/>
    </row>
    <row r="10" spans="1:8" x14ac:dyDescent="0.2">
      <c r="A10" s="11" t="s">
        <v>8316</v>
      </c>
      <c r="B10" s="12">
        <v>103</v>
      </c>
      <c r="C10" s="12">
        <v>117</v>
      </c>
      <c r="D10" s="12"/>
      <c r="E10" s="12"/>
      <c r="F10" s="12">
        <v>220</v>
      </c>
      <c r="G10" s="5"/>
      <c r="H10" s="5"/>
    </row>
    <row r="11" spans="1:8" x14ac:dyDescent="0.2">
      <c r="A11" s="11" t="s">
        <v>8317</v>
      </c>
      <c r="B11" s="12">
        <v>80</v>
      </c>
      <c r="C11" s="12">
        <v>127</v>
      </c>
      <c r="D11" s="12">
        <v>30</v>
      </c>
      <c r="E11" s="12"/>
      <c r="F11" s="12">
        <v>237</v>
      </c>
      <c r="G11" s="5"/>
      <c r="H11" s="5"/>
    </row>
    <row r="12" spans="1:8" x14ac:dyDescent="0.2">
      <c r="A12" s="11" t="s">
        <v>8318</v>
      </c>
      <c r="B12" s="12">
        <v>209</v>
      </c>
      <c r="C12" s="12">
        <v>213</v>
      </c>
      <c r="D12" s="12">
        <v>178</v>
      </c>
      <c r="E12" s="12"/>
      <c r="F12" s="12">
        <v>600</v>
      </c>
      <c r="G12" s="5"/>
      <c r="H12" s="5"/>
    </row>
    <row r="13" spans="1:8" x14ac:dyDescent="0.2">
      <c r="A13" s="11" t="s">
        <v>8319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  <c r="G13" s="5"/>
      <c r="H13" s="5"/>
    </row>
    <row r="14" spans="1:8" x14ac:dyDescent="0.2">
      <c r="A14" s="11" t="s">
        <v>8320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  <c r="G14" s="5"/>
      <c r="H14" s="5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93F52-478E-994F-A725-C9A5F3CD0662}">
  <dimension ref="A1:F47"/>
  <sheetViews>
    <sheetView workbookViewId="0">
      <selection activeCell="K48" sqref="K48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0" t="s">
        <v>8223</v>
      </c>
      <c r="B1" t="s">
        <v>8323</v>
      </c>
    </row>
    <row r="2" spans="1:6" x14ac:dyDescent="0.2">
      <c r="A2" s="10" t="s">
        <v>8308</v>
      </c>
      <c r="B2" t="s">
        <v>8323</v>
      </c>
    </row>
    <row r="4" spans="1:6" x14ac:dyDescent="0.2">
      <c r="A4" s="10" t="s">
        <v>8324</v>
      </c>
      <c r="B4" s="10" t="s">
        <v>8321</v>
      </c>
    </row>
    <row r="5" spans="1:6" x14ac:dyDescent="0.2">
      <c r="A5" s="10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11" t="s">
        <v>8325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1" t="s">
        <v>8326</v>
      </c>
      <c r="B7" s="12"/>
      <c r="C7" s="12"/>
      <c r="D7" s="12">
        <v>20</v>
      </c>
      <c r="E7" s="12"/>
      <c r="F7" s="12">
        <v>20</v>
      </c>
    </row>
    <row r="8" spans="1:6" x14ac:dyDescent="0.2">
      <c r="A8" s="11" t="s">
        <v>8327</v>
      </c>
      <c r="B8" s="12"/>
      <c r="C8" s="12"/>
      <c r="D8" s="12">
        <v>24</v>
      </c>
      <c r="E8" s="12"/>
      <c r="F8" s="12">
        <v>24</v>
      </c>
    </row>
    <row r="9" spans="1:6" x14ac:dyDescent="0.2">
      <c r="A9" s="11" t="s">
        <v>8328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1" t="s">
        <v>8329</v>
      </c>
      <c r="B10" s="12">
        <v>40</v>
      </c>
      <c r="C10" s="12"/>
      <c r="D10" s="12"/>
      <c r="E10" s="12"/>
      <c r="F10" s="12">
        <v>40</v>
      </c>
    </row>
    <row r="11" spans="1:6" x14ac:dyDescent="0.2">
      <c r="A11" s="11" t="s">
        <v>8330</v>
      </c>
      <c r="B11" s="12">
        <v>180</v>
      </c>
      <c r="C11" s="12"/>
      <c r="D11" s="12"/>
      <c r="E11" s="12"/>
      <c r="F11" s="12">
        <v>180</v>
      </c>
    </row>
    <row r="12" spans="1:6" x14ac:dyDescent="0.2">
      <c r="A12" s="11" t="s">
        <v>8331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1" t="s">
        <v>8332</v>
      </c>
      <c r="B13" s="12">
        <v>40</v>
      </c>
      <c r="C13" s="12"/>
      <c r="D13" s="12"/>
      <c r="E13" s="12"/>
      <c r="F13" s="12">
        <v>40</v>
      </c>
    </row>
    <row r="14" spans="1:6" x14ac:dyDescent="0.2">
      <c r="A14" s="11" t="s">
        <v>8333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2">
      <c r="A15" s="11" t="s">
        <v>8334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1" t="s">
        <v>8335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2">
      <c r="A17" s="11" t="s">
        <v>8336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1" t="s">
        <v>8337</v>
      </c>
      <c r="B18" s="12">
        <v>140</v>
      </c>
      <c r="C18" s="12"/>
      <c r="D18" s="12"/>
      <c r="E18" s="12"/>
      <c r="F18" s="12">
        <v>140</v>
      </c>
    </row>
    <row r="19" spans="1:6" x14ac:dyDescent="0.2">
      <c r="A19" s="11" t="s">
        <v>8338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2">
      <c r="A20" s="11" t="s">
        <v>8339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1" t="s">
        <v>8340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2">
      <c r="A22" s="11" t="s">
        <v>8341</v>
      </c>
      <c r="B22" s="12">
        <v>20</v>
      </c>
      <c r="C22" s="12"/>
      <c r="D22" s="12"/>
      <c r="E22" s="12"/>
      <c r="F22" s="12">
        <v>20</v>
      </c>
    </row>
    <row r="23" spans="1:6" x14ac:dyDescent="0.2">
      <c r="A23" s="11" t="s">
        <v>8342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1" t="s">
        <v>8343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2">
      <c r="A25" s="11" t="s">
        <v>8344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1" t="s">
        <v>8345</v>
      </c>
      <c r="B26" s="12">
        <v>60</v>
      </c>
      <c r="C26" s="12"/>
      <c r="D26" s="12"/>
      <c r="E26" s="12"/>
      <c r="F26" s="12">
        <v>60</v>
      </c>
    </row>
    <row r="27" spans="1:6" x14ac:dyDescent="0.2">
      <c r="A27" s="11" t="s">
        <v>8346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1" t="s">
        <v>8347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2">
      <c r="A29" s="11" t="s">
        <v>8348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1" t="s">
        <v>8349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2">
      <c r="A31" s="11" t="s">
        <v>8350</v>
      </c>
      <c r="B31" s="12">
        <v>40</v>
      </c>
      <c r="C31" s="12"/>
      <c r="D31" s="12"/>
      <c r="E31" s="12"/>
      <c r="F31" s="12">
        <v>40</v>
      </c>
    </row>
    <row r="32" spans="1:6" x14ac:dyDescent="0.2">
      <c r="A32" s="11" t="s">
        <v>8351</v>
      </c>
      <c r="B32" s="12">
        <v>20</v>
      </c>
      <c r="C32" s="12"/>
      <c r="D32" s="12"/>
      <c r="E32" s="12"/>
      <c r="F32" s="12">
        <v>20</v>
      </c>
    </row>
    <row r="33" spans="1:6" x14ac:dyDescent="0.2">
      <c r="A33" s="11" t="s">
        <v>8352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1" t="s">
        <v>8353</v>
      </c>
      <c r="B34" s="12">
        <v>260</v>
      </c>
      <c r="C34" s="12"/>
      <c r="D34" s="12"/>
      <c r="E34" s="12"/>
      <c r="F34" s="12">
        <v>260</v>
      </c>
    </row>
    <row r="35" spans="1:6" x14ac:dyDescent="0.2">
      <c r="A35" s="11" t="s">
        <v>8354</v>
      </c>
      <c r="B35" s="12"/>
      <c r="C35" s="12"/>
      <c r="D35" s="12">
        <v>40</v>
      </c>
      <c r="E35" s="12"/>
      <c r="F35" s="12">
        <v>40</v>
      </c>
    </row>
    <row r="36" spans="1:6" x14ac:dyDescent="0.2">
      <c r="A36" s="11" t="s">
        <v>8355</v>
      </c>
      <c r="B36" s="12">
        <v>60</v>
      </c>
      <c r="C36" s="12"/>
      <c r="D36" s="12"/>
      <c r="E36" s="12"/>
      <c r="F36" s="12">
        <v>60</v>
      </c>
    </row>
    <row r="37" spans="1:6" x14ac:dyDescent="0.2">
      <c r="A37" s="11" t="s">
        <v>8356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2">
      <c r="A38" s="11" t="s">
        <v>8357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2">
      <c r="A39" s="11" t="s">
        <v>8358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">
      <c r="A40" s="11" t="s">
        <v>8359</v>
      </c>
      <c r="B40" s="12">
        <v>80</v>
      </c>
      <c r="C40" s="12"/>
      <c r="D40" s="12"/>
      <c r="E40" s="12"/>
      <c r="F40" s="12">
        <v>80</v>
      </c>
    </row>
    <row r="41" spans="1:6" x14ac:dyDescent="0.2">
      <c r="A41" s="11" t="s">
        <v>8360</v>
      </c>
      <c r="B41" s="12">
        <v>60</v>
      </c>
      <c r="C41" s="12"/>
      <c r="D41" s="12"/>
      <c r="E41" s="12"/>
      <c r="F41" s="12">
        <v>60</v>
      </c>
    </row>
    <row r="42" spans="1:6" x14ac:dyDescent="0.2">
      <c r="A42" s="11" t="s">
        <v>8361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2">
      <c r="A43" s="11" t="s">
        <v>8362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1" t="s">
        <v>8363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2">
      <c r="A45" s="11" t="s">
        <v>8364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2">
      <c r="A46" s="11" t="s">
        <v>8365</v>
      </c>
      <c r="B46" s="12"/>
      <c r="C46" s="12"/>
      <c r="D46" s="12">
        <v>20</v>
      </c>
      <c r="E46" s="12"/>
      <c r="F46" s="12">
        <v>20</v>
      </c>
    </row>
    <row r="47" spans="1:6" x14ac:dyDescent="0.2">
      <c r="A47" s="11" t="s">
        <v>8320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1AEA4-9046-8649-9FC0-0CD6B6900C16}">
  <dimension ref="A1:F18"/>
  <sheetViews>
    <sheetView workbookViewId="0">
      <selection activeCell="S34" sqref="S3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0" t="s">
        <v>8308</v>
      </c>
      <c r="B1" t="s">
        <v>8323</v>
      </c>
    </row>
    <row r="2" spans="1:6" x14ac:dyDescent="0.2">
      <c r="A2" s="10" t="s">
        <v>8380</v>
      </c>
      <c r="B2" t="s">
        <v>8323</v>
      </c>
    </row>
    <row r="4" spans="1:6" x14ac:dyDescent="0.2">
      <c r="A4" s="10" t="s">
        <v>8322</v>
      </c>
      <c r="B4" s="10" t="s">
        <v>8321</v>
      </c>
    </row>
    <row r="5" spans="1:6" x14ac:dyDescent="0.2">
      <c r="A5" s="10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15" t="s">
        <v>8374</v>
      </c>
      <c r="B6" s="12">
        <v>182</v>
      </c>
      <c r="C6" s="12">
        <v>149</v>
      </c>
      <c r="D6" s="12">
        <v>34</v>
      </c>
      <c r="E6" s="12">
        <v>2</v>
      </c>
      <c r="F6" s="12">
        <v>367</v>
      </c>
    </row>
    <row r="7" spans="1:6" x14ac:dyDescent="0.2">
      <c r="A7" s="15" t="s">
        <v>8375</v>
      </c>
      <c r="B7" s="12">
        <v>202</v>
      </c>
      <c r="C7" s="12">
        <v>106</v>
      </c>
      <c r="D7" s="12">
        <v>27</v>
      </c>
      <c r="E7" s="12">
        <v>18</v>
      </c>
      <c r="F7" s="12">
        <v>353</v>
      </c>
    </row>
    <row r="8" spans="1:6" x14ac:dyDescent="0.2">
      <c r="A8" s="15" t="s">
        <v>8376</v>
      </c>
      <c r="B8" s="12">
        <v>180</v>
      </c>
      <c r="C8" s="12">
        <v>108</v>
      </c>
      <c r="D8" s="12">
        <v>28</v>
      </c>
      <c r="E8" s="12">
        <v>30</v>
      </c>
      <c r="F8" s="12">
        <v>346</v>
      </c>
    </row>
    <row r="9" spans="1:6" x14ac:dyDescent="0.2">
      <c r="A9" s="15" t="s">
        <v>8377</v>
      </c>
      <c r="B9" s="12">
        <v>192</v>
      </c>
      <c r="C9" s="12">
        <v>102</v>
      </c>
      <c r="D9" s="12">
        <v>27</v>
      </c>
      <c r="E9" s="12"/>
      <c r="F9" s="12">
        <v>321</v>
      </c>
    </row>
    <row r="10" spans="1:6" x14ac:dyDescent="0.2">
      <c r="A10" s="15" t="s">
        <v>8368</v>
      </c>
      <c r="B10" s="12">
        <v>234</v>
      </c>
      <c r="C10" s="12">
        <v>126</v>
      </c>
      <c r="D10" s="12">
        <v>26</v>
      </c>
      <c r="E10" s="12"/>
      <c r="F10" s="12">
        <v>386</v>
      </c>
    </row>
    <row r="11" spans="1:6" x14ac:dyDescent="0.2">
      <c r="A11" s="15" t="s">
        <v>8378</v>
      </c>
      <c r="B11" s="12">
        <v>211</v>
      </c>
      <c r="C11" s="12">
        <v>147</v>
      </c>
      <c r="D11" s="12">
        <v>27</v>
      </c>
      <c r="E11" s="12"/>
      <c r="F11" s="12">
        <v>385</v>
      </c>
    </row>
    <row r="12" spans="1:6" x14ac:dyDescent="0.2">
      <c r="A12" s="15" t="s">
        <v>8369</v>
      </c>
      <c r="B12" s="12">
        <v>194</v>
      </c>
      <c r="C12" s="12">
        <v>150</v>
      </c>
      <c r="D12" s="12">
        <v>43</v>
      </c>
      <c r="E12" s="12"/>
      <c r="F12" s="12">
        <v>387</v>
      </c>
    </row>
    <row r="13" spans="1:6" x14ac:dyDescent="0.2">
      <c r="A13" s="15" t="s">
        <v>8370</v>
      </c>
      <c r="B13" s="12">
        <v>166</v>
      </c>
      <c r="C13" s="12">
        <v>134</v>
      </c>
      <c r="D13" s="12">
        <v>33</v>
      </c>
      <c r="E13" s="12"/>
      <c r="F13" s="12">
        <v>333</v>
      </c>
    </row>
    <row r="14" spans="1:6" x14ac:dyDescent="0.2">
      <c r="A14" s="15" t="s">
        <v>8371</v>
      </c>
      <c r="B14" s="12">
        <v>147</v>
      </c>
      <c r="C14" s="12">
        <v>127</v>
      </c>
      <c r="D14" s="12">
        <v>24</v>
      </c>
      <c r="E14" s="12"/>
      <c r="F14" s="12">
        <v>298</v>
      </c>
    </row>
    <row r="15" spans="1:6" x14ac:dyDescent="0.2">
      <c r="A15" s="15" t="s">
        <v>8372</v>
      </c>
      <c r="B15" s="12">
        <v>183</v>
      </c>
      <c r="C15" s="12">
        <v>149</v>
      </c>
      <c r="D15" s="12">
        <v>20</v>
      </c>
      <c r="E15" s="12"/>
      <c r="F15" s="12">
        <v>352</v>
      </c>
    </row>
    <row r="16" spans="1:6" x14ac:dyDescent="0.2">
      <c r="A16" s="15" t="s">
        <v>8373</v>
      </c>
      <c r="B16" s="12">
        <v>183</v>
      </c>
      <c r="C16" s="12">
        <v>114</v>
      </c>
      <c r="D16" s="12">
        <v>37</v>
      </c>
      <c r="E16" s="12"/>
      <c r="F16" s="12">
        <v>334</v>
      </c>
    </row>
    <row r="17" spans="1:6" x14ac:dyDescent="0.2">
      <c r="A17" s="15" t="s">
        <v>8379</v>
      </c>
      <c r="B17" s="12">
        <v>111</v>
      </c>
      <c r="C17" s="12">
        <v>118</v>
      </c>
      <c r="D17" s="12">
        <v>23</v>
      </c>
      <c r="E17" s="12"/>
      <c r="F17" s="12">
        <v>252</v>
      </c>
    </row>
    <row r="18" spans="1:6" x14ac:dyDescent="0.2">
      <c r="A18" s="15" t="s">
        <v>8320</v>
      </c>
      <c r="B18" s="12">
        <v>2185</v>
      </c>
      <c r="C18" s="12">
        <v>1530</v>
      </c>
      <c r="D18" s="12">
        <v>349</v>
      </c>
      <c r="E18" s="12">
        <v>50</v>
      </c>
      <c r="F1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80" zoomScaleNormal="80" workbookViewId="0">
      <selection activeCell="K6" sqref="K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1640625" style="8" bestFit="1" customWidth="1"/>
    <col min="16" max="16" width="15.33203125" bestFit="1" customWidth="1"/>
    <col min="17" max="17" width="11.1640625" bestFit="1" customWidth="1"/>
    <col min="18" max="18" width="11.83203125" bestFit="1" customWidth="1"/>
    <col min="19" max="19" width="21.5" style="14" bestFit="1" customWidth="1"/>
    <col min="20" max="20" width="20.1640625" style="14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3" t="s">
        <v>8366</v>
      </c>
      <c r="T1" s="13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9">
        <f>E2/L2</f>
        <v>63.917582417582416</v>
      </c>
      <c r="Q2" t="str">
        <f>REPLACE(LEFT(N2,FIND("#",SUBSTITUTE(N2,"/","#",1))),LEN(LEFT(N2,FIND("#",SUBSTITUTE(N2,"/","#",1)))),1,"")</f>
        <v>film &amp; video</v>
      </c>
      <c r="R2" t="str">
        <f>RIGHT(N2,LEN(N2)-FIND("#",SUBSTITUTE(N2,"/","#",1)))</f>
        <v>television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9">
        <f t="shared" ref="P3:P66" si="1">E3/L3</f>
        <v>185.48101265822785</v>
      </c>
      <c r="Q3" t="str">
        <f t="shared" ref="Q3:Q66" si="2">REPLACE(LEFT(N3,FIND("#",SUBSTITUTE(N3,"/","#",1))),LEN(LEFT(N3,FIND("#",SUBSTITUTE(N3,"/","#",1)))),1,"")</f>
        <v>film &amp; video</v>
      </c>
      <c r="R3" t="str">
        <f t="shared" ref="R3:R66" si="3">RIGHT(N3,LEN(N3)-FIND("#",SUBSTITUTE(N3,"/","#",1)))</f>
        <v>television</v>
      </c>
      <c r="S3" s="14">
        <f t="shared" ref="S3:S66" si="4">(((J3/60)/60)/24)+DATE(1970,1,1)</f>
        <v>42766.600497685184</v>
      </c>
      <c r="T3" s="14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4">
        <f t="shared" si="4"/>
        <v>42516.047071759262</v>
      </c>
      <c r="T9" s="14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4">
        <f t="shared" si="4"/>
        <v>41869.542314814818</v>
      </c>
      <c r="T20" s="14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4">
        <f t="shared" si="4"/>
        <v>42200.758240740746</v>
      </c>
      <c r="T22" s="14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4">
        <f t="shared" si="4"/>
        <v>42229.820173611108</v>
      </c>
      <c r="T26" s="14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4">
        <f t="shared" si="4"/>
        <v>42286.660891203705</v>
      </c>
      <c r="T35" s="14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4">
        <f t="shared" si="4"/>
        <v>41375.057222222218</v>
      </c>
      <c r="T40" s="14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4">
        <f t="shared" si="4"/>
        <v>41874.098807870374</v>
      </c>
      <c r="T46" s="14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4">
        <f t="shared" si="4"/>
        <v>42323.964976851858</v>
      </c>
      <c r="T48" s="14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4">
        <f t="shared" si="4"/>
        <v>42196.928668981483</v>
      </c>
      <c r="T53" s="14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4">
        <f t="shared" si="4"/>
        <v>42149.548888888887</v>
      </c>
      <c r="T58" s="14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4">
        <f t="shared" si="4"/>
        <v>42230.23583333334</v>
      </c>
      <c r="T61" s="14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4">
        <f t="shared" si="4"/>
        <v>41701.901817129627</v>
      </c>
      <c r="T62" s="14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4">
        <f t="shared" si="4"/>
        <v>41409.814317129632</v>
      </c>
      <c r="T63" s="14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4">
        <f t="shared" si="4"/>
        <v>41433.01829861111</v>
      </c>
      <c r="T66" s="14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(E67/D67)*100</f>
        <v>107.52857142857141</v>
      </c>
      <c r="P67" s="9">
        <f t="shared" ref="P67:P130" si="7">E67/L67</f>
        <v>132.05263157894737</v>
      </c>
      <c r="Q67" t="str">
        <f t="shared" ref="Q67:Q130" si="8">REPLACE(LEFT(N67,FIND("#",SUBSTITUTE(N67,"/","#",1))),LEN(LEFT(N67,FIND("#",SUBSTITUTE(N67,"/","#",1)))),1,"")</f>
        <v>film &amp; video</v>
      </c>
      <c r="R67" t="str">
        <f t="shared" ref="R67:R130" si="9">RIGHT(N67,LEN(N67)-FIND("#",SUBSTITUTE(N67,"/","#",1)))</f>
        <v>shorts</v>
      </c>
      <c r="S67" s="14">
        <f t="shared" ref="S67:S130" si="10">(((J67/60)/60)/24)+DATE(1970,1,1)</f>
        <v>41835.821226851855</v>
      </c>
      <c r="T67" s="14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4">
        <f t="shared" si="10"/>
        <v>41208.010196759256</v>
      </c>
      <c r="T74" s="14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4">
        <f t="shared" si="10"/>
        <v>40997.144872685189</v>
      </c>
      <c r="T79" s="14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4">
        <f t="shared" si="10"/>
        <v>41100.158877314818</v>
      </c>
      <c r="T83" s="14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4">
        <f t="shared" si="10"/>
        <v>40322.53938657407</v>
      </c>
      <c r="T89" s="14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4">
        <f t="shared" si="10"/>
        <v>41402.752222222225</v>
      </c>
      <c r="T91" s="14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4">
        <f t="shared" si="10"/>
        <v>41214.79483796296</v>
      </c>
      <c r="T100" s="14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4">
        <f t="shared" si="10"/>
        <v>40987.776631944449</v>
      </c>
      <c r="T108" s="14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4">
        <f t="shared" si="10"/>
        <v>41718.043032407404</v>
      </c>
      <c r="T114" s="14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4">
        <f t="shared" si="10"/>
        <v>40918.738935185182</v>
      </c>
      <c r="T117" s="14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9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9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(E131/D131)*100</f>
        <v>0</v>
      </c>
      <c r="P131" s="9" t="e">
        <f t="shared" ref="P131:P194" si="13">E131/L131</f>
        <v>#DIV/0!</v>
      </c>
      <c r="Q131" t="str">
        <f t="shared" ref="Q131:Q194" si="14">REPLACE(LEFT(N131,FIND("#",SUBSTITUTE(N131,"/","#",1))),LEN(LEFT(N131,FIND("#",SUBSTITUTE(N131,"/","#",1)))),1,"")</f>
        <v>film &amp; video</v>
      </c>
      <c r="R131" t="str">
        <f t="shared" ref="R131:R194" si="15">RIGHT(N131,LEN(N131)-FIND("#",SUBSTITUTE(N131,"/","#",1)))</f>
        <v>science fiction</v>
      </c>
      <c r="S131" s="14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9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4">
        <f t="shared" si="16"/>
        <v>41778.915416666663</v>
      </c>
      <c r="T132" s="14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9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9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9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9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9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9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4">
        <f t="shared" si="16"/>
        <v>42559.064143518524</v>
      </c>
      <c r="T145" s="14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4">
        <f t="shared" si="16"/>
        <v>41875.077546296299</v>
      </c>
      <c r="T154" s="14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9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9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4">
        <f t="shared" si="16"/>
        <v>42171.913090277783</v>
      </c>
      <c r="T162" s="14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9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9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9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4">
        <f t="shared" si="16"/>
        <v>42047.394942129627</v>
      </c>
      <c r="T174" s="14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9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9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9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9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9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9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9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(E195/D195)*100</f>
        <v>0</v>
      </c>
      <c r="P195" s="9" t="e">
        <f t="shared" ref="P195:P258" si="19">E195/L195</f>
        <v>#DIV/0!</v>
      </c>
      <c r="Q195" t="str">
        <f t="shared" ref="Q195:Q258" si="20">REPLACE(LEFT(N195,FIND("#",SUBSTITUTE(N195,"/","#",1))),LEN(LEFT(N195,FIND("#",SUBSTITUTE(N195,"/","#",1)))),1,"")</f>
        <v>film &amp; video</v>
      </c>
      <c r="R195" t="str">
        <f t="shared" ref="R195:R258" si="21">RIGHT(N195,LEN(N195)-FIND("#",SUBSTITUTE(N195,"/","#",1)))</f>
        <v>drama</v>
      </c>
      <c r="S195" s="14">
        <f t="shared" ref="S195:S258" si="22">(((J195/60)/60)/24)+DATE(1970,1,1)</f>
        <v>41911.934791666667</v>
      </c>
      <c r="T195" s="14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9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9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4">
        <f t="shared" si="22"/>
        <v>41867.083368055559</v>
      </c>
      <c r="T202" s="14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9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9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9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9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4">
        <f t="shared" si="22"/>
        <v>42236.159918981488</v>
      </c>
      <c r="T213" s="14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4">
        <f t="shared" si="22"/>
        <v>42195.643865740742</v>
      </c>
      <c r="T222" s="14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9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9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9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9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9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9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4">
        <f t="shared" si="22"/>
        <v>42129.777210648142</v>
      </c>
      <c r="T232" s="14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9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4">
        <f t="shared" si="22"/>
        <v>42341.958923611113</v>
      </c>
      <c r="T233" s="14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9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9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9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4">
        <f t="shared" si="22"/>
        <v>42321.08447916666</v>
      </c>
      <c r="T238" s="14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9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4">
        <f t="shared" si="22"/>
        <v>42713.962499999994</v>
      </c>
      <c r="T240" s="14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4">
        <f t="shared" si="22"/>
        <v>40213.323599537034</v>
      </c>
      <c r="T246" s="14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4">
        <f t="shared" si="22"/>
        <v>40266.662708333337</v>
      </c>
      <c r="T254" s="14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4">
        <f t="shared" si="22"/>
        <v>42263.952662037031</v>
      </c>
      <c r="T256" s="14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(E259/D259)*100</f>
        <v>106.72648571428572</v>
      </c>
      <c r="P259" s="9">
        <f t="shared" ref="P259:P322" si="25">E259/L259</f>
        <v>66.70405357142856</v>
      </c>
      <c r="Q259" t="str">
        <f t="shared" ref="Q259:Q322" si="26">REPLACE(LEFT(N259,FIND("#",SUBSTITUTE(N259,"/","#",1))),LEN(LEFT(N259,FIND("#",SUBSTITUTE(N259,"/","#",1)))),1,"")</f>
        <v>film &amp; video</v>
      </c>
      <c r="R259" t="str">
        <f t="shared" ref="R259:R322" si="27">RIGHT(N259,LEN(N259)-FIND("#",SUBSTITUTE(N259,"/","#",1)))</f>
        <v>documentary</v>
      </c>
      <c r="S259" s="14">
        <f t="shared" ref="S259:S322" si="28">(((J259/60)/60)/24)+DATE(1970,1,1)</f>
        <v>42479.626875000002</v>
      </c>
      <c r="T259" s="14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4">
        <f t="shared" si="28"/>
        <v>40267.245717592588</v>
      </c>
      <c r="T267" s="14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4">
        <f t="shared" si="28"/>
        <v>40637.866550925923</v>
      </c>
      <c r="T272" s="14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4">
        <f t="shared" si="28"/>
        <v>41612.10024305556</v>
      </c>
      <c r="T273" s="14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4">
        <f t="shared" si="28"/>
        <v>40967.081874999996</v>
      </c>
      <c r="T278" s="14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4">
        <f t="shared" si="28"/>
        <v>41744.590682870366</v>
      </c>
      <c r="T282" s="14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4">
        <f t="shared" si="28"/>
        <v>41313.816249999996</v>
      </c>
      <c r="T288" s="14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4">
        <f t="shared" si="28"/>
        <v>42089.72802083334</v>
      </c>
      <c r="T299" s="14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4">
        <f t="shared" si="28"/>
        <v>41032.071134259262</v>
      </c>
      <c r="T305" s="14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4">
        <f t="shared" si="28"/>
        <v>41333.837187500001</v>
      </c>
      <c r="T308" s="14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4">
        <f t="shared" si="28"/>
        <v>41282.944456018515</v>
      </c>
      <c r="T309" s="14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(E323/D323)*100</f>
        <v>102.66285714285715</v>
      </c>
      <c r="P323" s="9">
        <f t="shared" ref="P323:P386" si="31">E323/L323</f>
        <v>106.62314540059347</v>
      </c>
      <c r="Q323" t="str">
        <f t="shared" ref="Q323:Q386" si="32">REPLACE(LEFT(N323,FIND("#",SUBSTITUTE(N323,"/","#",1))),LEN(LEFT(N323,FIND("#",SUBSTITUTE(N323,"/","#",1)))),1,"")</f>
        <v>film &amp; video</v>
      </c>
      <c r="R323" t="str">
        <f t="shared" ref="R323:R386" si="33">RIGHT(N323,LEN(N323)-FIND("#",SUBSTITUTE(N323,"/","#",1)))</f>
        <v>documentary</v>
      </c>
      <c r="S323" s="14">
        <f t="shared" ref="S323:S386" si="34">(((J323/60)/60)/24)+DATE(1970,1,1)</f>
        <v>42647.446597222224</v>
      </c>
      <c r="T323" s="14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4">
        <f t="shared" si="34"/>
        <v>42261.500243055561</v>
      </c>
      <c r="T348" s="14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4">
        <f t="shared" si="34"/>
        <v>41935.070486111108</v>
      </c>
      <c r="T361" s="14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4">
        <f t="shared" si="34"/>
        <v>41019.793032407404</v>
      </c>
      <c r="T368" s="14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(E387/D387)*100</f>
        <v>105.982</v>
      </c>
      <c r="P387" s="9">
        <f t="shared" ref="P387:P450" si="37">E387/L387</f>
        <v>111.79535864978902</v>
      </c>
      <c r="Q387" t="str">
        <f t="shared" ref="Q387:Q450" si="38">REPLACE(LEFT(N387,FIND("#",SUBSTITUTE(N387,"/","#",1))),LEN(LEFT(N387,FIND("#",SUBSTITUTE(N387,"/","#",1)))),1,"")</f>
        <v>film &amp; video</v>
      </c>
      <c r="R387" t="str">
        <f t="shared" ref="R387:R450" si="39">RIGHT(N387,LEN(N387)-FIND("#",SUBSTITUTE(N387,"/","#",1)))</f>
        <v>documentary</v>
      </c>
      <c r="S387" s="14">
        <f t="shared" ref="S387:S450" si="40">(((J387/60)/60)/24)+DATE(1970,1,1)</f>
        <v>41934.584502314814</v>
      </c>
      <c r="T387" s="14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4">
        <f t="shared" si="40"/>
        <v>42549.076157407413</v>
      </c>
      <c r="T390" s="14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4">
        <f t="shared" si="40"/>
        <v>41674.063078703701</v>
      </c>
      <c r="T391" s="14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4">
        <f t="shared" si="40"/>
        <v>40865.042256944449</v>
      </c>
      <c r="T393" s="14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4">
        <f t="shared" si="40"/>
        <v>41082.564884259256</v>
      </c>
      <c r="T398" s="14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4">
        <f t="shared" si="40"/>
        <v>41646.628032407411</v>
      </c>
      <c r="T406" s="14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4">
        <f t="shared" si="40"/>
        <v>42113.981446759266</v>
      </c>
      <c r="T412" s="14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4">
        <f t="shared" si="40"/>
        <v>41360.970601851855</v>
      </c>
      <c r="T419" s="14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4">
        <f t="shared" si="40"/>
        <v>41863.260381944441</v>
      </c>
      <c r="T424" s="14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4">
        <f t="shared" si="40"/>
        <v>42285.909027777772</v>
      </c>
      <c r="T429" s="14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9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4">
        <f t="shared" si="40"/>
        <v>42526.871331018512</v>
      </c>
      <c r="T433" s="14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9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4">
        <f t="shared" si="40"/>
        <v>42228.629884259266</v>
      </c>
      <c r="T435" s="14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9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9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4">
        <f t="shared" si="40"/>
        <v>41919.761782407404</v>
      </c>
      <c r="T441" s="14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9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(E451/D451)*100</f>
        <v>2.25</v>
      </c>
      <c r="P451" s="9">
        <f t="shared" ref="P451:P514" si="43">E451/L451</f>
        <v>9</v>
      </c>
      <c r="Q451" t="str">
        <f t="shared" ref="Q451:Q514" si="44">REPLACE(LEFT(N451,FIND("#",SUBSTITUTE(N451,"/","#",1))),LEN(LEFT(N451,FIND("#",SUBSTITUTE(N451,"/","#",1)))),1,"")</f>
        <v>film &amp; video</v>
      </c>
      <c r="R451" t="str">
        <f t="shared" ref="R451:R514" si="45">RIGHT(N451,LEN(N451)-FIND("#",SUBSTITUTE(N451,"/","#",1)))</f>
        <v>animation</v>
      </c>
      <c r="S451" s="14">
        <f t="shared" ref="S451:S514" si="46">(((J451/60)/60)/24)+DATE(1970,1,1)</f>
        <v>41534.568113425928</v>
      </c>
      <c r="T451" s="14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9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4">
        <f t="shared" si="46"/>
        <v>42107.703877314809</v>
      </c>
      <c r="T454" s="14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4">
        <f t="shared" si="46"/>
        <v>40971.002569444441</v>
      </c>
      <c r="T457" s="14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4">
        <f t="shared" si="46"/>
        <v>41547.694456018515</v>
      </c>
      <c r="T458" s="14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9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9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4">
        <f t="shared" si="46"/>
        <v>40705.126631944448</v>
      </c>
      <c r="T464" s="14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4">
        <f t="shared" si="46"/>
        <v>42488.848784722228</v>
      </c>
      <c r="T466" s="14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9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4">
        <f t="shared" si="46"/>
        <v>41041.167627314811</v>
      </c>
      <c r="T470" s="14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9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9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9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4">
        <f t="shared" si="46"/>
        <v>41465.500173611108</v>
      </c>
      <c r="T482" s="14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4">
        <f t="shared" si="46"/>
        <v>42447.896875000006</v>
      </c>
      <c r="T484" s="14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4">
        <f t="shared" si="46"/>
        <v>41381.50577546296</v>
      </c>
      <c r="T487" s="14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9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9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4">
        <f t="shared" si="46"/>
        <v>41113.968576388892</v>
      </c>
      <c r="T492" s="14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9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4">
        <f t="shared" si="46"/>
        <v>42366.982627314821</v>
      </c>
      <c r="T493" s="14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9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9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4">
        <f t="shared" si="46"/>
        <v>42114.726134259254</v>
      </c>
      <c r="T495" s="14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9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4">
        <f t="shared" si="46"/>
        <v>40247.886006944449</v>
      </c>
      <c r="T502" s="14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9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9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(E515/D515)*100</f>
        <v>13.923999999999999</v>
      </c>
      <c r="P515" s="9">
        <f t="shared" ref="P515:P578" si="49">E515/L515</f>
        <v>102.38235294117646</v>
      </c>
      <c r="Q515" t="str">
        <f t="shared" ref="Q515:Q578" si="50">REPLACE(LEFT(N515,FIND("#",SUBSTITUTE(N515,"/","#",1))),LEN(LEFT(N515,FIND("#",SUBSTITUTE(N515,"/","#",1)))),1,"")</f>
        <v>film &amp; video</v>
      </c>
      <c r="R515" t="str">
        <f t="shared" ref="R515:R578" si="51">RIGHT(N515,LEN(N515)-FIND("#",SUBSTITUTE(N515,"/","#",1)))</f>
        <v>animation</v>
      </c>
      <c r="S515" s="14">
        <f t="shared" ref="S515:S578" si="52">(((J515/60)/60)/24)+DATE(1970,1,1)</f>
        <v>42552.653993055559</v>
      </c>
      <c r="T515" s="14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9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9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4">
        <f t="shared" si="52"/>
        <v>41218.391446759262</v>
      </c>
      <c r="T521" s="14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4">
        <f t="shared" si="52"/>
        <v>42711.545196759253</v>
      </c>
      <c r="T537" s="14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4">
        <f t="shared" si="52"/>
        <v>42179.344988425932</v>
      </c>
      <c r="T538" s="14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9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9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9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9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4">
        <f t="shared" si="52"/>
        <v>42692.389062500006</v>
      </c>
      <c r="T564" s="14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9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4">
        <f t="shared" si="52"/>
        <v>42165.785289351858</v>
      </c>
      <c r="T567" s="14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4">
        <f t="shared" si="52"/>
        <v>42388.798252314817</v>
      </c>
      <c r="T572" s="14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9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4">
        <f t="shared" si="52"/>
        <v>42282.71629629629</v>
      </c>
      <c r="T574" s="14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14">
        <f t="shared" si="52"/>
        <v>42031.471666666665</v>
      </c>
      <c r="T578" s="14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(E579/D579)*100</f>
        <v>0.2</v>
      </c>
      <c r="P579" s="9">
        <f t="shared" ref="P579:P642" si="55">E579/L579</f>
        <v>10</v>
      </c>
      <c r="Q579" t="str">
        <f t="shared" ref="Q579:Q642" si="56">REPLACE(LEFT(N579,FIND("#",SUBSTITUTE(N579,"/","#",1))),LEN(LEFT(N579,FIND("#",SUBSTITUTE(N579,"/","#",1)))),1,"")</f>
        <v>technology</v>
      </c>
      <c r="R579" t="str">
        <f t="shared" ref="R579:R642" si="57">RIGHT(N579,LEN(N579)-FIND("#",SUBSTITUTE(N579,"/","#",1)))</f>
        <v>web</v>
      </c>
      <c r="S579" s="14">
        <f t="shared" ref="S579:S642" si="58">(((J579/60)/60)/24)+DATE(1970,1,1)</f>
        <v>42450.589143518519</v>
      </c>
      <c r="T579" s="14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9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9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9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4">
        <f t="shared" si="58"/>
        <v>42631.769513888896</v>
      </c>
      <c r="T590" s="14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4">
        <f t="shared" si="58"/>
        <v>42083.069884259254</v>
      </c>
      <c r="T597" s="14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9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9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4">
        <f t="shared" si="58"/>
        <v>42194.357731481476</v>
      </c>
      <c r="T607" s="14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9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9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9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4">
        <f t="shared" si="58"/>
        <v>42585.031782407401</v>
      </c>
      <c r="T614" s="14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9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9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9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4">
        <f t="shared" si="58"/>
        <v>42761.376238425932</v>
      </c>
      <c r="T618" s="14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9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9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9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9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9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9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4">
        <f t="shared" si="58"/>
        <v>42507.29932870371</v>
      </c>
      <c r="T635" s="14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4">
        <f t="shared" si="58"/>
        <v>42683.420312500006</v>
      </c>
      <c r="T642" s="14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(E643/D643)*100</f>
        <v>119.16249999999999</v>
      </c>
      <c r="P643" s="9">
        <f t="shared" ref="P643:P706" si="61">E643/L643</f>
        <v>151.31746031746033</v>
      </c>
      <c r="Q643" t="str">
        <f t="shared" ref="Q643:Q706" si="62">REPLACE(LEFT(N643,FIND("#",SUBSTITUTE(N643,"/","#",1))),LEN(LEFT(N643,FIND("#",SUBSTITUTE(N643,"/","#",1)))),1,"")</f>
        <v>technology</v>
      </c>
      <c r="R643" t="str">
        <f t="shared" ref="R643:R706" si="63">RIGHT(N643,LEN(N643)-FIND("#",SUBSTITUTE(N643,"/","#",1)))</f>
        <v>wearables</v>
      </c>
      <c r="S643" s="14">
        <f t="shared" ref="S643:S706" si="64">(((J643/60)/60)/24)+DATE(1970,1,1)</f>
        <v>42199.57</v>
      </c>
      <c r="T643" s="14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4">
        <f t="shared" si="64"/>
        <v>42417.804618055554</v>
      </c>
      <c r="T658" s="14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4">
        <f t="shared" si="64"/>
        <v>41922.741655092592</v>
      </c>
      <c r="T662" s="14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4">
        <f t="shared" si="64"/>
        <v>41838.832152777781</v>
      </c>
      <c r="T668" s="14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4">
        <f t="shared" si="64"/>
        <v>42012.768298611118</v>
      </c>
      <c r="T678" s="14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4">
        <f t="shared" si="64"/>
        <v>42778.765300925923</v>
      </c>
      <c r="T684" s="14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9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4">
        <f t="shared" si="64"/>
        <v>41866.931076388886</v>
      </c>
      <c r="T700" s="14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4">
        <f t="shared" si="64"/>
        <v>42668.726701388892</v>
      </c>
      <c r="T704" s="14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(E707/D707)*100</f>
        <v>0.97699999999999987</v>
      </c>
      <c r="P707" s="9">
        <f t="shared" ref="P707:P770" si="67">E707/L707</f>
        <v>195.4</v>
      </c>
      <c r="Q707" t="str">
        <f t="shared" ref="Q707:Q770" si="68">REPLACE(LEFT(N707,FIND("#",SUBSTITUTE(N707,"/","#",1))),LEN(LEFT(N707,FIND("#",SUBSTITUTE(N707,"/","#",1)))),1,"")</f>
        <v>technology</v>
      </c>
      <c r="R707" t="str">
        <f t="shared" ref="R707:R770" si="69">RIGHT(N707,LEN(N707)-FIND("#",SUBSTITUTE(N707,"/","#",1)))</f>
        <v>wearables</v>
      </c>
      <c r="S707" s="14">
        <f t="shared" ref="S707:S770" si="70">(((J707/60)/60)/24)+DATE(1970,1,1)</f>
        <v>42726.491643518515</v>
      </c>
      <c r="T707" s="14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9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9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4">
        <f t="shared" si="70"/>
        <v>42384.680925925932</v>
      </c>
      <c r="T714" s="14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4">
        <f t="shared" si="70"/>
        <v>41857.854189814818</v>
      </c>
      <c r="T719" s="14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4">
        <f t="shared" si="70"/>
        <v>42184.816539351858</v>
      </c>
      <c r="T725" s="14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4">
        <f t="shared" si="70"/>
        <v>41247.020243055551</v>
      </c>
      <c r="T729" s="14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4">
        <f t="shared" si="70"/>
        <v>41943.604097222218</v>
      </c>
      <c r="T740" s="14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9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4">
        <f t="shared" si="70"/>
        <v>42670.764039351852</v>
      </c>
      <c r="T762" s="14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9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4">
        <f t="shared" si="70"/>
        <v>41471.446851851848</v>
      </c>
      <c r="T765" s="14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9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9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9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(E771/D771)*100</f>
        <v>41.4</v>
      </c>
      <c r="P771" s="9">
        <f t="shared" ref="P771:P834" si="73">E771/L771</f>
        <v>31.846153846153847</v>
      </c>
      <c r="Q771" t="str">
        <f t="shared" ref="Q771:Q834" si="74">REPLACE(LEFT(N771,FIND("#",SUBSTITUTE(N771,"/","#",1))),LEN(LEFT(N771,FIND("#",SUBSTITUTE(N771,"/","#",1)))),1,"")</f>
        <v>publishing</v>
      </c>
      <c r="R771" t="str">
        <f t="shared" ref="R771:R834" si="75">RIGHT(N771,LEN(N771)-FIND("#",SUBSTITUTE(N771,"/","#",1)))</f>
        <v>fiction</v>
      </c>
      <c r="S771" s="14">
        <f t="shared" ref="S771:S834" si="76">(((J771/60)/60)/24)+DATE(1970,1,1)</f>
        <v>41604.996458333335</v>
      </c>
      <c r="T771" s="14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9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4">
        <f t="shared" si="76"/>
        <v>41289.999641203707</v>
      </c>
      <c r="T772" s="14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4">
        <f t="shared" si="76"/>
        <v>42100.735937499994</v>
      </c>
      <c r="T775" s="14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4">
        <f t="shared" si="76"/>
        <v>41403.000856481485</v>
      </c>
      <c r="T783" s="14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4">
        <f t="shared" si="76"/>
        <v>41303.593923611108</v>
      </c>
      <c r="T787" s="14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4">
        <f t="shared" si="76"/>
        <v>40983.055949074071</v>
      </c>
      <c r="T788" s="14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4">
        <f t="shared" si="76"/>
        <v>41277.186111111114</v>
      </c>
      <c r="T791" s="14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4">
        <f t="shared" si="76"/>
        <v>41555.873645833337</v>
      </c>
      <c r="T794" s="14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4">
        <f t="shared" si="76"/>
        <v>41123.022268518522</v>
      </c>
      <c r="T804" s="14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4">
        <f t="shared" si="76"/>
        <v>40730.105625000004</v>
      </c>
      <c r="T806" s="14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4">
        <f t="shared" si="76"/>
        <v>41073.050717592596</v>
      </c>
      <c r="T830" s="14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4">
        <f t="shared" si="76"/>
        <v>40869.675173611111</v>
      </c>
      <c r="T834" s="14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(E835/D835)*100</f>
        <v>101.66666666666666</v>
      </c>
      <c r="P835" s="9">
        <f t="shared" ref="P835:P898" si="79">E835/L835</f>
        <v>148.78048780487805</v>
      </c>
      <c r="Q835" t="str">
        <f t="shared" ref="Q835:Q898" si="80">REPLACE(LEFT(N835,FIND("#",SUBSTITUTE(N835,"/","#",1))),LEN(LEFT(N835,FIND("#",SUBSTITUTE(N835,"/","#",1)))),1,"")</f>
        <v>music</v>
      </c>
      <c r="R835" t="str">
        <f t="shared" ref="R835:R898" si="81">RIGHT(N835,LEN(N835)-FIND("#",SUBSTITUTE(N835,"/","#",1)))</f>
        <v>rock</v>
      </c>
      <c r="S835" s="14">
        <f t="shared" ref="S835:S898" si="82">(((J835/60)/60)/24)+DATE(1970,1,1)</f>
        <v>41718.878182870372</v>
      </c>
      <c r="T835" s="14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4">
        <f t="shared" si="82"/>
        <v>41923.838692129626</v>
      </c>
      <c r="T843" s="14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4">
        <f t="shared" si="82"/>
        <v>41526.592395833337</v>
      </c>
      <c r="T844" s="14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4">
        <f t="shared" si="82"/>
        <v>42165.79833333334</v>
      </c>
      <c r="T849" s="14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4">
        <f t="shared" si="82"/>
        <v>42545.125196759262</v>
      </c>
      <c r="T857" s="14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4">
        <f t="shared" si="82"/>
        <v>41230.77311342593</v>
      </c>
      <c r="T867" s="14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4">
        <f t="shared" si="82"/>
        <v>41342.845567129632</v>
      </c>
      <c r="T871" s="14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4">
        <f t="shared" si="82"/>
        <v>41577.561284722222</v>
      </c>
      <c r="T873" s="14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4">
        <f t="shared" si="82"/>
        <v>41184.167129629634</v>
      </c>
      <c r="T875" s="14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9" t="e">
        <f t="shared" si="79"/>
        <v>#DIV/0!</v>
      </c>
      <c r="Q877" t="str">
        <f t="shared" si="80"/>
        <v>music</v>
      </c>
      <c r="R877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4">
        <f t="shared" si="82"/>
        <v>41597.788888888892</v>
      </c>
      <c r="T879" s="14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4">
        <f t="shared" si="82"/>
        <v>40981.802615740737</v>
      </c>
      <c r="T886" s="14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4">
        <f t="shared" si="82"/>
        <v>42496.981597222228</v>
      </c>
      <c r="T896" s="14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4">
        <f t="shared" si="82"/>
        <v>42218.872986111113</v>
      </c>
      <c r="T898" s="14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(E899/D899)*100</f>
        <v>0</v>
      </c>
      <c r="P899" s="9" t="e">
        <f t="shared" ref="P899:P962" si="85">E899/L899</f>
        <v>#DIV/0!</v>
      </c>
      <c r="Q899" t="str">
        <f t="shared" ref="Q899:Q962" si="86">REPLACE(LEFT(N899,FIND("#",SUBSTITUTE(N899,"/","#",1))),LEN(LEFT(N899,FIND("#",SUBSTITUTE(N899,"/","#",1)))),1,"")</f>
        <v>music</v>
      </c>
      <c r="R899" t="str">
        <f t="shared" ref="R899:R962" si="87">RIGHT(N899,LEN(N899)-FIND("#",SUBSTITUTE(N899,"/","#",1)))</f>
        <v>indie rock</v>
      </c>
      <c r="S899" s="14">
        <f t="shared" ref="S899:S962" si="88">(((J899/60)/60)/24)+DATE(1970,1,1)</f>
        <v>41211.688750000001</v>
      </c>
      <c r="T899" s="14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9" t="e">
        <f t="shared" si="85"/>
        <v>#DIV/0!</v>
      </c>
      <c r="Q903" t="str">
        <f t="shared" si="86"/>
        <v>music</v>
      </c>
      <c r="R903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9" t="e">
        <f t="shared" si="85"/>
        <v>#DIV/0!</v>
      </c>
      <c r="Q908" t="str">
        <f t="shared" si="86"/>
        <v>music</v>
      </c>
      <c r="R908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9" t="e">
        <f t="shared" si="85"/>
        <v>#DIV/0!</v>
      </c>
      <c r="Q909" t="str">
        <f t="shared" si="86"/>
        <v>music</v>
      </c>
      <c r="R909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9" t="e">
        <f t="shared" si="85"/>
        <v>#DIV/0!</v>
      </c>
      <c r="Q910" t="str">
        <f t="shared" si="86"/>
        <v>music</v>
      </c>
      <c r="R910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9" t="e">
        <f t="shared" si="85"/>
        <v>#DIV/0!</v>
      </c>
      <c r="Q913" t="str">
        <f t="shared" si="86"/>
        <v>music</v>
      </c>
      <c r="R913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4">
        <f t="shared" si="88"/>
        <v>41194.109340277777</v>
      </c>
      <c r="T914" s="14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9" t="e">
        <f t="shared" si="85"/>
        <v>#DIV/0!</v>
      </c>
      <c r="Q916" t="str">
        <f t="shared" si="86"/>
        <v>music</v>
      </c>
      <c r="R916" t="str">
        <f t="shared" si="87"/>
        <v>jazz</v>
      </c>
      <c r="S916" s="14">
        <f t="shared" si="88"/>
        <v>41116.763275462967</v>
      </c>
      <c r="T916" s="14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9" t="e">
        <f t="shared" si="85"/>
        <v>#DIV/0!</v>
      </c>
      <c r="Q918" t="str">
        <f t="shared" si="86"/>
        <v>music</v>
      </c>
      <c r="R918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9" t="e">
        <f t="shared" si="85"/>
        <v>#DIV/0!</v>
      </c>
      <c r="Q922" t="str">
        <f t="shared" si="86"/>
        <v>music</v>
      </c>
      <c r="R922" t="str">
        <f t="shared" si="87"/>
        <v>jazz</v>
      </c>
      <c r="S922" s="14">
        <f t="shared" si="88"/>
        <v>41562.67155092593</v>
      </c>
      <c r="T922" s="14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4">
        <f t="shared" si="88"/>
        <v>40847.171018518515</v>
      </c>
      <c r="T923" s="14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4">
        <f t="shared" si="88"/>
        <v>41288.942928240744</v>
      </c>
      <c r="T926" s="14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9" t="e">
        <f t="shared" si="85"/>
        <v>#DIV/0!</v>
      </c>
      <c r="Q928" t="str">
        <f t="shared" si="86"/>
        <v>music</v>
      </c>
      <c r="R928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9" t="e">
        <f t="shared" si="85"/>
        <v>#DIV/0!</v>
      </c>
      <c r="Q929" t="str">
        <f t="shared" si="86"/>
        <v>music</v>
      </c>
      <c r="R929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9" t="e">
        <f t="shared" si="85"/>
        <v>#DIV/0!</v>
      </c>
      <c r="Q931" t="str">
        <f t="shared" si="86"/>
        <v>music</v>
      </c>
      <c r="R931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4">
        <f t="shared" si="88"/>
        <v>41711.169085648151</v>
      </c>
      <c r="T935" s="14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9" t="e">
        <f t="shared" si="85"/>
        <v>#DIV/0!</v>
      </c>
      <c r="Q938" t="str">
        <f t="shared" si="86"/>
        <v>music</v>
      </c>
      <c r="R938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4">
        <f t="shared" si="88"/>
        <v>41551.798113425924</v>
      </c>
      <c r="T939" s="14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4">
        <f t="shared" si="88"/>
        <v>42382.843287037031</v>
      </c>
      <c r="T944" s="14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4">
        <f t="shared" si="88"/>
        <v>42732.872986111113</v>
      </c>
      <c r="T947" s="14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4">
        <f t="shared" si="88"/>
        <v>42480.653611111105</v>
      </c>
      <c r="T953" s="14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4">
        <f t="shared" si="88"/>
        <v>42662.613564814819</v>
      </c>
      <c r="T954" s="14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4">
        <f t="shared" si="88"/>
        <v>42766.626793981486</v>
      </c>
      <c r="T962" s="14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(E963/D963)*100</f>
        <v>42.188421052631583</v>
      </c>
      <c r="P963" s="9">
        <f t="shared" ref="P963:P1026" si="91">E963/L963</f>
        <v>364.35454545454547</v>
      </c>
      <c r="Q963" t="str">
        <f t="shared" ref="Q963:Q1026" si="92">REPLACE(LEFT(N963,FIND("#",SUBSTITUTE(N963,"/","#",1))),LEN(LEFT(N963,FIND("#",SUBSTITUTE(N963,"/","#",1)))),1,"")</f>
        <v>technology</v>
      </c>
      <c r="R963" t="str">
        <f t="shared" ref="R963:R1026" si="93">RIGHT(N963,LEN(N963)-FIND("#",SUBSTITUTE(N963,"/","#",1)))</f>
        <v>wearables</v>
      </c>
      <c r="S963" s="14">
        <f t="shared" ref="S963:S1026" si="94">(((J963/60)/60)/24)+DATE(1970,1,1)</f>
        <v>42740.693692129629</v>
      </c>
      <c r="T963" s="14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4">
        <f t="shared" si="94"/>
        <v>42506.416990740734</v>
      </c>
      <c r="T981" s="14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4">
        <f t="shared" si="94"/>
        <v>42574.667650462965</v>
      </c>
      <c r="T985" s="14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4">
        <f t="shared" si="94"/>
        <v>42061.11583333333</v>
      </c>
      <c r="T986" s="14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9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4">
        <f t="shared" si="94"/>
        <v>42749.059722222228</v>
      </c>
      <c r="T1002" s="14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4">
        <f t="shared" si="94"/>
        <v>42276.624803240738</v>
      </c>
      <c r="T1007" s="14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4">
        <f t="shared" si="94"/>
        <v>42422.107129629629</v>
      </c>
      <c r="T1018" s="14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4">
        <f t="shared" si="94"/>
        <v>42111.646724537044</v>
      </c>
      <c r="T1024" s="14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(E1027/D1027)*100</f>
        <v>109.92831428571431</v>
      </c>
      <c r="P1027" s="9">
        <f t="shared" ref="P1027:P1090" si="97">E1027/L1027</f>
        <v>71.848571428571432</v>
      </c>
      <c r="Q1027" t="str">
        <f t="shared" ref="Q1027:Q1090" si="98">REPLACE(LEFT(N1027,FIND("#",SUBSTITUTE(N1027,"/","#",1))),LEN(LEFT(N1027,FIND("#",SUBSTITUTE(N1027,"/","#",1)))),1,"")</f>
        <v>music</v>
      </c>
      <c r="R1027" t="str">
        <f t="shared" ref="R1027:R1090" si="99">RIGHT(N1027,LEN(N1027)-FIND("#",SUBSTITUTE(N1027,"/","#",1)))</f>
        <v>electronic music</v>
      </c>
      <c r="S1027" s="14">
        <f t="shared" ref="S1027:S1090" si="100">(((J1027/60)/60)/24)+DATE(1970,1,1)</f>
        <v>42049.833761574075</v>
      </c>
      <c r="T1027" s="14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4">
        <f t="shared" si="100"/>
        <v>42688.732407407413</v>
      </c>
      <c r="T1035" s="14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9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4">
        <f t="shared" si="100"/>
        <v>41831.060092592597</v>
      </c>
      <c r="T1043" s="14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4">
        <f t="shared" si="100"/>
        <v>41844.874421296299</v>
      </c>
      <c r="T1047" s="14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9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4">
        <f t="shared" si="100"/>
        <v>41918.818460648145</v>
      </c>
      <c r="T1049" s="14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9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9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9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9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9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9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9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4">
        <f t="shared" si="100"/>
        <v>42058.719641203701</v>
      </c>
      <c r="T1058" s="14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4">
        <f t="shared" si="100"/>
        <v>42678.871331018512</v>
      </c>
      <c r="T1059" s="14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9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9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9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9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4">
        <f t="shared" si="100"/>
        <v>41445.962754629632</v>
      </c>
      <c r="T1068" s="14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4">
        <f t="shared" si="100"/>
        <v>42440.371111111104</v>
      </c>
      <c r="T1070" s="14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9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4">
        <f t="shared" si="100"/>
        <v>42479.566388888896</v>
      </c>
      <c r="T1081" s="14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4">
        <f t="shared" si="100"/>
        <v>41101.906111111115</v>
      </c>
      <c r="T1084" s="14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9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4">
        <f t="shared" si="100"/>
        <v>41775.713969907411</v>
      </c>
      <c r="T1089" s="14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(E1091/D1091)*100</f>
        <v>7.8266666666666662</v>
      </c>
      <c r="P1091" s="9">
        <f t="shared" ref="P1091:P1154" si="103">E1091/L1091</f>
        <v>23.959183673469386</v>
      </c>
      <c r="Q1091" t="str">
        <f t="shared" ref="Q1091:Q1154" si="104">REPLACE(LEFT(N1091,FIND("#",SUBSTITUTE(N1091,"/","#",1))),LEN(LEFT(N1091,FIND("#",SUBSTITUTE(N1091,"/","#",1)))),1,"")</f>
        <v>games</v>
      </c>
      <c r="R1091" t="str">
        <f t="shared" ref="R1091:R1154" si="105">RIGHT(N1091,LEN(N1091)-FIND("#",SUBSTITUTE(N1091,"/","#",1)))</f>
        <v>video games</v>
      </c>
      <c r="S1091" s="14">
        <f t="shared" ref="S1091:S1154" si="106">(((J1091/60)/60)/24)+DATE(1970,1,1)</f>
        <v>42151.189525462964</v>
      </c>
      <c r="T1091" s="14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4">
        <f t="shared" si="106"/>
        <v>42440.820277777777</v>
      </c>
      <c r="T1093" s="14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4">
        <f t="shared" si="106"/>
        <v>40795.713344907403</v>
      </c>
      <c r="T1096" s="14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4">
        <f t="shared" si="106"/>
        <v>42347.203587962969</v>
      </c>
      <c r="T1113" s="14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4">
        <f t="shared" si="106"/>
        <v>41009.847314814811</v>
      </c>
      <c r="T1118" s="14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9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9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9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4">
        <f t="shared" si="106"/>
        <v>42535.327476851846</v>
      </c>
      <c r="T1128" s="14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9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4">
        <f t="shared" si="106"/>
        <v>42558.989513888882</v>
      </c>
      <c r="T1137" s="14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4">
        <f t="shared" si="106"/>
        <v>42327.671631944439</v>
      </c>
      <c r="T1138" s="14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4">
        <f t="shared" si="106"/>
        <v>41975.347523148142</v>
      </c>
      <c r="T1141" s="14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9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9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9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4">
        <f t="shared" si="106"/>
        <v>42022.006099537044</v>
      </c>
      <c r="T1144" s="14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9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4">
        <f t="shared" si="106"/>
        <v>41854.747592592597</v>
      </c>
      <c r="T1147" s="14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9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4">
        <f t="shared" si="106"/>
        <v>42224.102581018517</v>
      </c>
      <c r="T1153" s="14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(E1155/D1155)*100</f>
        <v>0.625</v>
      </c>
      <c r="P1155" s="9">
        <f t="shared" ref="P1155:P1218" si="109">E1155/L1155</f>
        <v>50</v>
      </c>
      <c r="Q1155" t="str">
        <f t="shared" ref="Q1155:Q1218" si="110">REPLACE(LEFT(N1155,FIND("#",SUBSTITUTE(N1155,"/","#",1))),LEN(LEFT(N1155,FIND("#",SUBSTITUTE(N1155,"/","#",1)))),1,"")</f>
        <v>food</v>
      </c>
      <c r="R1155" t="str">
        <f t="shared" ref="R1155:R1218" si="111">RIGHT(N1155,LEN(N1155)-FIND("#",SUBSTITUTE(N1155,"/","#",1)))</f>
        <v>food trucks</v>
      </c>
      <c r="S1155" s="14">
        <f t="shared" ref="S1155:S1218" si="112">(((J1155/60)/60)/24)+DATE(1970,1,1)</f>
        <v>42143.714178240742</v>
      </c>
      <c r="T1155" s="14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9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4">
        <f t="shared" si="112"/>
        <v>41918.628240740742</v>
      </c>
      <c r="T1159" s="14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9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4">
        <f t="shared" si="112"/>
        <v>42061.154930555553</v>
      </c>
      <c r="T1162" s="14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9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9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9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4">
        <f t="shared" si="112"/>
        <v>41792.214467592588</v>
      </c>
      <c r="T1167" s="14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9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4">
        <f t="shared" si="112"/>
        <v>41841.682314814818</v>
      </c>
      <c r="T1174" s="14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4">
        <f t="shared" si="112"/>
        <v>42419.603703703702</v>
      </c>
      <c r="T1193" s="14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4">
        <f t="shared" si="112"/>
        <v>42409.776076388895</v>
      </c>
      <c r="T1195" s="14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4">
        <f t="shared" si="112"/>
        <v>42152.288819444439</v>
      </c>
      <c r="T1204" s="14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4">
        <f t="shared" si="112"/>
        <v>42772.776076388895</v>
      </c>
      <c r="T1208" s="14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(E1219/D1219)*100</f>
        <v>102.60000000000001</v>
      </c>
      <c r="P1219" s="9">
        <f t="shared" ref="P1219:P1282" si="115">E1219/L1219</f>
        <v>148.57377049180329</v>
      </c>
      <c r="Q1219" t="str">
        <f t="shared" ref="Q1219:Q1282" si="116">REPLACE(LEFT(N1219,FIND("#",SUBSTITUTE(N1219,"/","#",1))),LEN(LEFT(N1219,FIND("#",SUBSTITUTE(N1219,"/","#",1)))),1,"")</f>
        <v>photography</v>
      </c>
      <c r="R1219" t="str">
        <f t="shared" ref="R1219:R1282" si="117">RIGHT(N1219,LEN(N1219)-FIND("#",SUBSTITUTE(N1219,"/","#",1)))</f>
        <v>photobooks</v>
      </c>
      <c r="S1219" s="14">
        <f t="shared" ref="S1219:S1282" si="118">(((J1219/60)/60)/24)+DATE(1970,1,1)</f>
        <v>42535.809490740736</v>
      </c>
      <c r="T1219" s="14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4">
        <f t="shared" si="118"/>
        <v>42633.461956018517</v>
      </c>
      <c r="T1221" s="14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9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9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4">
        <f t="shared" si="118"/>
        <v>41506.848032407412</v>
      </c>
      <c r="T1234" s="14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9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9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9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4">
        <f t="shared" si="118"/>
        <v>41355.825497685182</v>
      </c>
      <c r="T1246" s="14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4">
        <f t="shared" si="118"/>
        <v>41774.599930555552</v>
      </c>
      <c r="T1247" s="14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4">
        <f t="shared" si="118"/>
        <v>41067.74086805556</v>
      </c>
      <c r="T1251" s="14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4">
        <f t="shared" si="118"/>
        <v>40921.919340277782</v>
      </c>
      <c r="T1258" s="14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4">
        <f t="shared" si="118"/>
        <v>42445.823055555549</v>
      </c>
      <c r="T1271" s="14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4">
        <f t="shared" si="118"/>
        <v>40933.856967592597</v>
      </c>
      <c r="T1272" s="14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(E1283/D1283)*100</f>
        <v>110.71428571428572</v>
      </c>
      <c r="P1283" s="9">
        <f t="shared" ref="P1283:P1346" si="121">E1283/L1283</f>
        <v>104.72972972972973</v>
      </c>
      <c r="Q1283" t="str">
        <f t="shared" ref="Q1283:Q1346" si="122">REPLACE(LEFT(N1283,FIND("#",SUBSTITUTE(N1283,"/","#",1))),LEN(LEFT(N1283,FIND("#",SUBSTITUTE(N1283,"/","#",1)))),1,"")</f>
        <v>music</v>
      </c>
      <c r="R1283" t="str">
        <f t="shared" ref="R1283:R1346" si="123">RIGHT(N1283,LEN(N1283)-FIND("#",SUBSTITUTE(N1283,"/","#",1)))</f>
        <v>rock</v>
      </c>
      <c r="S1283" s="14">
        <f t="shared" ref="S1283:S1346" si="124">(((J1283/60)/60)/24)+DATE(1970,1,1)</f>
        <v>41463.743472222224</v>
      </c>
      <c r="T1283" s="14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4">
        <f t="shared" si="124"/>
        <v>41586.475173611114</v>
      </c>
      <c r="T1284" s="14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4">
        <f t="shared" si="124"/>
        <v>42709.134780092587</v>
      </c>
      <c r="T1291" s="14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4">
        <f t="shared" si="124"/>
        <v>42292.701053240744</v>
      </c>
      <c r="T1295" s="14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4">
        <f t="shared" si="124"/>
        <v>42458.680925925932</v>
      </c>
      <c r="T1300" s="14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4">
        <f t="shared" si="124"/>
        <v>42387.503229166665</v>
      </c>
      <c r="T1309" s="14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4">
        <f t="shared" si="124"/>
        <v>42393.961909722217</v>
      </c>
      <c r="T1318" s="14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4">
        <f t="shared" si="124"/>
        <v>41974.791990740734</v>
      </c>
      <c r="T1328" s="14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9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9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9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4">
        <f t="shared" si="124"/>
        <v>42172.816423611104</v>
      </c>
      <c r="T1344" s="14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(E1347/D1347)*100</f>
        <v>125</v>
      </c>
      <c r="P1347" s="9">
        <f t="shared" ref="P1347:P1410" si="127">E1347/L1347</f>
        <v>53.571428571428569</v>
      </c>
      <c r="Q1347" t="str">
        <f t="shared" ref="Q1347:Q1410" si="128">REPLACE(LEFT(N1347,FIND("#",SUBSTITUTE(N1347,"/","#",1))),LEN(LEFT(N1347,FIND("#",SUBSTITUTE(N1347,"/","#",1)))),1,"")</f>
        <v>publishing</v>
      </c>
      <c r="R1347" t="str">
        <f t="shared" ref="R1347:R1410" si="129">RIGHT(N1347,LEN(N1347)-FIND("#",SUBSTITUTE(N1347,"/","#",1)))</f>
        <v>nonfiction</v>
      </c>
      <c r="S1347" s="14">
        <f t="shared" ref="S1347:S1410" si="130">(((J1347/60)/60)/24)+DATE(1970,1,1)</f>
        <v>41799.814340277779</v>
      </c>
      <c r="T1347" s="14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4">
        <f t="shared" si="130"/>
        <v>41963.506168981476</v>
      </c>
      <c r="T1350" s="14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4">
        <f t="shared" si="130"/>
        <v>41430.038888888892</v>
      </c>
      <c r="T1358" s="14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4">
        <f t="shared" si="130"/>
        <v>41951.695671296293</v>
      </c>
      <c r="T1366" s="14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4">
        <f t="shared" si="130"/>
        <v>42568.759374999994</v>
      </c>
      <c r="T1380" s="14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4">
        <f t="shared" si="130"/>
        <v>42130.491620370376</v>
      </c>
      <c r="T1381" s="14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4">
        <f t="shared" si="130"/>
        <v>42087.803310185183</v>
      </c>
      <c r="T1392" s="14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4">
        <f t="shared" si="130"/>
        <v>42065.053368055553</v>
      </c>
      <c r="T1404" s="14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(E1411/D1411)*100</f>
        <v>0</v>
      </c>
      <c r="P1411" s="9" t="e">
        <f t="shared" ref="P1411:P1474" si="133">E1411/L1411</f>
        <v>#DIV/0!</v>
      </c>
      <c r="Q1411" t="str">
        <f t="shared" ref="Q1411:Q1474" si="134">REPLACE(LEFT(N1411,FIND("#",SUBSTITUTE(N1411,"/","#",1))),LEN(LEFT(N1411,FIND("#",SUBSTITUTE(N1411,"/","#",1)))),1,"")</f>
        <v>publishing</v>
      </c>
      <c r="R1411" t="str">
        <f t="shared" ref="R1411:R1474" si="135">RIGHT(N1411,LEN(N1411)-FIND("#",SUBSTITUTE(N1411,"/","#",1)))</f>
        <v>translations</v>
      </c>
      <c r="S1411" s="14">
        <f t="shared" ref="S1411:S1474" si="136">(((J1411/60)/60)/24)+DATE(1970,1,1)</f>
        <v>41945.133506944447</v>
      </c>
      <c r="T1411" s="14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9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4">
        <f t="shared" si="136"/>
        <v>42232.15016203704</v>
      </c>
      <c r="T1419" s="14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9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9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9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4">
        <f t="shared" si="136"/>
        <v>42074.060671296291</v>
      </c>
      <c r="T1431" s="14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4">
        <f t="shared" si="136"/>
        <v>41961.813518518517</v>
      </c>
      <c r="T1432" s="14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9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4">
        <f t="shared" si="136"/>
        <v>42040.829872685179</v>
      </c>
      <c r="T1441" s="14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9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9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9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9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9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9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9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9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9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9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9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9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4">
        <f t="shared" si="136"/>
        <v>40646.014456018522</v>
      </c>
      <c r="T1470" s="14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4">
        <f t="shared" si="136"/>
        <v>41533.542858796296</v>
      </c>
      <c r="T1474" s="14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(E1475/D1475)*100</f>
        <v>120.51600000000001</v>
      </c>
      <c r="P1475" s="9">
        <f t="shared" ref="P1475:P1538" si="139">E1475/L1475</f>
        <v>38.462553191489363</v>
      </c>
      <c r="Q1475" t="str">
        <f t="shared" ref="Q1475:Q1538" si="140">REPLACE(LEFT(N1475,FIND("#",SUBSTITUTE(N1475,"/","#",1))),LEN(LEFT(N1475,FIND("#",SUBSTITUTE(N1475,"/","#",1)))),1,"")</f>
        <v>publishing</v>
      </c>
      <c r="R1475" t="str">
        <f t="shared" ref="R1475:R1538" si="141">RIGHT(N1475,LEN(N1475)-FIND("#",SUBSTITUTE(N1475,"/","#",1)))</f>
        <v>radio &amp; podcasts</v>
      </c>
      <c r="S1475" s="14">
        <f t="shared" ref="S1475:S1538" si="142">(((J1475/60)/60)/24)+DATE(1970,1,1)</f>
        <v>40939.979618055557</v>
      </c>
      <c r="T1475" s="14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4">
        <f t="shared" si="142"/>
        <v>41500.727916666663</v>
      </c>
      <c r="T1476" s="14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4">
        <f t="shared" si="142"/>
        <v>41136.85805555556</v>
      </c>
      <c r="T1484" s="14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9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9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9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4">
        <f t="shared" si="142"/>
        <v>41411.866608796299</v>
      </c>
      <c r="T1495" s="14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9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9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4">
        <f t="shared" si="142"/>
        <v>40254.450335648151</v>
      </c>
      <c r="T1509" s="14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4">
        <f t="shared" si="142"/>
        <v>41809.385162037033</v>
      </c>
      <c r="T1512" s="14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4">
        <f t="shared" si="142"/>
        <v>42780.600532407407</v>
      </c>
      <c r="T1529" s="14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4">
        <f t="shared" si="142"/>
        <v>42275.767303240747</v>
      </c>
      <c r="T1532" s="14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4">
        <f t="shared" si="142"/>
        <v>42221.67432870371</v>
      </c>
      <c r="T1536" s="14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(E1539/D1539)*100</f>
        <v>179.9</v>
      </c>
      <c r="P1539" s="9">
        <f t="shared" ref="P1539:P1602" si="145">E1539/L1539</f>
        <v>96.375</v>
      </c>
      <c r="Q1539" t="str">
        <f t="shared" ref="Q1539:Q1602" si="146">REPLACE(LEFT(N1539,FIND("#",SUBSTITUTE(N1539,"/","#",1))),LEN(LEFT(N1539,FIND("#",SUBSTITUTE(N1539,"/","#",1)))),1,"")</f>
        <v>photography</v>
      </c>
      <c r="R1539" t="str">
        <f t="shared" ref="R1539:R1602" si="147">RIGHT(N1539,LEN(N1539)-FIND("#",SUBSTITUTE(N1539,"/","#",1)))</f>
        <v>photobooks</v>
      </c>
      <c r="S1539" s="14">
        <f t="shared" ref="S1539:S1602" si="148">(((J1539/60)/60)/24)+DATE(1970,1,1)</f>
        <v>42552.315127314811</v>
      </c>
      <c r="T1539" s="14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4">
        <f t="shared" si="148"/>
        <v>42705.919201388882</v>
      </c>
      <c r="T1541" s="14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9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4">
        <f t="shared" si="148"/>
        <v>42286.88217592593</v>
      </c>
      <c r="T1550" s="14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9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9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9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9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4">
        <f t="shared" si="148"/>
        <v>42108.05322916666</v>
      </c>
      <c r="T1561" s="14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4">
        <f t="shared" si="148"/>
        <v>41555.041701388887</v>
      </c>
      <c r="T1563" s="14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9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4">
        <f t="shared" si="148"/>
        <v>41671.936863425923</v>
      </c>
      <c r="T1569" s="14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9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4">
        <f t="shared" si="148"/>
        <v>42144.769479166673</v>
      </c>
      <c r="T1573" s="14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4">
        <f t="shared" si="148"/>
        <v>41799.524259259262</v>
      </c>
      <c r="T1577" s="14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4">
        <f t="shared" si="148"/>
        <v>41054.847777777781</v>
      </c>
      <c r="T1579" s="14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9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4">
        <f t="shared" si="148"/>
        <v>40990.050069444449</v>
      </c>
      <c r="T1582" s="14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9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9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4">
        <f t="shared" si="148"/>
        <v>42069.104421296302</v>
      </c>
      <c r="T1588" s="14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9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9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9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4">
        <f t="shared" si="148"/>
        <v>42445.712754629625</v>
      </c>
      <c r="T1596" s="14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4">
        <f t="shared" si="148"/>
        <v>41780.050092592595</v>
      </c>
      <c r="T1597" s="14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9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4">
        <f t="shared" si="148"/>
        <v>41791.057314814818</v>
      </c>
      <c r="T1602" s="14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(E1603/D1603)*100</f>
        <v>108.2492</v>
      </c>
      <c r="P1603" s="9">
        <f t="shared" ref="P1603:P1666" si="151">E1603/L1603</f>
        <v>48.325535714285714</v>
      </c>
      <c r="Q1603" t="str">
        <f t="shared" ref="Q1603:Q1666" si="152">REPLACE(LEFT(N1603,FIND("#",SUBSTITUTE(N1603,"/","#",1))),LEN(LEFT(N1603,FIND("#",SUBSTITUTE(N1603,"/","#",1)))),1,"")</f>
        <v>music</v>
      </c>
      <c r="R1603" t="str">
        <f t="shared" ref="R1603:R1666" si="153">RIGHT(N1603,LEN(N1603)-FIND("#",SUBSTITUTE(N1603,"/","#",1)))</f>
        <v>rock</v>
      </c>
      <c r="S1603" s="14">
        <f t="shared" ref="S1603:S1666" si="154">(((J1603/60)/60)/24)+DATE(1970,1,1)</f>
        <v>40638.092974537038</v>
      </c>
      <c r="T1603" s="14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4">
        <f t="shared" si="154"/>
        <v>40945.845312500001</v>
      </c>
      <c r="T1606" s="14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4">
        <f t="shared" si="154"/>
        <v>41607.83085648148</v>
      </c>
      <c r="T1610" s="14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4">
        <f t="shared" si="154"/>
        <v>41794.981122685182</v>
      </c>
      <c r="T1616" s="14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4">
        <f t="shared" si="154"/>
        <v>41876.18618055556</v>
      </c>
      <c r="T1621" s="14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4">
        <f t="shared" si="154"/>
        <v>41950.29483796296</v>
      </c>
      <c r="T1624" s="14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4">
        <f t="shared" si="154"/>
        <v>41579.847997685189</v>
      </c>
      <c r="T1628" s="14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4">
        <f t="shared" si="154"/>
        <v>40750.340902777774</v>
      </c>
      <c r="T1634" s="14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4">
        <f t="shared" si="154"/>
        <v>40122.751620370371</v>
      </c>
      <c r="T1639" s="14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4">
        <f t="shared" si="154"/>
        <v>41175.05972222222</v>
      </c>
      <c r="T1646" s="14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4">
        <f t="shared" si="154"/>
        <v>41521.617361111108</v>
      </c>
      <c r="T1647" s="14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4">
        <f t="shared" si="154"/>
        <v>41833.450266203705</v>
      </c>
      <c r="T1648" s="14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4">
        <f t="shared" si="154"/>
        <v>40939.761782407404</v>
      </c>
      <c r="T1666" s="14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(E1667/D1667)*100</f>
        <v>119.45714285714286</v>
      </c>
      <c r="P1667" s="9">
        <f t="shared" ref="P1667:P1730" si="157">E1667/L1667</f>
        <v>44.956989247311824</v>
      </c>
      <c r="Q1667" t="str">
        <f t="shared" ref="Q1667:Q1730" si="158">REPLACE(LEFT(N1667,FIND("#",SUBSTITUTE(N1667,"/","#",1))),LEN(LEFT(N1667,FIND("#",SUBSTITUTE(N1667,"/","#",1)))),1,"")</f>
        <v>music</v>
      </c>
      <c r="R1667" t="str">
        <f t="shared" ref="R1667:R1730" si="159">RIGHT(N1667,LEN(N1667)-FIND("#",SUBSTITUTE(N1667,"/","#",1)))</f>
        <v>pop</v>
      </c>
      <c r="S1667" s="14">
        <f t="shared" ref="S1667:S1730" si="160">(((J1667/60)/60)/24)+DATE(1970,1,1)</f>
        <v>40564.649456018517</v>
      </c>
      <c r="T1667" s="14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4">
        <f t="shared" si="160"/>
        <v>40845.14975694444</v>
      </c>
      <c r="T1670" s="14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4">
        <f t="shared" si="160"/>
        <v>40313.930543981485</v>
      </c>
      <c r="T1672" s="14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4">
        <f t="shared" si="160"/>
        <v>40973.72623842593</v>
      </c>
      <c r="T1678" s="14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9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4">
        <f t="shared" si="160"/>
        <v>42795.701481481476</v>
      </c>
      <c r="T1693" s="14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9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4">
        <f t="shared" si="160"/>
        <v>42805.032962962956</v>
      </c>
      <c r="T1699" s="14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9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4">
        <f t="shared" si="160"/>
        <v>42187.281678240746</v>
      </c>
      <c r="T1705" s="14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9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9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9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4">
        <f t="shared" si="160"/>
        <v>41841.56381944444</v>
      </c>
      <c r="T1711" s="14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4">
        <f t="shared" si="160"/>
        <v>42341.59129629629</v>
      </c>
      <c r="T1712" s="14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9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4">
        <f t="shared" si="160"/>
        <v>42673.577534722222</v>
      </c>
      <c r="T1718" s="14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4">
        <f t="shared" si="160"/>
        <v>42460.98192129629</v>
      </c>
      <c r="T1719" s="14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9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4">
        <f t="shared" si="160"/>
        <v>42044.927974537044</v>
      </c>
      <c r="T1729" s="14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(E1731/D1731)*100</f>
        <v>0</v>
      </c>
      <c r="P1731" s="9" t="e">
        <f t="shared" ref="P1731:P1794" si="163">E1731/L1731</f>
        <v>#DIV/0!</v>
      </c>
      <c r="Q1731" t="str">
        <f t="shared" ref="Q1731:Q1794" si="164">REPLACE(LEFT(N1731,FIND("#",SUBSTITUTE(N1731,"/","#",1))),LEN(LEFT(N1731,FIND("#",SUBSTITUTE(N1731,"/","#",1)))),1,"")</f>
        <v>music</v>
      </c>
      <c r="R1731" t="str">
        <f t="shared" ref="R1731:R1794" si="165">RIGHT(N1731,LEN(N1731)-FIND("#",SUBSTITUTE(N1731,"/","#",1)))</f>
        <v>faith</v>
      </c>
      <c r="S1731" s="14">
        <f t="shared" ref="S1731:S1794" si="166">(((J1731/60)/60)/24)+DATE(1970,1,1)</f>
        <v>42471.052152777775</v>
      </c>
      <c r="T1731" s="14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9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4">
        <f t="shared" si="166"/>
        <v>42272.087766203709</v>
      </c>
      <c r="T1732" s="14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9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9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9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4">
        <f t="shared" si="166"/>
        <v>42559.814178240747</v>
      </c>
      <c r="T1737" s="14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4">
        <f t="shared" si="166"/>
        <v>42175.948981481488</v>
      </c>
      <c r="T1739" s="14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9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4">
        <f t="shared" si="166"/>
        <v>42171.817384259266</v>
      </c>
      <c r="T1742" s="14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4">
        <f t="shared" si="166"/>
        <v>42710.876967592587</v>
      </c>
      <c r="T1744" s="14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4">
        <f t="shared" si="166"/>
        <v>42292.435532407413</v>
      </c>
      <c r="T1749" s="14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9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4">
        <f t="shared" si="166"/>
        <v>41905.979629629634</v>
      </c>
      <c r="T1773" s="14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4">
        <f t="shared" si="166"/>
        <v>41891.976388888892</v>
      </c>
      <c r="T1777" s="14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4">
        <f t="shared" si="166"/>
        <v>42493.600810185191</v>
      </c>
      <c r="T1782" s="14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4">
        <f t="shared" si="166"/>
        <v>42010.674513888895</v>
      </c>
      <c r="T1792" s="14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4">
        <f t="shared" si="166"/>
        <v>42189.031041666662</v>
      </c>
      <c r="T1794" s="14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(E1795/D1795)*100</f>
        <v>1.3333333333333335</v>
      </c>
      <c r="P1795" s="9">
        <f t="shared" ref="P1795:P1858" si="169">E1795/L1795</f>
        <v>20</v>
      </c>
      <c r="Q1795" t="str">
        <f t="shared" ref="Q1795:Q1858" si="170">REPLACE(LEFT(N1795,FIND("#",SUBSTITUTE(N1795,"/","#",1))),LEN(LEFT(N1795,FIND("#",SUBSTITUTE(N1795,"/","#",1)))),1,"")</f>
        <v>photography</v>
      </c>
      <c r="R1795" t="str">
        <f t="shared" ref="R1795:R1858" si="171">RIGHT(N1795,LEN(N1795)-FIND("#",SUBSTITUTE(N1795,"/","#",1)))</f>
        <v>photobooks</v>
      </c>
      <c r="S1795" s="14">
        <f t="shared" ref="S1795:S1858" si="172">(((J1795/60)/60)/24)+DATE(1970,1,1)</f>
        <v>41940.89166666667</v>
      </c>
      <c r="T1795" s="14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4">
        <f t="shared" si="172"/>
        <v>42018.071550925932</v>
      </c>
      <c r="T1805" s="14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9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9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4">
        <f t="shared" si="172"/>
        <v>42172.906678240746</v>
      </c>
      <c r="T1817" s="14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9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4">
        <f t="shared" si="172"/>
        <v>42065.084375000006</v>
      </c>
      <c r="T1822" s="14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4">
        <f t="shared" si="172"/>
        <v>41634.797013888885</v>
      </c>
      <c r="T1824" s="14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4">
        <f t="shared" si="172"/>
        <v>41626.916284722225</v>
      </c>
      <c r="T1826" s="14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(E1859/D1859)*100</f>
        <v>100</v>
      </c>
      <c r="P1859" s="9">
        <f t="shared" ref="P1859:P1922" si="175">E1859/L1859</f>
        <v>136.36363636363637</v>
      </c>
      <c r="Q1859" t="str">
        <f t="shared" ref="Q1859:Q1922" si="176">REPLACE(LEFT(N1859,FIND("#",SUBSTITUTE(N1859,"/","#",1))),LEN(LEFT(N1859,FIND("#",SUBSTITUTE(N1859,"/","#",1)))),1,"")</f>
        <v>music</v>
      </c>
      <c r="R1859" t="str">
        <f t="shared" ref="R1859:R1922" si="177">RIGHT(N1859,LEN(N1859)-FIND("#",SUBSTITUTE(N1859,"/","#",1)))</f>
        <v>rock</v>
      </c>
      <c r="S1859" s="14">
        <f t="shared" ref="S1859:S1922" si="178">(((J1859/60)/60)/24)+DATE(1970,1,1)</f>
        <v>41864.76866898148</v>
      </c>
      <c r="T1859" s="14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4">
        <f t="shared" si="178"/>
        <v>41655.709305555552</v>
      </c>
      <c r="T1862" s="14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9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4">
        <f t="shared" si="178"/>
        <v>42755.492754629624</v>
      </c>
      <c r="T1864" s="14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4">
        <f t="shared" si="178"/>
        <v>42645.367442129631</v>
      </c>
      <c r="T1867" s="14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9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9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4">
        <f t="shared" si="178"/>
        <v>41776.284780092588</v>
      </c>
      <c r="T1878" s="14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9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4">
        <f t="shared" si="178"/>
        <v>40920.904895833337</v>
      </c>
      <c r="T1896" s="14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4">
        <f t="shared" si="178"/>
        <v>41680.583402777782</v>
      </c>
      <c r="T1899" s="14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4">
        <f t="shared" si="178"/>
        <v>42113.875567129624</v>
      </c>
      <c r="T1921" s="14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(E1923/D1923)*100</f>
        <v>136.80000000000001</v>
      </c>
      <c r="P1923" s="9">
        <f t="shared" ref="P1923:P1986" si="181">E1923/L1923</f>
        <v>54</v>
      </c>
      <c r="Q1923" t="str">
        <f t="shared" ref="Q1923:Q1986" si="182">REPLACE(LEFT(N1923,FIND("#",SUBSTITUTE(N1923,"/","#",1))),LEN(LEFT(N1923,FIND("#",SUBSTITUTE(N1923,"/","#",1)))),1,"")</f>
        <v>music</v>
      </c>
      <c r="R1923" t="str">
        <f t="shared" ref="R1923:R1986" si="183">RIGHT(N1923,LEN(N1923)-FIND("#",SUBSTITUTE(N1923,"/","#",1)))</f>
        <v>indie rock</v>
      </c>
      <c r="S1923" s="14">
        <f t="shared" ref="S1923:S1986" si="184">(((J1923/60)/60)/24)+DATE(1970,1,1)</f>
        <v>41074.221562500003</v>
      </c>
      <c r="T1923" s="14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4">
        <f t="shared" si="184"/>
        <v>41371.648078703707</v>
      </c>
      <c r="T1930" s="14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4">
        <f t="shared" si="184"/>
        <v>40911.809872685182</v>
      </c>
      <c r="T1934" s="14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4">
        <f t="shared" si="184"/>
        <v>41773.932534722226</v>
      </c>
      <c r="T1937" s="14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4">
        <f t="shared" si="184"/>
        <v>42157.251828703709</v>
      </c>
      <c r="T1947" s="14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4">
        <f t="shared" si="184"/>
        <v>41689.150011574071</v>
      </c>
      <c r="T1948" s="14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4">
        <f t="shared" si="184"/>
        <v>41800.423043981478</v>
      </c>
      <c r="T1951" s="14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4">
        <f t="shared" si="184"/>
        <v>41179.098530092589</v>
      </c>
      <c r="T1959" s="14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4">
        <f t="shared" si="184"/>
        <v>41871.845601851855</v>
      </c>
      <c r="T1961" s="14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4">
        <f t="shared" si="184"/>
        <v>41324.193298611113</v>
      </c>
      <c r="T1972" s="14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9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(E1987/D1987)*100</f>
        <v>3.1875</v>
      </c>
      <c r="P1987" s="9">
        <f t="shared" ref="P1987:P2050" si="187">E1987/L1987</f>
        <v>12.75</v>
      </c>
      <c r="Q1987" t="str">
        <f t="shared" ref="Q1987:Q2050" si="188">REPLACE(LEFT(N1987,FIND("#",SUBSTITUTE(N1987,"/","#",1))),LEN(LEFT(N1987,FIND("#",SUBSTITUTE(N1987,"/","#",1)))),1,"")</f>
        <v>photography</v>
      </c>
      <c r="R1987" t="str">
        <f t="shared" ref="R1987:R2050" si="189">RIGHT(N1987,LEN(N1987)-FIND("#",SUBSTITUTE(N1987,"/","#",1)))</f>
        <v>people</v>
      </c>
      <c r="S1987" s="14">
        <f t="shared" ref="S1987:S2050" si="190">(((J1987/60)/60)/24)+DATE(1970,1,1)</f>
        <v>42555.698738425926</v>
      </c>
      <c r="T1987" s="14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4">
        <f t="shared" si="190"/>
        <v>42413.433831018512</v>
      </c>
      <c r="T1988" s="14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9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4">
        <f t="shared" si="190"/>
        <v>42329.58839120371</v>
      </c>
      <c r="T1995" s="14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9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9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4">
        <f t="shared" si="190"/>
        <v>41312.88077546296</v>
      </c>
      <c r="T2018" s="14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4">
        <f t="shared" si="190"/>
        <v>41737.097499999996</v>
      </c>
      <c r="T2022" s="14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4">
        <f t="shared" si="190"/>
        <v>42048.813877314817</v>
      </c>
      <c r="T2029" s="14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4">
        <f t="shared" si="190"/>
        <v>41738.864803240744</v>
      </c>
      <c r="T2038" s="14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4">
        <f t="shared" si="190"/>
        <v>41578.927118055559</v>
      </c>
      <c r="T2042" s="14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4">
        <f t="shared" si="190"/>
        <v>41069.088506944441</v>
      </c>
      <c r="T2047" s="14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(E2051/D2051)*100</f>
        <v>120.19070000000001</v>
      </c>
      <c r="P2051" s="9">
        <f t="shared" ref="P2051:P2114" si="193">E2051/L2051</f>
        <v>80.991037735849048</v>
      </c>
      <c r="Q2051" t="str">
        <f t="shared" ref="Q2051:Q2114" si="194">REPLACE(LEFT(N2051,FIND("#",SUBSTITUTE(N2051,"/","#",1))),LEN(LEFT(N2051,FIND("#",SUBSTITUTE(N2051,"/","#",1)))),1,"")</f>
        <v>technology</v>
      </c>
      <c r="R2051" t="str">
        <f t="shared" ref="R2051:R2114" si="195">RIGHT(N2051,LEN(N2051)-FIND("#",SUBSTITUTE(N2051,"/","#",1)))</f>
        <v>hardware</v>
      </c>
      <c r="S2051" s="14">
        <f t="shared" ref="S2051:S2114" si="196">(((J2051/60)/60)/24)+DATE(1970,1,1)</f>
        <v>41575.527349537035</v>
      </c>
      <c r="T2051" s="14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4">
        <f t="shared" si="196"/>
        <v>41004.156886574077</v>
      </c>
      <c r="T2083" s="14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4">
        <f t="shared" si="196"/>
        <v>40811.120324074072</v>
      </c>
      <c r="T2084" s="14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4">
        <f t="shared" si="196"/>
        <v>40395.714722222219</v>
      </c>
      <c r="T2090" s="14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4">
        <f t="shared" si="196"/>
        <v>41299.381423611114</v>
      </c>
      <c r="T2092" s="14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4">
        <f t="shared" si="196"/>
        <v>40555.322662037033</v>
      </c>
      <c r="T2093" s="14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4">
        <f t="shared" si="196"/>
        <v>40758.733483796292</v>
      </c>
      <c r="T2097" s="14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4">
        <f t="shared" si="196"/>
        <v>40818.58489583333</v>
      </c>
      <c r="T2099" s="14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(E2115/D2115)*100</f>
        <v>104.85714285714285</v>
      </c>
      <c r="P2115" s="9">
        <f t="shared" ref="P2115:P2178" si="199">E2115/L2115</f>
        <v>68.598130841121488</v>
      </c>
      <c r="Q2115" t="str">
        <f t="shared" ref="Q2115:Q2178" si="200">REPLACE(LEFT(N2115,FIND("#",SUBSTITUTE(N2115,"/","#",1))),LEN(LEFT(N2115,FIND("#",SUBSTITUTE(N2115,"/","#",1)))),1,"")</f>
        <v>music</v>
      </c>
      <c r="R2115" t="str">
        <f t="shared" ref="R2115:R2178" si="201">RIGHT(N2115,LEN(N2115)-FIND("#",SUBSTITUTE(N2115,"/","#",1)))</f>
        <v>indie rock</v>
      </c>
      <c r="S2115" s="14">
        <f t="shared" ref="S2115:S2178" si="202">(((J2115/60)/60)/24)+DATE(1970,1,1)</f>
        <v>41870.86546296296</v>
      </c>
      <c r="T2115" s="14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4">
        <f t="shared" si="202"/>
        <v>40464.028182870366</v>
      </c>
      <c r="T2126" s="14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4">
        <f t="shared" si="202"/>
        <v>42045.50535879629</v>
      </c>
      <c r="T2129" s="14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4">
        <f t="shared" si="202"/>
        <v>41156.963344907403</v>
      </c>
      <c r="T2137" s="14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9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9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4">
        <f t="shared" si="202"/>
        <v>42520.847384259265</v>
      </c>
      <c r="T2153" s="14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4">
        <f t="shared" si="202"/>
        <v>40710.731180555551</v>
      </c>
      <c r="T2161" s="14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4">
        <f t="shared" si="202"/>
        <v>42240.852534722217</v>
      </c>
      <c r="T2163" s="14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4">
        <f t="shared" si="202"/>
        <v>42082.580092592587</v>
      </c>
      <c r="T2174" s="14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(E2179/D2179)*100</f>
        <v>100.12</v>
      </c>
      <c r="P2179" s="9">
        <f t="shared" ref="P2179:P2242" si="205">E2179/L2179</f>
        <v>65.868421052631575</v>
      </c>
      <c r="Q2179" t="str">
        <f t="shared" ref="Q2179:Q2242" si="206">REPLACE(LEFT(N2179,FIND("#",SUBSTITUTE(N2179,"/","#",1))),LEN(LEFT(N2179,FIND("#",SUBSTITUTE(N2179,"/","#",1)))),1,"")</f>
        <v>music</v>
      </c>
      <c r="R2179" t="str">
        <f t="shared" ref="R2179:R2242" si="207">RIGHT(N2179,LEN(N2179)-FIND("#",SUBSTITUTE(N2179,"/","#",1)))</f>
        <v>rock</v>
      </c>
      <c r="S2179" s="14">
        <f t="shared" ref="S2179:S2242" si="208">(((J2179/60)/60)/24)+DATE(1970,1,1)</f>
        <v>42502.250775462962</v>
      </c>
      <c r="T2179" s="14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4">
        <f t="shared" si="208"/>
        <v>42745.365474537044</v>
      </c>
      <c r="T2185" s="14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4">
        <f t="shared" si="208"/>
        <v>41319.349988425929</v>
      </c>
      <c r="T2187" s="14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4">
        <f t="shared" si="208"/>
        <v>41276.846817129634</v>
      </c>
      <c r="T2203" s="14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4">
        <f t="shared" si="208"/>
        <v>41031.82163194444</v>
      </c>
      <c r="T2207" s="14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4">
        <f t="shared" si="208"/>
        <v>42194.751678240747</v>
      </c>
      <c r="T2218" s="14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4">
        <f t="shared" si="208"/>
        <v>42331.378923611104</v>
      </c>
      <c r="T2235" s="14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4">
        <f t="shared" si="208"/>
        <v>42062.022118055553</v>
      </c>
      <c r="T2237" s="14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(E2243/D2243)*100</f>
        <v>806.4</v>
      </c>
      <c r="P2243" s="9">
        <f t="shared" ref="P2243:P2306" si="211">E2243/L2243</f>
        <v>49.472392638036808</v>
      </c>
      <c r="Q2243" t="str">
        <f t="shared" ref="Q2243:Q2306" si="212">REPLACE(LEFT(N2243,FIND("#",SUBSTITUTE(N2243,"/","#",1))),LEN(LEFT(N2243,FIND("#",SUBSTITUTE(N2243,"/","#",1)))),1,"")</f>
        <v>games</v>
      </c>
      <c r="R2243" t="str">
        <f t="shared" ref="R2243:R2306" si="213">RIGHT(N2243,LEN(N2243)-FIND("#",SUBSTITUTE(N2243,"/","#",1)))</f>
        <v>tabletop games</v>
      </c>
      <c r="S2243" s="14">
        <f t="shared" ref="S2243:S2306" si="214">(((J2243/60)/60)/24)+DATE(1970,1,1)</f>
        <v>42766.827546296292</v>
      </c>
      <c r="T2243" s="14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4">
        <f t="shared" si="214"/>
        <v>41569.575613425928</v>
      </c>
      <c r="T2244" s="14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4">
        <f t="shared" si="214"/>
        <v>41660.708530092597</v>
      </c>
      <c r="T2247" s="14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4">
        <f t="shared" si="214"/>
        <v>41336.703298611108</v>
      </c>
      <c r="T2251" s="14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4">
        <f t="shared" si="214"/>
        <v>42776.082349537035</v>
      </c>
      <c r="T2270" s="14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4">
        <f t="shared" si="214"/>
        <v>42315.699490740735</v>
      </c>
      <c r="T2274" s="14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4">
        <f t="shared" si="214"/>
        <v>41965.616655092599</v>
      </c>
      <c r="T2277" s="14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4">
        <f t="shared" si="214"/>
        <v>42338.709108796291</v>
      </c>
      <c r="T2280" s="14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4">
        <f t="shared" si="214"/>
        <v>42020.806701388887</v>
      </c>
      <c r="T2281" s="14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4">
        <f t="shared" si="214"/>
        <v>41059.185682870368</v>
      </c>
      <c r="T2287" s="14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(E2307/D2307)*100</f>
        <v>101.22777777777779</v>
      </c>
      <c r="P2307" s="9">
        <f t="shared" ref="P2307:P2370" si="217">E2307/L2307</f>
        <v>109.10778443113773</v>
      </c>
      <c r="Q2307" t="str">
        <f t="shared" ref="Q2307:Q2370" si="218">REPLACE(LEFT(N2307,FIND("#",SUBSTITUTE(N2307,"/","#",1))),LEN(LEFT(N2307,FIND("#",SUBSTITUTE(N2307,"/","#",1)))),1,"")</f>
        <v>music</v>
      </c>
      <c r="R2307" t="str">
        <f t="shared" ref="R2307:R2370" si="219">RIGHT(N2307,LEN(N2307)-FIND("#",SUBSTITUTE(N2307,"/","#",1)))</f>
        <v>indie rock</v>
      </c>
      <c r="S2307" s="14">
        <f t="shared" ref="S2307:S2370" si="220">(((J2307/60)/60)/24)+DATE(1970,1,1)</f>
        <v>41834.695277777777</v>
      </c>
      <c r="T2307" s="14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4">
        <f t="shared" si="220"/>
        <v>41004.802465277775</v>
      </c>
      <c r="T2309" s="14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4">
        <f t="shared" si="220"/>
        <v>40079.725115740745</v>
      </c>
      <c r="T2318" s="14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4">
        <f t="shared" si="220"/>
        <v>42804.895474537043</v>
      </c>
      <c r="T2324" s="14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4">
        <f t="shared" si="220"/>
        <v>42807.755173611105</v>
      </c>
      <c r="T2325" s="14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4">
        <f t="shared" si="220"/>
        <v>41842.917129629634</v>
      </c>
      <c r="T2329" s="14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4">
        <f t="shared" si="220"/>
        <v>42139.781678240746</v>
      </c>
      <c r="T2330" s="14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4">
        <f t="shared" si="220"/>
        <v>41789.896805555552</v>
      </c>
      <c r="T2340" s="14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9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9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9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4">
        <f t="shared" si="220"/>
        <v>42577.607361111113</v>
      </c>
      <c r="T2349" s="14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9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9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9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9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4">
        <f t="shared" si="220"/>
        <v>42096.918240740735</v>
      </c>
      <c r="T2357" s="14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9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4">
        <f t="shared" si="220"/>
        <v>42264.620115740734</v>
      </c>
      <c r="T2359" s="14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9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9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9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9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9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14">
        <f t="shared" si="220"/>
        <v>42063.721817129626</v>
      </c>
      <c r="T2370" s="14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(E2371/D2371)*100</f>
        <v>0</v>
      </c>
      <c r="P2371" s="9" t="e">
        <f t="shared" ref="P2371:P2434" si="223">E2371/L2371</f>
        <v>#DIV/0!</v>
      </c>
      <c r="Q2371" t="str">
        <f t="shared" ref="Q2371:Q2434" si="224">REPLACE(LEFT(N2371,FIND("#",SUBSTITUTE(N2371,"/","#",1))),LEN(LEFT(N2371,FIND("#",SUBSTITUTE(N2371,"/","#",1)))),1,"")</f>
        <v>technology</v>
      </c>
      <c r="R2371" t="str">
        <f t="shared" ref="R2371:R2434" si="225">RIGHT(N2371,LEN(N2371)-FIND("#",SUBSTITUTE(N2371,"/","#",1)))</f>
        <v>web</v>
      </c>
      <c r="S2371" s="14">
        <f t="shared" ref="S2371:S2434" si="226">(((J2371/60)/60)/24)+DATE(1970,1,1)</f>
        <v>42380.812627314815</v>
      </c>
      <c r="T2371" s="14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9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4">
        <f t="shared" si="226"/>
        <v>42215.662314814821</v>
      </c>
      <c r="T2375" s="14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4">
        <f t="shared" si="226"/>
        <v>42017.843287037031</v>
      </c>
      <c r="T2376" s="14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9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9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9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9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9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9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9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9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9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9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4">
        <f t="shared" si="226"/>
        <v>42399.882615740738</v>
      </c>
      <c r="T2405" s="14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9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9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9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9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4">
        <f t="shared" si="226"/>
        <v>41993.738298611104</v>
      </c>
      <c r="T2421" s="14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9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4">
        <f t="shared" si="226"/>
        <v>42164.170046296291</v>
      </c>
      <c r="T2428" s="14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4">
        <f t="shared" si="226"/>
        <v>42412.318668981476</v>
      </c>
      <c r="T2429" s="14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14">
        <f t="shared" si="226"/>
        <v>42041.218715277777</v>
      </c>
      <c r="T2434" s="14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(E2435/D2435)*100</f>
        <v>0</v>
      </c>
      <c r="P2435" s="9" t="e">
        <f t="shared" ref="P2435:P2498" si="229">E2435/L2435</f>
        <v>#DIV/0!</v>
      </c>
      <c r="Q2435" t="str">
        <f t="shared" ref="Q2435:Q2498" si="230">REPLACE(LEFT(N2435,FIND("#",SUBSTITUTE(N2435,"/","#",1))),LEN(LEFT(N2435,FIND("#",SUBSTITUTE(N2435,"/","#",1)))),1,"")</f>
        <v>food</v>
      </c>
      <c r="R2435" t="str">
        <f t="shared" ref="R2435:R2498" si="231">RIGHT(N2435,LEN(N2435)-FIND("#",SUBSTITUTE(N2435,"/","#",1)))</f>
        <v>food trucks</v>
      </c>
      <c r="S2435" s="14">
        <f t="shared" ref="S2435:S2498" si="232">(((J2435/60)/60)/24)+DATE(1970,1,1)</f>
        <v>42397.89980324074</v>
      </c>
      <c r="T2435" s="14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4">
        <f t="shared" si="232"/>
        <v>42180.18604166666</v>
      </c>
      <c r="T2436" s="14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4">
        <f t="shared" si="232"/>
        <v>42252.277615740735</v>
      </c>
      <c r="T2437" s="14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9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4">
        <f t="shared" si="232"/>
        <v>42383.899456018517</v>
      </c>
      <c r="T2442" s="14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4">
        <f t="shared" si="232"/>
        <v>42052.666990740734</v>
      </c>
      <c r="T2444" s="14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4">
        <f t="shared" si="232"/>
        <v>41902.07240740741</v>
      </c>
      <c r="T2452" s="14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4">
        <f t="shared" si="232"/>
        <v>42770.201481481476</v>
      </c>
      <c r="T2456" s="14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4">
        <f t="shared" si="232"/>
        <v>41174.154178240737</v>
      </c>
      <c r="T2470" s="14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4">
        <f t="shared" si="232"/>
        <v>40310.287673611114</v>
      </c>
      <c r="T2477" s="14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4">
        <f t="shared" si="232"/>
        <v>40970.750034722223</v>
      </c>
      <c r="T2485" s="14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4">
        <f t="shared" si="232"/>
        <v>41023.227731481478</v>
      </c>
      <c r="T2492" s="14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4">
        <f t="shared" si="232"/>
        <v>40542.839282407411</v>
      </c>
      <c r="T2493" s="14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4">
        <f t="shared" si="232"/>
        <v>41022.645185185182</v>
      </c>
      <c r="T2496" s="14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4">
        <f t="shared" si="232"/>
        <v>41327.996435185189</v>
      </c>
      <c r="T2498" s="14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(E2499/D2499)*100</f>
        <v>112.7715</v>
      </c>
      <c r="P2499" s="9">
        <f t="shared" ref="P2499:P2562" si="235">E2499/L2499</f>
        <v>80.551071428571419</v>
      </c>
      <c r="Q2499" t="str">
        <f t="shared" ref="Q2499:Q2562" si="236">REPLACE(LEFT(N2499,FIND("#",SUBSTITUTE(N2499,"/","#",1))),LEN(LEFT(N2499,FIND("#",SUBSTITUTE(N2499,"/","#",1)))),1,"")</f>
        <v>music</v>
      </c>
      <c r="R2499" t="str">
        <f t="shared" ref="R2499:R2562" si="237">RIGHT(N2499,LEN(N2499)-FIND("#",SUBSTITUTE(N2499,"/","#",1)))</f>
        <v>indie rock</v>
      </c>
      <c r="S2499" s="14">
        <f t="shared" ref="S2499:S2562" si="238">(((J2499/60)/60)/24)+DATE(1970,1,1)</f>
        <v>40730.878912037035</v>
      </c>
      <c r="T2499" s="14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4">
        <f t="shared" si="238"/>
        <v>41226.648576388885</v>
      </c>
      <c r="T2501" s="14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4">
        <f t="shared" si="238"/>
        <v>41053.772858796299</v>
      </c>
      <c r="T2502" s="14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4">
        <f t="shared" si="238"/>
        <v>42244.776666666665</v>
      </c>
      <c r="T2503" s="14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9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9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9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9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4">
        <f t="shared" si="238"/>
        <v>42078.997361111105</v>
      </c>
      <c r="T2512" s="14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9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9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9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9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9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9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4">
        <f t="shared" si="238"/>
        <v>42612.600520833337</v>
      </c>
      <c r="T2522" s="14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4">
        <f t="shared" si="238"/>
        <v>41930.975601851853</v>
      </c>
      <c r="T2525" s="14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4">
        <f t="shared" si="238"/>
        <v>41058.844571759262</v>
      </c>
      <c r="T2527" s="14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4">
        <f t="shared" si="238"/>
        <v>40127.700370370374</v>
      </c>
      <c r="T2536" s="14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4">
        <f t="shared" si="238"/>
        <v>41483.449282407404</v>
      </c>
      <c r="T2543" s="14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4">
        <f t="shared" si="238"/>
        <v>42027.13817129629</v>
      </c>
      <c r="T2547" s="14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4">
        <f t="shared" si="238"/>
        <v>41524.858553240738</v>
      </c>
      <c r="T2548" s="14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4">
        <f t="shared" si="238"/>
        <v>42618.625428240746</v>
      </c>
      <c r="T2550" s="14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4">
        <f t="shared" si="238"/>
        <v>41113.199155092596</v>
      </c>
      <c r="T2555" s="14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4">
        <f t="shared" si="238"/>
        <v>42093.860023148154</v>
      </c>
      <c r="T2560" s="14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(E2563/D2563)*100</f>
        <v>0</v>
      </c>
      <c r="P2563" s="9" t="e">
        <f t="shared" ref="P2563:P2626" si="241">E2563/L2563</f>
        <v>#DIV/0!</v>
      </c>
      <c r="Q2563" t="str">
        <f t="shared" ref="Q2563:Q2626" si="242">REPLACE(LEFT(N2563,FIND("#",SUBSTITUTE(N2563,"/","#",1))),LEN(LEFT(N2563,FIND("#",SUBSTITUTE(N2563,"/","#",1)))),1,"")</f>
        <v>food</v>
      </c>
      <c r="R2563" t="str">
        <f t="shared" ref="R2563:R2626" si="243">RIGHT(N2563,LEN(N2563)-FIND("#",SUBSTITUTE(N2563,"/","#",1)))</f>
        <v>food trucks</v>
      </c>
      <c r="S2563" s="14">
        <f t="shared" ref="S2563:S2626" si="244">(((J2563/60)/60)/24)+DATE(1970,1,1)</f>
        <v>42260.528807870374</v>
      </c>
      <c r="T2563" s="14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9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9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9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9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9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9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9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4">
        <f t="shared" si="244"/>
        <v>41986.108726851846</v>
      </c>
      <c r="T2577" s="14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9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9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4">
        <f t="shared" si="244"/>
        <v>42238.022905092599</v>
      </c>
      <c r="T2580" s="14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9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4">
        <f t="shared" si="244"/>
        <v>42140.173252314817</v>
      </c>
      <c r="T2586" s="14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9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9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4">
        <f t="shared" si="244"/>
        <v>42089.84520833334</v>
      </c>
      <c r="T2595" s="14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4">
        <f t="shared" si="244"/>
        <v>41150.902187499996</v>
      </c>
      <c r="T2603" s="14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4">
        <f t="shared" si="244"/>
        <v>41726.712754629632</v>
      </c>
      <c r="T2608" s="14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4">
        <f t="shared" si="244"/>
        <v>42115.74754629629</v>
      </c>
      <c r="T2623" s="14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4">
        <f t="shared" si="244"/>
        <v>41144.42155092593</v>
      </c>
      <c r="T2626" s="14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(E2627/D2627)*100</f>
        <v>956</v>
      </c>
      <c r="P2627" s="9">
        <f t="shared" ref="P2627:P2690" si="247">E2627/L2627</f>
        <v>27.576923076923077</v>
      </c>
      <c r="Q2627" t="str">
        <f t="shared" ref="Q2627:Q2690" si="248">REPLACE(LEFT(N2627,FIND("#",SUBSTITUTE(N2627,"/","#",1))),LEN(LEFT(N2627,FIND("#",SUBSTITUTE(N2627,"/","#",1)))),1,"")</f>
        <v>technology</v>
      </c>
      <c r="R2627" t="str">
        <f t="shared" ref="R2627:R2690" si="249">RIGHT(N2627,LEN(N2627)-FIND("#",SUBSTITUTE(N2627,"/","#",1)))</f>
        <v>space exploration</v>
      </c>
      <c r="S2627" s="14">
        <f t="shared" ref="S2627:S2690" si="250">(((J2627/60)/60)/24)+DATE(1970,1,1)</f>
        <v>42658.810277777782</v>
      </c>
      <c r="T2627" s="14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4">
        <f t="shared" si="250"/>
        <v>42612.656493055561</v>
      </c>
      <c r="T2636" s="14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9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4">
        <f t="shared" si="250"/>
        <v>42689.582349537035</v>
      </c>
      <c r="T2645" s="14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4">
        <f t="shared" si="250"/>
        <v>42327.805659722217</v>
      </c>
      <c r="T2653" s="14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4">
        <f t="shared" si="250"/>
        <v>42055.600995370376</v>
      </c>
      <c r="T2656" s="14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4">
        <f t="shared" si="250"/>
        <v>42767.688518518517</v>
      </c>
      <c r="T2658" s="14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4">
        <f t="shared" si="250"/>
        <v>42551.884189814817</v>
      </c>
      <c r="T2660" s="14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4">
        <f t="shared" si="250"/>
        <v>42082.069560185191</v>
      </c>
      <c r="T2661" s="14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4">
        <f t="shared" si="250"/>
        <v>42275.588715277772</v>
      </c>
      <c r="T2670" s="14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4">
        <f t="shared" si="250"/>
        <v>42319.035833333335</v>
      </c>
      <c r="T2671" s="14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4">
        <f t="shared" si="250"/>
        <v>41962.749027777783</v>
      </c>
      <c r="T2673" s="14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4">
        <f t="shared" si="250"/>
        <v>41793.029432870368</v>
      </c>
      <c r="T2679" s="14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4">
        <f t="shared" si="250"/>
        <v>41820.914641203701</v>
      </c>
      <c r="T2686" s="14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4">
        <f t="shared" si="250"/>
        <v>42061.69594907407</v>
      </c>
      <c r="T2687" s="14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9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4">
        <f t="shared" si="250"/>
        <v>42028.118865740747</v>
      </c>
      <c r="T2690" s="14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(E2691/D2691)*100</f>
        <v>2.8571428571428571E-3</v>
      </c>
      <c r="P2691" s="9">
        <f t="shared" ref="P2691:P2754" si="253">E2691/L2691</f>
        <v>1</v>
      </c>
      <c r="Q2691" t="str">
        <f t="shared" ref="Q2691:Q2754" si="254">REPLACE(LEFT(N2691,FIND("#",SUBSTITUTE(N2691,"/","#",1))),LEN(LEFT(N2691,FIND("#",SUBSTITUTE(N2691,"/","#",1)))),1,"")</f>
        <v>food</v>
      </c>
      <c r="R2691" t="str">
        <f t="shared" ref="R2691:R2754" si="255">RIGHT(N2691,LEN(N2691)-FIND("#",SUBSTITUTE(N2691,"/","#",1)))</f>
        <v>food trucks</v>
      </c>
      <c r="S2691" s="14">
        <f t="shared" ref="S2691:S2754" si="256">(((J2691/60)/60)/24)+DATE(1970,1,1)</f>
        <v>42551.961689814809</v>
      </c>
      <c r="T2691" s="14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9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4">
        <f t="shared" si="256"/>
        <v>41870.87467592593</v>
      </c>
      <c r="T2702" s="14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4">
        <f t="shared" si="256"/>
        <v>41780.745254629634</v>
      </c>
      <c r="T2713" s="14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4">
        <f t="shared" si="256"/>
        <v>41934.914918981485</v>
      </c>
      <c r="T2719" s="14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4">
        <f t="shared" si="256"/>
        <v>42418.031180555554</v>
      </c>
      <c r="T2721" s="14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4">
        <f t="shared" si="256"/>
        <v>42655.465891203698</v>
      </c>
      <c r="T2722" s="14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9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4">
        <f t="shared" si="256"/>
        <v>41044.64811342593</v>
      </c>
      <c r="T2749" s="14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9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4">
        <f t="shared" si="256"/>
        <v>41078.899826388886</v>
      </c>
      <c r="T2752" s="14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9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4">
        <f t="shared" si="256"/>
        <v>41747.887060185189</v>
      </c>
      <c r="T2753" s="14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(E2755/D2755)*100</f>
        <v>19</v>
      </c>
      <c r="P2755" s="9">
        <f t="shared" ref="P2755:P2818" si="259">E2755/L2755</f>
        <v>47.5</v>
      </c>
      <c r="Q2755" t="str">
        <f t="shared" ref="Q2755:Q2818" si="260">REPLACE(LEFT(N2755,FIND("#",SUBSTITUTE(N2755,"/","#",1))),LEN(LEFT(N2755,FIND("#",SUBSTITUTE(N2755,"/","#",1)))),1,"")</f>
        <v>publishing</v>
      </c>
      <c r="R2755" t="str">
        <f t="shared" ref="R2755:R2818" si="261">RIGHT(N2755,LEN(N2755)-FIND("#",SUBSTITUTE(N2755,"/","#",1)))</f>
        <v>children's books</v>
      </c>
      <c r="S2755" s="14">
        <f t="shared" ref="S2755:S2818" si="262">(((J2755/60)/60)/24)+DATE(1970,1,1)</f>
        <v>41117.900729166664</v>
      </c>
      <c r="T2755" s="14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9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4">
        <f t="shared" si="262"/>
        <v>41863.636006944449</v>
      </c>
      <c r="T2756" s="14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4">
        <f t="shared" si="262"/>
        <v>41620.90047453704</v>
      </c>
      <c r="T2758" s="14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9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9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4">
        <f t="shared" si="262"/>
        <v>40736.668032407404</v>
      </c>
      <c r="T2768" s="14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4">
        <f t="shared" si="262"/>
        <v>41745.826273148145</v>
      </c>
      <c r="T2771" s="14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9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9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9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4">
        <f t="shared" si="262"/>
        <v>42550.701886574068</v>
      </c>
      <c r="T2790" s="14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(E2819/D2819)*100</f>
        <v>130</v>
      </c>
      <c r="P2819" s="9">
        <f t="shared" ref="P2819:P2882" si="265">E2819/L2819</f>
        <v>23.636363636363637</v>
      </c>
      <c r="Q2819" t="str">
        <f t="shared" ref="Q2819:Q2882" si="266">REPLACE(LEFT(N2819,FIND("#",SUBSTITUTE(N2819,"/","#",1))),LEN(LEFT(N2819,FIND("#",SUBSTITUTE(N2819,"/","#",1)))),1,"")</f>
        <v>theater</v>
      </c>
      <c r="R2819" t="str">
        <f t="shared" ref="R2819:R2882" si="267">RIGHT(N2819,LEN(N2819)-FIND("#",SUBSTITUTE(N2819,"/","#",1)))</f>
        <v>plays</v>
      </c>
      <c r="S2819" s="14">
        <f t="shared" ref="S2819:S2882" si="268">(((J2819/60)/60)/24)+DATE(1970,1,1)</f>
        <v>42023.634976851856</v>
      </c>
      <c r="T2819" s="14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4">
        <f t="shared" si="268"/>
        <v>42060.683935185181</v>
      </c>
      <c r="T2824" s="14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4">
        <f t="shared" si="268"/>
        <v>42291.739548611105</v>
      </c>
      <c r="T2843" s="14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9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4">
        <f t="shared" si="268"/>
        <v>41784.952488425923</v>
      </c>
      <c r="T2844" s="14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9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9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9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9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9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4">
        <f t="shared" si="268"/>
        <v>42480.800648148142</v>
      </c>
      <c r="T2862" s="14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9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9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9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4">
        <f t="shared" si="268"/>
        <v>42672.955138888887</v>
      </c>
      <c r="T2879" s="14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(E2883/D2883)*100</f>
        <v>0</v>
      </c>
      <c r="P2883" s="9" t="e">
        <f t="shared" ref="P2883:P2946" si="271">E2883/L2883</f>
        <v>#DIV/0!</v>
      </c>
      <c r="Q2883" t="str">
        <f t="shared" ref="Q2883:Q2946" si="272">REPLACE(LEFT(N2883,FIND("#",SUBSTITUTE(N2883,"/","#",1))),LEN(LEFT(N2883,FIND("#",SUBSTITUTE(N2883,"/","#",1)))),1,"")</f>
        <v>theater</v>
      </c>
      <c r="R2883" t="str">
        <f t="shared" ref="R2883:R2946" si="273">RIGHT(N2883,LEN(N2883)-FIND("#",SUBSTITUTE(N2883,"/","#",1)))</f>
        <v>plays</v>
      </c>
      <c r="S2883" s="14">
        <f t="shared" ref="S2883:S2946" si="274">(((J2883/60)/60)/24)+DATE(1970,1,1)</f>
        <v>41916.597638888888</v>
      </c>
      <c r="T2883" s="14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9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9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9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4">
        <f t="shared" si="274"/>
        <v>42444.877743055549</v>
      </c>
      <c r="T2909" s="14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4">
        <f t="shared" si="274"/>
        <v>42499.731701388882</v>
      </c>
      <c r="T2910" s="14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4">
        <f t="shared" si="274"/>
        <v>41863.584120370368</v>
      </c>
      <c r="T2927" s="14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9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14">
        <f t="shared" si="274"/>
        <v>42132.9143287037</v>
      </c>
      <c r="T2946" s="14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(E2947/D2947)*100</f>
        <v>0</v>
      </c>
      <c r="P2947" s="9" t="e">
        <f t="shared" ref="P2947:P3010" si="277">E2947/L2947</f>
        <v>#DIV/0!</v>
      </c>
      <c r="Q2947" t="str">
        <f t="shared" ref="Q2947:Q3010" si="278">REPLACE(LEFT(N2947,FIND("#",SUBSTITUTE(N2947,"/","#",1))),LEN(LEFT(N2947,FIND("#",SUBSTITUTE(N2947,"/","#",1)))),1,"")</f>
        <v>theater</v>
      </c>
      <c r="R2947" t="str">
        <f t="shared" ref="R2947:R3010" si="279">RIGHT(N2947,LEN(N2947)-FIND("#",SUBSTITUTE(N2947,"/","#",1)))</f>
        <v>spaces</v>
      </c>
      <c r="S2947" s="14">
        <f t="shared" ref="S2947:S3010" si="280">(((J2947/60)/60)/24)+DATE(1970,1,1)</f>
        <v>42118.139583333337</v>
      </c>
      <c r="T2947" s="14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4">
        <f t="shared" si="280"/>
        <v>42649.562118055561</v>
      </c>
      <c r="T2949" s="14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9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9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4">
        <f t="shared" si="280"/>
        <v>42790.583368055552</v>
      </c>
      <c r="T2956" s="14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9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9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9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4">
        <f t="shared" si="280"/>
        <v>42654.973703703698</v>
      </c>
      <c r="T2987" s="14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4">
        <f t="shared" si="280"/>
        <v>42511.362048611118</v>
      </c>
      <c r="T2990" s="14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4">
        <f t="shared" si="280"/>
        <v>42090.912500000006</v>
      </c>
      <c r="T2998" s="14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4">
        <f t="shared" si="280"/>
        <v>41957.756840277783</v>
      </c>
      <c r="T3008" s="14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4">
        <f t="shared" si="280"/>
        <v>42360.212025462963</v>
      </c>
      <c r="T3010" s="14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(E3011/D3011)*100</f>
        <v>119.756</v>
      </c>
      <c r="P3011" s="9">
        <f t="shared" ref="P3011:P3074" si="283">E3011/L3011</f>
        <v>233.8984375</v>
      </c>
      <c r="Q3011" t="str">
        <f t="shared" ref="Q3011:Q3074" si="284">REPLACE(LEFT(N3011,FIND("#",SUBSTITUTE(N3011,"/","#",1))),LEN(LEFT(N3011,FIND("#",SUBSTITUTE(N3011,"/","#",1)))),1,"")</f>
        <v>theater</v>
      </c>
      <c r="R3011" t="str">
        <f t="shared" ref="R3011:R3074" si="285">RIGHT(N3011,LEN(N3011)-FIND("#",SUBSTITUTE(N3011,"/","#",1)))</f>
        <v>spaces</v>
      </c>
      <c r="S3011" s="14">
        <f t="shared" ref="S3011:S3074" si="286">(((J3011/60)/60)/24)+DATE(1970,1,1)</f>
        <v>41939.569907407407</v>
      </c>
      <c r="T3011" s="14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4">
        <f t="shared" si="286"/>
        <v>41920.123611111114</v>
      </c>
      <c r="T3016" s="14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4">
        <f t="shared" si="286"/>
        <v>42163.29833333334</v>
      </c>
      <c r="T3020" s="14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4">
        <f t="shared" si="286"/>
        <v>42121.675763888896</v>
      </c>
      <c r="T3025" s="14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4">
        <f t="shared" si="286"/>
        <v>41975.901180555549</v>
      </c>
      <c r="T3050" s="14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4">
        <f t="shared" si="286"/>
        <v>42744.416030092587</v>
      </c>
      <c r="T3053" s="14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9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9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9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4">
        <f t="shared" si="286"/>
        <v>42630.922893518517</v>
      </c>
      <c r="T3065" s="14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(E3075/D3075)*100</f>
        <v>2.3035714285714284E-2</v>
      </c>
      <c r="P3075" s="9">
        <f t="shared" ref="P3075:P3138" si="289">E3075/L3075</f>
        <v>92.142857142857139</v>
      </c>
      <c r="Q3075" t="str">
        <f t="shared" ref="Q3075:Q3138" si="290">REPLACE(LEFT(N3075,FIND("#",SUBSTITUTE(N3075,"/","#",1))),LEN(LEFT(N3075,FIND("#",SUBSTITUTE(N3075,"/","#",1)))),1,"")</f>
        <v>theater</v>
      </c>
      <c r="R3075" t="str">
        <f t="shared" ref="R3075:R3138" si="291">RIGHT(N3075,LEN(N3075)-FIND("#",SUBSTITUTE(N3075,"/","#",1)))</f>
        <v>spaces</v>
      </c>
      <c r="S3075" s="14">
        <f t="shared" ref="S3075:S3138" si="292">(((J3075/60)/60)/24)+DATE(1970,1,1)</f>
        <v>42111.684027777781</v>
      </c>
      <c r="T3075" s="14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4">
        <f t="shared" si="292"/>
        <v>42409.571284722217</v>
      </c>
      <c r="T3076" s="14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4">
        <f t="shared" si="292"/>
        <v>42551.102314814809</v>
      </c>
      <c r="T3077" s="14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9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4">
        <f t="shared" si="292"/>
        <v>42246.883784722217</v>
      </c>
      <c r="T3087" s="14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4">
        <f t="shared" si="292"/>
        <v>41760.909039351849</v>
      </c>
      <c r="T3095" s="14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4">
        <f t="shared" si="292"/>
        <v>42241.429120370376</v>
      </c>
      <c r="T3108" s="14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4">
        <f t="shared" si="292"/>
        <v>42128.814247685179</v>
      </c>
      <c r="T3109" s="14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4">
        <f t="shared" si="292"/>
        <v>41885.595138888886</v>
      </c>
      <c r="T3113" s="14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9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4">
        <f t="shared" si="292"/>
        <v>42509.374537037031</v>
      </c>
      <c r="T3119" s="14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4">
        <f t="shared" si="292"/>
        <v>42435.942083333335</v>
      </c>
      <c r="T3122" s="14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9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4">
        <f t="shared" si="292"/>
        <v>42427.01807870371</v>
      </c>
      <c r="T3128" s="14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4">
        <f t="shared" si="292"/>
        <v>42800.720127314817</v>
      </c>
      <c r="T3136" s="14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(E3139/D3139)*100</f>
        <v>3.3333333333333335</v>
      </c>
      <c r="P3139" s="9">
        <f t="shared" ref="P3139:P3202" si="295">E3139/L3139</f>
        <v>50</v>
      </c>
      <c r="Q3139" t="str">
        <f t="shared" ref="Q3139:Q3202" si="296">REPLACE(LEFT(N3139,FIND("#",SUBSTITUTE(N3139,"/","#",1))),LEN(LEFT(N3139,FIND("#",SUBSTITUTE(N3139,"/","#",1)))),1,"")</f>
        <v>theater</v>
      </c>
      <c r="R3139" t="str">
        <f t="shared" ref="R3139:R3202" si="297">RIGHT(N3139,LEN(N3139)-FIND("#",SUBSTITUTE(N3139,"/","#",1)))</f>
        <v>plays</v>
      </c>
      <c r="S3139" s="14">
        <f t="shared" ref="S3139:S3202" si="298">(((J3139/60)/60)/24)+DATE(1970,1,1)</f>
        <v>42807.885057870371</v>
      </c>
      <c r="T3139" s="14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9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9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9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4">
        <f t="shared" si="298"/>
        <v>41909.969386574077</v>
      </c>
      <c r="T3149" s="14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4">
        <f t="shared" si="298"/>
        <v>41447.839722222219</v>
      </c>
      <c r="T3160" s="14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4">
        <f t="shared" si="298"/>
        <v>41766.80572916667</v>
      </c>
      <c r="T3166" s="14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4">
        <f t="shared" si="298"/>
        <v>41878.878379629627</v>
      </c>
      <c r="T3175" s="14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9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9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4">
        <f t="shared" si="298"/>
        <v>41858.761782407404</v>
      </c>
      <c r="T3201" s="14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(E3203/D3203)*100</f>
        <v>1.25</v>
      </c>
      <c r="P3203" s="9">
        <f t="shared" ref="P3203:P3266" si="301">E3203/L3203</f>
        <v>12.5</v>
      </c>
      <c r="Q3203" t="str">
        <f t="shared" ref="Q3203:Q3266" si="302">REPLACE(LEFT(N3203,FIND("#",SUBSTITUTE(N3203,"/","#",1))),LEN(LEFT(N3203,FIND("#",SUBSTITUTE(N3203,"/","#",1)))),1,"")</f>
        <v>theater</v>
      </c>
      <c r="R3203" t="str">
        <f t="shared" ref="R3203:R3266" si="303">RIGHT(N3203,LEN(N3203)-FIND("#",SUBSTITUTE(N3203,"/","#",1)))</f>
        <v>musical</v>
      </c>
      <c r="S3203" s="14">
        <f t="shared" ref="S3203:S3266" si="304">(((J3203/60)/60)/24)+DATE(1970,1,1)</f>
        <v>41861.767094907409</v>
      </c>
      <c r="T3203" s="14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9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9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4">
        <f t="shared" si="304"/>
        <v>41778.637245370373</v>
      </c>
      <c r="T3211" s="14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4">
        <f t="shared" si="304"/>
        <v>41834.586574074077</v>
      </c>
      <c r="T3213" s="14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4">
        <f t="shared" si="304"/>
        <v>42206.835370370376</v>
      </c>
      <c r="T3225" s="14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4">
        <f t="shared" si="304"/>
        <v>41898.168125000004</v>
      </c>
      <c r="T3232" s="14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(E3267/D3267)*100</f>
        <v>164</v>
      </c>
      <c r="P3267" s="9">
        <f t="shared" ref="P3267:P3330" si="307">E3267/L3267</f>
        <v>70.285714285714292</v>
      </c>
      <c r="Q3267" t="str">
        <f t="shared" ref="Q3267:Q3330" si="308">REPLACE(LEFT(N3267,FIND("#",SUBSTITUTE(N3267,"/","#",1))),LEN(LEFT(N3267,FIND("#",SUBSTITUTE(N3267,"/","#",1)))),1,"")</f>
        <v>theater</v>
      </c>
      <c r="R3267" t="str">
        <f t="shared" ref="R3267:R3330" si="309">RIGHT(N3267,LEN(N3267)-FIND("#",SUBSTITUTE(N3267,"/","#",1)))</f>
        <v>plays</v>
      </c>
      <c r="S3267" s="14">
        <f t="shared" ref="S3267:S3330" si="310">(((J3267/60)/60)/24)+DATE(1970,1,1)</f>
        <v>42311.711979166663</v>
      </c>
      <c r="T3267" s="14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4">
        <f t="shared" si="310"/>
        <v>42136.536134259266</v>
      </c>
      <c r="T3268" s="14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4">
        <f t="shared" si="310"/>
        <v>42137.395798611105</v>
      </c>
      <c r="T3271" s="14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4">
        <f t="shared" si="310"/>
        <v>41931.682939814818</v>
      </c>
      <c r="T3279" s="14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4">
        <f t="shared" si="310"/>
        <v>42431.102534722217</v>
      </c>
      <c r="T3281" s="14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4">
        <f t="shared" si="310"/>
        <v>42538.73583333334</v>
      </c>
      <c r="T3303" s="14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4">
        <f t="shared" si="310"/>
        <v>42466.303715277783</v>
      </c>
      <c r="T3317" s="14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4">
        <f t="shared" si="310"/>
        <v>41826.871238425927</v>
      </c>
      <c r="T3318" s="14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4">
        <f t="shared" si="310"/>
        <v>42499.039629629624</v>
      </c>
      <c r="T3319" s="14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(E3331/D3331)*100</f>
        <v>116.8</v>
      </c>
      <c r="P3331" s="9">
        <f t="shared" ref="P3331:P3394" si="313">E3331/L3331</f>
        <v>44.92307692307692</v>
      </c>
      <c r="Q3331" t="str">
        <f t="shared" ref="Q3331:Q3394" si="314">REPLACE(LEFT(N3331,FIND("#",SUBSTITUTE(N3331,"/","#",1))),LEN(LEFT(N3331,FIND("#",SUBSTITUTE(N3331,"/","#",1)))),1,"")</f>
        <v>theater</v>
      </c>
      <c r="R3331" t="str">
        <f t="shared" ref="R3331:R3394" si="315">RIGHT(N3331,LEN(N3331)-FIND("#",SUBSTITUTE(N3331,"/","#",1)))</f>
        <v>plays</v>
      </c>
      <c r="S3331" s="14">
        <f t="shared" ref="S3331:S3394" si="316">(((J3331/60)/60)/24)+DATE(1970,1,1)</f>
        <v>41837.323009259257</v>
      </c>
      <c r="T3331" s="14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4">
        <f t="shared" si="316"/>
        <v>42437.398680555561</v>
      </c>
      <c r="T3338" s="14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4">
        <f t="shared" si="316"/>
        <v>42062.296412037031</v>
      </c>
      <c r="T3344" s="14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4">
        <f t="shared" si="316"/>
        <v>42321.101759259262</v>
      </c>
      <c r="T3367" s="14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4">
        <f t="shared" si="316"/>
        <v>42053.732627314821</v>
      </c>
      <c r="T3379" s="14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4">
        <f t="shared" si="316"/>
        <v>41937.95344907407</v>
      </c>
      <c r="T3382" s="14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4">
        <f t="shared" si="316"/>
        <v>41947.762592592589</v>
      </c>
      <c r="T3389" s="14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4">
        <f t="shared" si="316"/>
        <v>41815.774826388886</v>
      </c>
      <c r="T3392" s="14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4">
        <f t="shared" si="316"/>
        <v>41830.545694444445</v>
      </c>
      <c r="T3393" s="14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(E3395/D3395)*100</f>
        <v>105.80000000000001</v>
      </c>
      <c r="P3395" s="9">
        <f t="shared" ref="P3395:P3458" si="319">E3395/L3395</f>
        <v>36.06818181818182</v>
      </c>
      <c r="Q3395" t="str">
        <f t="shared" ref="Q3395:Q3458" si="320">REPLACE(LEFT(N3395,FIND("#",SUBSTITUTE(N3395,"/","#",1))),LEN(LEFT(N3395,FIND("#",SUBSTITUTE(N3395,"/","#",1)))),1,"")</f>
        <v>theater</v>
      </c>
      <c r="R3395" t="str">
        <f t="shared" ref="R3395:R3458" si="321">RIGHT(N3395,LEN(N3395)-FIND("#",SUBSTITUTE(N3395,"/","#",1)))</f>
        <v>plays</v>
      </c>
      <c r="S3395" s="14">
        <f t="shared" ref="S3395:S3458" si="322">(((J3395/60)/60)/24)+DATE(1970,1,1)</f>
        <v>41923.921643518523</v>
      </c>
      <c r="T3395" s="14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4">
        <f t="shared" si="322"/>
        <v>42140.712314814817</v>
      </c>
      <c r="T3397" s="14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4">
        <f t="shared" si="322"/>
        <v>41764.44663194444</v>
      </c>
      <c r="T3398" s="14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4">
        <f t="shared" si="322"/>
        <v>41941.75203703704</v>
      </c>
      <c r="T3400" s="14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4">
        <f t="shared" si="322"/>
        <v>42544.814328703709</v>
      </c>
      <c r="T3411" s="14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4">
        <f t="shared" si="322"/>
        <v>41894.91375</v>
      </c>
      <c r="T3419" s="14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4">
        <f t="shared" si="322"/>
        <v>41776.063136574077</v>
      </c>
      <c r="T3435" s="14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4">
        <f t="shared" si="322"/>
        <v>41800.380428240744</v>
      </c>
      <c r="T3436" s="14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4">
        <f t="shared" si="322"/>
        <v>41851.541585648149</v>
      </c>
      <c r="T3438" s="14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4">
        <f t="shared" si="322"/>
        <v>42100.927858796291</v>
      </c>
      <c r="T3440" s="14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4">
        <f t="shared" si="322"/>
        <v>42124.841111111105</v>
      </c>
      <c r="T3444" s="14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(E3459/D3459)*100</f>
        <v>140.19999999999999</v>
      </c>
      <c r="P3459" s="9">
        <f t="shared" ref="P3459:P3522" si="325">E3459/L3459</f>
        <v>50.981818181818184</v>
      </c>
      <c r="Q3459" t="str">
        <f t="shared" ref="Q3459:Q3522" si="326">REPLACE(LEFT(N3459,FIND("#",SUBSTITUTE(N3459,"/","#",1))),LEN(LEFT(N3459,FIND("#",SUBSTITUTE(N3459,"/","#",1)))),1,"")</f>
        <v>theater</v>
      </c>
      <c r="R3459" t="str">
        <f t="shared" ref="R3459:R3522" si="327">RIGHT(N3459,LEN(N3459)-FIND("#",SUBSTITUTE(N3459,"/","#",1)))</f>
        <v>plays</v>
      </c>
      <c r="S3459" s="14">
        <f t="shared" ref="S3459:S3522" si="328">(((J3459/60)/60)/24)+DATE(1970,1,1)</f>
        <v>42016.706678240742</v>
      </c>
      <c r="T3459" s="14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4">
        <f t="shared" si="328"/>
        <v>41852.527222222219</v>
      </c>
      <c r="T3462" s="14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4">
        <f t="shared" si="328"/>
        <v>42605.765381944439</v>
      </c>
      <c r="T3470" s="14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4">
        <f t="shared" si="328"/>
        <v>41841.820486111108</v>
      </c>
      <c r="T3473" s="14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4">
        <f t="shared" si="328"/>
        <v>42053.916921296302</v>
      </c>
      <c r="T3480" s="14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4">
        <f t="shared" si="328"/>
        <v>41781.855092592588</v>
      </c>
      <c r="T3481" s="14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4">
        <f t="shared" si="328"/>
        <v>41989.24754629629</v>
      </c>
      <c r="T3483" s="14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4">
        <f t="shared" si="328"/>
        <v>41915.762835648151</v>
      </c>
      <c r="T3497" s="14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4">
        <f t="shared" si="328"/>
        <v>42511.741944444439</v>
      </c>
      <c r="T3499" s="14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4">
        <f t="shared" si="328"/>
        <v>42419.91942129629</v>
      </c>
      <c r="T3502" s="14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4">
        <f t="shared" si="328"/>
        <v>41794.817523148151</v>
      </c>
      <c r="T3519" s="14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(E3523/D3523)*100</f>
        <v>169.42857142857144</v>
      </c>
      <c r="P3523" s="9">
        <f t="shared" ref="P3523:P3586" si="331">E3523/L3523</f>
        <v>45.615384615384613</v>
      </c>
      <c r="Q3523" t="str">
        <f t="shared" ref="Q3523:Q3586" si="332">REPLACE(LEFT(N3523,FIND("#",SUBSTITUTE(N3523,"/","#",1))),LEN(LEFT(N3523,FIND("#",SUBSTITUTE(N3523,"/","#",1)))),1,"")</f>
        <v>theater</v>
      </c>
      <c r="R3523" t="str">
        <f t="shared" ref="R3523:R3586" si="333">RIGHT(N3523,LEN(N3523)-FIND("#",SUBSTITUTE(N3523,"/","#",1)))</f>
        <v>plays</v>
      </c>
      <c r="S3523" s="14">
        <f t="shared" ref="S3523:S3586" si="334">(((J3523/60)/60)/24)+DATE(1970,1,1)</f>
        <v>41881.361342592594</v>
      </c>
      <c r="T3523" s="14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4">
        <f t="shared" si="334"/>
        <v>42289.761192129634</v>
      </c>
      <c r="T3535" s="14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4">
        <f t="shared" si="334"/>
        <v>42248.640162037031</v>
      </c>
      <c r="T3537" s="14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4">
        <f t="shared" si="334"/>
        <v>41923.354351851849</v>
      </c>
      <c r="T3539" s="14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4">
        <f t="shared" si="334"/>
        <v>42661.442060185189</v>
      </c>
      <c r="T3557" s="14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4">
        <f t="shared" si="334"/>
        <v>42115.889652777783</v>
      </c>
      <c r="T3562" s="14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4">
        <f t="shared" si="334"/>
        <v>42203.680300925931</v>
      </c>
      <c r="T3563" s="14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4">
        <f t="shared" si="334"/>
        <v>42236.623252314821</v>
      </c>
      <c r="T3566" s="14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4">
        <f t="shared" si="334"/>
        <v>41976.331979166673</v>
      </c>
      <c r="T3572" s="14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4">
        <f t="shared" si="334"/>
        <v>41926.942685185182</v>
      </c>
      <c r="T3576" s="14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(E3587/D3587)*100</f>
        <v>119.11764705882352</v>
      </c>
      <c r="P3587" s="9">
        <f t="shared" ref="P3587:P3650" si="337">E3587/L3587</f>
        <v>176.08695652173913</v>
      </c>
      <c r="Q3587" t="str">
        <f t="shared" ref="Q3587:Q3650" si="338">REPLACE(LEFT(N3587,FIND("#",SUBSTITUTE(N3587,"/","#",1))),LEN(LEFT(N3587,FIND("#",SUBSTITUTE(N3587,"/","#",1)))),1,"")</f>
        <v>theater</v>
      </c>
      <c r="R3587" t="str">
        <f t="shared" ref="R3587:R3650" si="339">RIGHT(N3587,LEN(N3587)-FIND("#",SUBSTITUTE(N3587,"/","#",1)))</f>
        <v>plays</v>
      </c>
      <c r="S3587" s="14">
        <f t="shared" ref="S3587:S3650" si="340">(((J3587/60)/60)/24)+DATE(1970,1,1)</f>
        <v>41964.716319444444</v>
      </c>
      <c r="T3587" s="14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4">
        <f t="shared" si="340"/>
        <v>42506.709375000006</v>
      </c>
      <c r="T3610" s="14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4">
        <f t="shared" si="340"/>
        <v>42429.991724537031</v>
      </c>
      <c r="T3611" s="14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4">
        <f t="shared" si="340"/>
        <v>41789.726979166669</v>
      </c>
      <c r="T3614" s="14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4">
        <f t="shared" si="340"/>
        <v>42661.132245370376</v>
      </c>
      <c r="T3621" s="14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4">
        <f t="shared" si="340"/>
        <v>42545.774189814809</v>
      </c>
      <c r="T3626" s="14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9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9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4">
        <f t="shared" si="340"/>
        <v>42226.694780092599</v>
      </c>
      <c r="T3638" s="14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9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4">
        <f t="shared" si="340"/>
        <v>41899.627071759263</v>
      </c>
      <c r="T3643" s="14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9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(E3651/D3651)*100</f>
        <v>104</v>
      </c>
      <c r="P3651" s="9">
        <f t="shared" ref="P3651:P3714" si="343">E3651/L3651</f>
        <v>97.5</v>
      </c>
      <c r="Q3651" t="str">
        <f t="shared" ref="Q3651:Q3714" si="344">REPLACE(LEFT(N3651,FIND("#",SUBSTITUTE(N3651,"/","#",1))),LEN(LEFT(N3651,FIND("#",SUBSTITUTE(N3651,"/","#",1)))),1,"")</f>
        <v>theater</v>
      </c>
      <c r="R3651" t="str">
        <f t="shared" ref="R3651:R3714" si="345">RIGHT(N3651,LEN(N3651)-FIND("#",SUBSTITUTE(N3651,"/","#",1)))</f>
        <v>plays</v>
      </c>
      <c r="S3651" s="14">
        <f t="shared" ref="S3651:S3714" si="346">(((J3651/60)/60)/24)+DATE(1970,1,1)</f>
        <v>41780.712893518517</v>
      </c>
      <c r="T3651" s="14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4">
        <f t="shared" si="346"/>
        <v>42737.910138888896</v>
      </c>
      <c r="T3658" s="14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4">
        <f t="shared" si="346"/>
        <v>42499.629849537043</v>
      </c>
      <c r="T3659" s="14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4">
        <f t="shared" si="346"/>
        <v>42173.970127314817</v>
      </c>
      <c r="T3669" s="14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4">
        <f t="shared" si="346"/>
        <v>41802.574282407404</v>
      </c>
      <c r="T3679" s="14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4">
        <f t="shared" si="346"/>
        <v>42627.454097222217</v>
      </c>
      <c r="T3682" s="14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4">
        <f t="shared" si="346"/>
        <v>41940.598182870373</v>
      </c>
      <c r="T3692" s="14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4">
        <f t="shared" si="346"/>
        <v>41810.142199074071</v>
      </c>
      <c r="T3710" s="14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4">
        <f t="shared" si="346"/>
        <v>42134.172071759262</v>
      </c>
      <c r="T3714" s="14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(E3715/D3715)*100</f>
        <v>101.49999999999999</v>
      </c>
      <c r="P3715" s="9">
        <f t="shared" ref="P3715:P3778" si="349">E3715/L3715</f>
        <v>106.84210526315789</v>
      </c>
      <c r="Q3715" t="str">
        <f t="shared" ref="Q3715:Q3778" si="350">REPLACE(LEFT(N3715,FIND("#",SUBSTITUTE(N3715,"/","#",1))),LEN(LEFT(N3715,FIND("#",SUBSTITUTE(N3715,"/","#",1)))),1,"")</f>
        <v>theater</v>
      </c>
      <c r="R3715" t="str">
        <f t="shared" ref="R3715:R3778" si="351">RIGHT(N3715,LEN(N3715)-FIND("#",SUBSTITUTE(N3715,"/","#",1)))</f>
        <v>plays</v>
      </c>
      <c r="S3715" s="14">
        <f t="shared" ref="S3715:S3778" si="352">(((J3715/60)/60)/24)+DATE(1970,1,1)</f>
        <v>42505.738032407404</v>
      </c>
      <c r="T3715" s="14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4">
        <f t="shared" si="352"/>
        <v>42118.556331018524</v>
      </c>
      <c r="T3716" s="14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4">
        <f t="shared" si="352"/>
        <v>41943.753032407411</v>
      </c>
      <c r="T3725" s="14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4">
        <f t="shared" si="352"/>
        <v>42465.491435185191</v>
      </c>
      <c r="T3726" s="14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4">
        <f t="shared" si="352"/>
        <v>42462.140868055561</v>
      </c>
      <c r="T3728" s="14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9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9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9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9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4">
        <f t="shared" si="352"/>
        <v>41831.697939814818</v>
      </c>
      <c r="T3747" s="14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4">
        <f t="shared" si="352"/>
        <v>42403.035567129627</v>
      </c>
      <c r="T3753" s="14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4">
        <f t="shared" si="352"/>
        <v>41747.471504629626</v>
      </c>
      <c r="T3760" s="14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4">
        <f t="shared" si="352"/>
        <v>42499.842962962968</v>
      </c>
      <c r="T3766" s="14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4">
        <f t="shared" si="352"/>
        <v>42656.005173611105</v>
      </c>
      <c r="T3775" s="14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(E3779/D3779)*100</f>
        <v>143.19999999999999</v>
      </c>
      <c r="P3779" s="9">
        <f t="shared" ref="P3779:P3842" si="355">E3779/L3779</f>
        <v>48.542372881355931</v>
      </c>
      <c r="Q3779" t="str">
        <f t="shared" ref="Q3779:Q3842" si="356">REPLACE(LEFT(N3779,FIND("#",SUBSTITUTE(N3779,"/","#",1))),LEN(LEFT(N3779,FIND("#",SUBSTITUTE(N3779,"/","#",1)))),1,"")</f>
        <v>theater</v>
      </c>
      <c r="R3779" t="str">
        <f t="shared" ref="R3779:R3842" si="357">RIGHT(N3779,LEN(N3779)-FIND("#",SUBSTITUTE(N3779,"/","#",1)))</f>
        <v>musical</v>
      </c>
      <c r="S3779" s="14">
        <f t="shared" ref="S3779:S3842" si="358">(((J3779/60)/60)/24)+DATE(1970,1,1)</f>
        <v>41887.111354166671</v>
      </c>
      <c r="T3779" s="14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4">
        <f t="shared" si="358"/>
        <v>42425.735416666663</v>
      </c>
      <c r="T3781" s="14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4">
        <f t="shared" si="358"/>
        <v>42166.219733796301</v>
      </c>
      <c r="T3782" s="14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4">
        <f t="shared" si="358"/>
        <v>42546.862233796302</v>
      </c>
      <c r="T3784" s="14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9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9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4">
        <f t="shared" si="358"/>
        <v>41831.722777777781</v>
      </c>
      <c r="T3800" s="14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9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9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4">
        <f t="shared" si="358"/>
        <v>41944.527627314819</v>
      </c>
      <c r="T3830" s="14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4">
        <f t="shared" si="358"/>
        <v>41963.872361111105</v>
      </c>
      <c r="T3835" s="14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4">
        <f t="shared" si="358"/>
        <v>42155.142638888887</v>
      </c>
      <c r="T3841" s="14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(E3843/D3843)*100</f>
        <v>8.7200000000000006</v>
      </c>
      <c r="P3843" s="9">
        <f t="shared" ref="P3843:P3906" si="361">E3843/L3843</f>
        <v>25.647058823529413</v>
      </c>
      <c r="Q3843" t="str">
        <f t="shared" ref="Q3843:Q3906" si="362">REPLACE(LEFT(N3843,FIND("#",SUBSTITUTE(N3843,"/","#",1))),LEN(LEFT(N3843,FIND("#",SUBSTITUTE(N3843,"/","#",1)))),1,"")</f>
        <v>theater</v>
      </c>
      <c r="R3843" t="str">
        <f t="shared" ref="R3843:R3906" si="363">RIGHT(N3843,LEN(N3843)-FIND("#",SUBSTITUTE(N3843,"/","#",1)))</f>
        <v>plays</v>
      </c>
      <c r="S3843" s="14">
        <f t="shared" ref="S3843:S3906" si="364">(((J3843/60)/60)/24)+DATE(1970,1,1)</f>
        <v>41780.785729166666</v>
      </c>
      <c r="T3843" s="14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4">
        <f t="shared" si="364"/>
        <v>42248.627013888887</v>
      </c>
      <c r="T3847" s="14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4">
        <f t="shared" si="364"/>
        <v>42128.431064814817</v>
      </c>
      <c r="T3860" s="14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4">
        <f t="shared" si="364"/>
        <v>41833.660995370366</v>
      </c>
      <c r="T3862" s="14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9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4">
        <f t="shared" si="364"/>
        <v>41865.659780092588</v>
      </c>
      <c r="T3870" s="14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4">
        <f t="shared" si="364"/>
        <v>41793.17219907407</v>
      </c>
      <c r="T3872" s="14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9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9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9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9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9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9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9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9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9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9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9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4">
        <f t="shared" si="364"/>
        <v>41867.652280092596</v>
      </c>
      <c r="T3894" s="14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4">
        <f t="shared" si="364"/>
        <v>41843.775011574071</v>
      </c>
      <c r="T3901" s="14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4">
        <f t="shared" si="364"/>
        <v>42317.826377314821</v>
      </c>
      <c r="T3903" s="14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9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(E3907/D3907)*100</f>
        <v>11.533333333333333</v>
      </c>
      <c r="P3907" s="9">
        <f t="shared" ref="P3907:P3970" si="367">E3907/L3907</f>
        <v>24.714285714285715</v>
      </c>
      <c r="Q3907" t="str">
        <f t="shared" ref="Q3907:Q3970" si="368">REPLACE(LEFT(N3907,FIND("#",SUBSTITUTE(N3907,"/","#",1))),LEN(LEFT(N3907,FIND("#",SUBSTITUTE(N3907,"/","#",1)))),1,"")</f>
        <v>theater</v>
      </c>
      <c r="R3907" t="str">
        <f t="shared" ref="R3907:R3970" si="369">RIGHT(N3907,LEN(N3907)-FIND("#",SUBSTITUTE(N3907,"/","#",1)))</f>
        <v>plays</v>
      </c>
      <c r="S3907" s="14">
        <f t="shared" ref="S3907:S3970" si="370">(((J3907/60)/60)/24)+DATE(1970,1,1)</f>
        <v>42124.623877314814</v>
      </c>
      <c r="T3907" s="14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4">
        <f t="shared" si="370"/>
        <v>42114.818935185183</v>
      </c>
      <c r="T3916" s="14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9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4">
        <f t="shared" si="370"/>
        <v>42657.38726851852</v>
      </c>
      <c r="T3922" s="14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9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9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9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4">
        <f t="shared" si="370"/>
        <v>42221.656782407401</v>
      </c>
      <c r="T3937" s="14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9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4">
        <f t="shared" si="370"/>
        <v>42151.905717592599</v>
      </c>
      <c r="T3940" s="14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9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9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9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4">
        <f t="shared" si="370"/>
        <v>41829.325497685182</v>
      </c>
      <c r="T3950" s="14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9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9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9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4">
        <f t="shared" si="370"/>
        <v>42513.976319444439</v>
      </c>
      <c r="T3959" s="14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4">
        <f t="shared" si="370"/>
        <v>41816.950370370374</v>
      </c>
      <c r="T3960" s="14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9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(E3971/D3971)*100</f>
        <v>7.4690265486725664</v>
      </c>
      <c r="P3971" s="9">
        <f t="shared" ref="P3971:P4034" si="373">E3971/L3971</f>
        <v>35.166666666666664</v>
      </c>
      <c r="Q3971" t="str">
        <f t="shared" ref="Q3971:Q4034" si="374">REPLACE(LEFT(N3971,FIND("#",SUBSTITUTE(N3971,"/","#",1))),LEN(LEFT(N3971,FIND("#",SUBSTITUTE(N3971,"/","#",1)))),1,"")</f>
        <v>theater</v>
      </c>
      <c r="R3971" t="str">
        <f t="shared" ref="R3971:R4034" si="375">RIGHT(N3971,LEN(N3971)-FIND("#",SUBSTITUTE(N3971,"/","#",1)))</f>
        <v>plays</v>
      </c>
      <c r="S3971" s="14">
        <f t="shared" ref="S3971:S4034" si="376">(((J3971/60)/60)/24)+DATE(1970,1,1)</f>
        <v>42601.854699074072</v>
      </c>
      <c r="T3971" s="14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4">
        <f t="shared" si="376"/>
        <v>42447.863553240735</v>
      </c>
      <c r="T3972" s="14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9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4">
        <f t="shared" si="376"/>
        <v>41920.963472222218</v>
      </c>
      <c r="T3986" s="14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9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4">
        <f t="shared" si="376"/>
        <v>41950.26694444444</v>
      </c>
      <c r="T3998" s="14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4">
        <f t="shared" si="376"/>
        <v>41848.772928240738</v>
      </c>
      <c r="T4009" s="14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9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9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4">
        <f t="shared" si="376"/>
        <v>42174.780821759254</v>
      </c>
      <c r="T4017" s="14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4">
        <f t="shared" si="376"/>
        <v>41990.584108796291</v>
      </c>
      <c r="T4024" s="14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9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4">
        <f t="shared" si="376"/>
        <v>42408.999571759254</v>
      </c>
      <c r="T4025" s="14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9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9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4">
        <f t="shared" si="376"/>
        <v>42322.025115740747</v>
      </c>
      <c r="T4031" s="14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4">
        <f t="shared" si="376"/>
        <v>42374.655081018514</v>
      </c>
      <c r="T4032" s="14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9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(E4035/D4035)*100</f>
        <v>25.698702928870294</v>
      </c>
      <c r="P4035" s="9">
        <f t="shared" ref="P4035:P4098" si="379">E4035/L4035</f>
        <v>65.340319148936175</v>
      </c>
      <c r="Q4035" t="str">
        <f t="shared" ref="Q4035:Q4098" si="380">REPLACE(LEFT(N4035,FIND("#",SUBSTITUTE(N4035,"/","#",1))),LEN(LEFT(N4035,FIND("#",SUBSTITUTE(N4035,"/","#",1)))),1,"")</f>
        <v>theater</v>
      </c>
      <c r="R4035" t="str">
        <f t="shared" ref="R4035:R4098" si="381">RIGHT(N4035,LEN(N4035)-FIND("#",SUBSTITUTE(N4035,"/","#",1)))</f>
        <v>plays</v>
      </c>
      <c r="S4035" s="14">
        <f t="shared" ref="S4035:S4098" si="382">(((J4035/60)/60)/24)+DATE(1970,1,1)</f>
        <v>42614.268796296295</v>
      </c>
      <c r="T4035" s="14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4">
        <f t="shared" si="382"/>
        <v>41903.882951388885</v>
      </c>
      <c r="T4037" s="14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4">
        <f t="shared" si="382"/>
        <v>41804.937083333331</v>
      </c>
      <c r="T4038" s="14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4">
        <f t="shared" si="382"/>
        <v>42497.070775462969</v>
      </c>
      <c r="T4039" s="14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4">
        <f t="shared" si="382"/>
        <v>41869.798726851855</v>
      </c>
      <c r="T4040" s="14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9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9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4">
        <f t="shared" si="382"/>
        <v>41761.810150462967</v>
      </c>
      <c r="T4053" s="14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9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4">
        <f t="shared" si="382"/>
        <v>42534.933321759265</v>
      </c>
      <c r="T4058" s="14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9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9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4">
        <f t="shared" si="382"/>
        <v>42078.34520833334</v>
      </c>
      <c r="T4075" s="14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9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4">
        <f t="shared" si="382"/>
        <v>41905.795706018522</v>
      </c>
      <c r="T4078" s="14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9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9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4">
        <f t="shared" si="382"/>
        <v>42511.698101851856</v>
      </c>
      <c r="T4082" s="14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4">
        <f t="shared" si="382"/>
        <v>41990.612546296295</v>
      </c>
      <c r="T4090" s="14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4">
        <f t="shared" si="382"/>
        <v>42039.194988425923</v>
      </c>
      <c r="T4094" s="14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14">
        <f t="shared" si="382"/>
        <v>42750.530312499999</v>
      </c>
      <c r="T4098" s="14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(E4099/D4099)*100</f>
        <v>0</v>
      </c>
      <c r="P4099" s="9" t="e">
        <f t="shared" ref="P4099:P4115" si="385">E4099/L4099</f>
        <v>#DIV/0!</v>
      </c>
      <c r="Q4099" t="str">
        <f t="shared" ref="Q4099:Q4115" si="386">REPLACE(LEFT(N4099,FIND("#",SUBSTITUTE(N4099,"/","#",1))),LEN(LEFT(N4099,FIND("#",SUBSTITUTE(N4099,"/","#",1)))),1,"")</f>
        <v>theater</v>
      </c>
      <c r="R4099" t="str">
        <f t="shared" ref="R4099:R4115" si="387">RIGHT(N4099,LEN(N4099)-FIND("#",SUBSTITUTE(N4099,"/","#",1)))</f>
        <v>plays</v>
      </c>
      <c r="S4099" s="14">
        <f t="shared" ref="S4099:S4115" si="388">(((J4099/60)/60)/24)+DATE(1970,1,1)</f>
        <v>42344.824502314819</v>
      </c>
      <c r="T4099" s="14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9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4">
        <f t="shared" si="388"/>
        <v>42495.722187499996</v>
      </c>
      <c r="T4100" s="14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4">
        <f t="shared" si="388"/>
        <v>42570.850381944445</v>
      </c>
      <c r="T4101" s="14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9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4">
        <f t="shared" si="388"/>
        <v>41927.124884259261</v>
      </c>
      <c r="T4102" s="14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9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4">
        <f t="shared" si="388"/>
        <v>42730.903726851851</v>
      </c>
      <c r="T4103" s="14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4">
        <f t="shared" si="388"/>
        <v>42475.848067129627</v>
      </c>
      <c r="T4104" s="14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4">
        <f t="shared" si="388"/>
        <v>42188.83293981482</v>
      </c>
      <c r="T4105" s="14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4">
        <f t="shared" si="388"/>
        <v>42640.278171296297</v>
      </c>
      <c r="T4106" s="14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4">
        <f t="shared" si="388"/>
        <v>42697.010520833333</v>
      </c>
      <c r="T4107" s="14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4">
        <f t="shared" si="388"/>
        <v>42053.049375000002</v>
      </c>
      <c r="T4108" s="14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4">
        <f t="shared" si="388"/>
        <v>41883.916678240741</v>
      </c>
      <c r="T4109" s="14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4">
        <f t="shared" si="388"/>
        <v>42767.031678240746</v>
      </c>
      <c r="T4110" s="14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9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4">
        <f t="shared" si="388"/>
        <v>42307.539398148147</v>
      </c>
      <c r="T4111" s="14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4">
        <f t="shared" si="388"/>
        <v>42512.626747685179</v>
      </c>
      <c r="T4112" s="14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4">
        <f t="shared" si="388"/>
        <v>42029.135879629626</v>
      </c>
      <c r="T4113" s="14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4">
        <f t="shared" si="388"/>
        <v>42400.946597222224</v>
      </c>
      <c r="T4114" s="14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4">
        <f t="shared" si="388"/>
        <v>42358.573182870372</v>
      </c>
      <c r="T4115" s="14">
        <f t="shared" si="389"/>
        <v>42377.273611111115</v>
      </c>
    </row>
  </sheetData>
  <conditionalFormatting sqref="F1:F1048576">
    <cfRule type="containsText" dxfId="3" priority="4" operator="containsText" text="canceled">
      <formula>NOT(ISERROR(SEARCH("canceled",F1)))</formula>
    </cfRule>
    <cfRule type="containsText" dxfId="2" priority="5" operator="containsText" text="live">
      <formula>NOT(ISERROR(SEARCH("live",F1)))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510FC-6BC1-B44F-B50D-D63CE47C8859}">
  <dimension ref="A1:H13"/>
  <sheetViews>
    <sheetView workbookViewId="0">
      <selection activeCell="N12" sqref="N12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>SUM(B2:D2)</f>
        <v>453</v>
      </c>
      <c r="F2" s="5">
        <f>B2/$E2</f>
        <v>0.71081677704194257</v>
      </c>
      <c r="G2" s="5">
        <f t="shared" ref="G2:H2" si="0">C2/$E2</f>
        <v>0.24944812362030905</v>
      </c>
      <c r="H2" s="5">
        <f t="shared" si="0"/>
        <v>3.9735099337748346E-2</v>
      </c>
    </row>
    <row r="3" spans="1:8" x14ac:dyDescent="0.2">
      <c r="A3" t="s">
        <v>8390</v>
      </c>
      <c r="B3">
        <f>COUNTIFS(Data!$D:$D,"&gt;=1000",Data!$F:$F,"successful",Data!$D:$D,"&lt;5000")</f>
        <v>932</v>
      </c>
      <c r="C3">
        <f>COUNTIFS(Data!$D:$D,"&gt;=1000",Data!$F:$F,"failed",Data!$D:$D,"&lt;5000")</f>
        <v>420</v>
      </c>
      <c r="D3">
        <f>COUNTIFS(Data!$D:$D,"&gt;=1000",Data!$F:$F,"canceled",Data!$D:$D,"&lt;5000")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ref="G3:G13" si="3">C3/$E3</f>
        <v>0.29745042492917845</v>
      </c>
      <c r="H3" s="5">
        <f t="shared" ref="H3:H13" si="4">D3/$E3</f>
        <v>4.2492917847025496E-2</v>
      </c>
    </row>
    <row r="4" spans="1:8" x14ac:dyDescent="0.2">
      <c r="A4" t="s">
        <v>8391</v>
      </c>
      <c r="B4">
        <f>COUNTIFS(Data!$D:$D,"&gt;=5000",Data!$F:$F,"successful",Data!$D:$D,"&lt;10000")</f>
        <v>381</v>
      </c>
      <c r="C4">
        <f>COUNTIFS(Data!$D:$D,"&gt;=5000",Data!$F:$F,"failed",Data!$D:$D,"&lt;10000")</f>
        <v>283</v>
      </c>
      <c r="D4">
        <f>COUNTIFS(Data!$D:$D,"&gt;=5000",Data!$F:$F,"canceled",Data!$D:$D,"&lt;10000")</f>
        <v>52</v>
      </c>
      <c r="E4">
        <f t="shared" ref="E4:E5" si="5">SUM(B4:D4)</f>
        <v>716</v>
      </c>
      <c r="F4" s="5">
        <f t="shared" si="2"/>
        <v>0.53212290502793291</v>
      </c>
      <c r="G4" s="5">
        <f t="shared" si="3"/>
        <v>0.39525139664804471</v>
      </c>
      <c r="H4" s="5">
        <f t="shared" si="4"/>
        <v>7.2625698324022353E-2</v>
      </c>
    </row>
    <row r="5" spans="1:8" x14ac:dyDescent="0.2">
      <c r="A5" t="s">
        <v>8392</v>
      </c>
      <c r="B5">
        <f>COUNTIFS(Data!$D:$D,"&gt;=10000",Data!$F:$F,"successful",Data!$D:$D,"&lt;15000")</f>
        <v>168</v>
      </c>
      <c r="C5">
        <f>COUNTIFS(Data!$D:$D,"&gt;=10000",Data!$F:$F,"failed",Data!$D:$D,"&lt;15000")</f>
        <v>144</v>
      </c>
      <c r="D5">
        <f>COUNTIFS(Data!$D:$D,"&gt;=10000",Data!$F:$F,"canceled",Data!$D:$D,"&lt;15000")</f>
        <v>40</v>
      </c>
      <c r="E5">
        <f t="shared" si="5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</row>
    <row r="6" spans="1:8" x14ac:dyDescent="0.2">
      <c r="A6" t="s">
        <v>8393</v>
      </c>
      <c r="B6">
        <f>COUNTIFS(Data!$D:$D,"&gt;=15000",Data!$F:$F,"successful",Data!$D:$D,"&lt;20000")</f>
        <v>94</v>
      </c>
      <c r="C6">
        <f>COUNTIFS(Data!$D:$D,"&gt;=15000",Data!$F:$F,"failed",Data!$D:$D,"&lt;20000")</f>
        <v>90</v>
      </c>
      <c r="D6">
        <f>COUNTIFS(Data!$D:$D,"&gt;=15000",Data!$F:$F,"canceled",Data!$D:$D,"&lt;20000")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</row>
    <row r="7" spans="1:8" x14ac:dyDescent="0.2">
      <c r="A7" t="s">
        <v>8394</v>
      </c>
      <c r="B7">
        <f>COUNTIFS(Data!$D:$D,"&gt;=20000",Data!$F:$F,"successful",Data!$D:$D,"&lt;25000")</f>
        <v>62</v>
      </c>
      <c r="C7">
        <f>COUNTIFS(Data!$D:$D,"&gt;=20000",Data!$F:$F,"failed",Data!$D:$D,"&lt;25000")</f>
        <v>72</v>
      </c>
      <c r="D7">
        <f>COUNTIFS(Data!$D:$D,"&gt;=20000",Data!$F:$F,"canceled",Data!$D:$D,"&lt;25000")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</row>
    <row r="8" spans="1:8" x14ac:dyDescent="0.2">
      <c r="A8" t="s">
        <v>8395</v>
      </c>
      <c r="B8">
        <f>COUNTIFS(Data!$D:$D,"&gt;=25000",Data!$F:$F,"successful",Data!$D:$D,"&lt;30000")</f>
        <v>55</v>
      </c>
      <c r="C8">
        <f>COUNTIFS(Data!$D:$D,"&gt;=25000",Data!$F:$F,"failed",Data!$D:$D,"&lt;30000")</f>
        <v>64</v>
      </c>
      <c r="D8">
        <f>COUNTIFS(Data!$D:$D,"&gt;=25000",Data!$F:$F,"canceled",Data!$D:$D,"&lt;30000")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</row>
    <row r="9" spans="1:8" x14ac:dyDescent="0.2">
      <c r="A9" t="s">
        <v>8396</v>
      </c>
      <c r="B9">
        <f>COUNTIFS(Data!$D:$D,"&gt;=30000",Data!$F:$F,"successful",Data!$D:$D,"&lt;35000")</f>
        <v>32</v>
      </c>
      <c r="C9">
        <f>COUNTIFS(Data!$D:$D,"&gt;=30000",Data!$F:$F,"failed",Data!$D:$D,"&lt;35000")</f>
        <v>37</v>
      </c>
      <c r="D9">
        <f>COUNTIFS(Data!$D:$D,"&gt;=30000",Data!$F:$F,"canceled",Data!$D:$D,"&lt;35000")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</row>
    <row r="10" spans="1:8" x14ac:dyDescent="0.2">
      <c r="A10" t="s">
        <v>8397</v>
      </c>
      <c r="B10">
        <f>COUNTIFS(Data!$D:$D,"&gt;=35000",Data!$F:$F,"successful",Data!$D:$D,"&lt;40000")</f>
        <v>26</v>
      </c>
      <c r="C10">
        <f>COUNTIFS(Data!$D:$D,"&gt;=35000",Data!$F:$F,"failed",Data!$D:$D,"&lt;40000")</f>
        <v>22</v>
      </c>
      <c r="D10">
        <f>COUNTIFS(Data!$D:$D,"&gt;=35000",Data!$F:$F,"canceled",Data!$D:$D,"&lt;40000")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</row>
    <row r="11" spans="1:8" x14ac:dyDescent="0.2">
      <c r="A11" t="s">
        <v>8398</v>
      </c>
      <c r="B11">
        <f>COUNTIFS(Data!$D:$D,"&gt;=40000",Data!$F:$F,"successful",Data!$D:$D,"&lt;45000")</f>
        <v>21</v>
      </c>
      <c r="C11">
        <f>COUNTIFS(Data!$D:$D,"&gt;=40000",Data!$F:$F,"failed",Data!$D:$D,"&lt;45000")</f>
        <v>16</v>
      </c>
      <c r="D11">
        <f>COUNTIFS(Data!$D:$D,"&gt;=40000",Data!$F:$F,"canceled",Data!$D:$D,"&lt;45000")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</row>
    <row r="12" spans="1:8" x14ac:dyDescent="0.2">
      <c r="A12" t="s">
        <v>8399</v>
      </c>
      <c r="B12">
        <f>COUNTIFS(Data!$D:$D,"&gt;=45000",Data!$F:$F,"successful",Data!$D:$D,"&lt;50000")</f>
        <v>6</v>
      </c>
      <c r="C12">
        <f>COUNTIFS(Data!$D:$D,"&gt;=45000",Data!$F:$F,"failed",Data!$D:$D,"&lt;50000")</f>
        <v>11</v>
      </c>
      <c r="D12">
        <f>COUNTIFS(Data!$D:$D,"&gt;=45000",Data!$F:$F,"canceled",Data!$D:$D,"&lt;50000")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</row>
    <row r="13" spans="1:8" x14ac:dyDescent="0.2">
      <c r="A13" t="s">
        <v>8400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09EA4-02D0-094F-83D6-D33DB127F45F}">
  <dimension ref="A1:C7"/>
  <sheetViews>
    <sheetView workbookViewId="0">
      <selection activeCell="B2" sqref="B2"/>
    </sheetView>
  </sheetViews>
  <sheetFormatPr baseColWidth="10" defaultRowHeight="15" x14ac:dyDescent="0.2"/>
  <cols>
    <col min="1" max="1" width="38.83203125" bestFit="1" customWidth="1"/>
    <col min="2" max="2" width="17.5" bestFit="1" customWidth="1"/>
    <col min="3" max="3" width="18.6640625" bestFit="1" customWidth="1"/>
  </cols>
  <sheetData>
    <row r="1" spans="1:3" s="16" customFormat="1" x14ac:dyDescent="0.2">
      <c r="A1" s="16" t="s">
        <v>8407</v>
      </c>
      <c r="B1" s="16" t="s">
        <v>8408</v>
      </c>
      <c r="C1" s="16" t="s">
        <v>8409</v>
      </c>
    </row>
    <row r="2" spans="1:3" x14ac:dyDescent="0.2">
      <c r="A2" t="s">
        <v>8401</v>
      </c>
      <c r="B2">
        <f ca="1">SUMIF(Data!F:L,"successful",Data!L:L)/COUNTIF(Data!F:F,"successful")</f>
        <v>194.42517162471395</v>
      </c>
    </row>
    <row r="3" spans="1:3" x14ac:dyDescent="0.2">
      <c r="A3" t="s">
        <v>8402</v>
      </c>
    </row>
    <row r="4" spans="1:3" x14ac:dyDescent="0.2">
      <c r="A4" t="s">
        <v>8403</v>
      </c>
    </row>
    <row r="5" spans="1:3" x14ac:dyDescent="0.2">
      <c r="A5" t="s">
        <v>8404</v>
      </c>
    </row>
    <row r="6" spans="1:3" x14ac:dyDescent="0.2">
      <c r="A6" t="s">
        <v>8405</v>
      </c>
    </row>
    <row r="7" spans="1:3" x14ac:dyDescent="0.2">
      <c r="A7" t="s">
        <v>8406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</vt:lpstr>
      <vt:lpstr>Sub-Category</vt:lpstr>
      <vt:lpstr>State by Date Created</vt:lpstr>
      <vt:lpstr>Data</vt:lpstr>
      <vt:lpstr>Bonus</vt:lpstr>
      <vt:lpstr>Bonus Statitical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Mark Munanura</cp:lastModifiedBy>
  <dcterms:created xsi:type="dcterms:W3CDTF">2017-04-20T15:17:24Z</dcterms:created>
  <dcterms:modified xsi:type="dcterms:W3CDTF">2020-10-30T20:17:28Z</dcterms:modified>
</cp:coreProperties>
</file>