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PENAS\Documents\BAPPENAS\Aplikasi PEPPD\"/>
    </mc:Choice>
  </mc:AlternateContent>
  <xr:revisionPtr revIDLastSave="0" documentId="13_ncr:1_{2C3B2565-B72B-4160-BCC2-57A763253BE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Ark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B5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C49" i="1"/>
  <c r="D49" i="1"/>
  <c r="E49" i="1"/>
  <c r="F49" i="1"/>
  <c r="G49" i="1"/>
  <c r="H49" i="1"/>
  <c r="I49" i="1"/>
  <c r="J49" i="1"/>
  <c r="K49" i="1"/>
  <c r="L49" i="1"/>
  <c r="M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</calcChain>
</file>

<file path=xl/sharedStrings.xml><?xml version="1.0" encoding="utf-8"?>
<sst xmlns="http://schemas.openxmlformats.org/spreadsheetml/2006/main" count="120" uniqueCount="62">
  <si>
    <t>Bappenas Lakukan Pembahasan Rancangan Awal Rencana Kerja (Renja) Tahun Anggaran 2024 bersama Biro Perencanaan dan Keuangan Ombudsman RI</t>
  </si>
  <si>
    <t>Bappenas Gelar Diskusi Kelembagaan dan Isu-Isu Pengawasan Pelayanan Publik dalam Bingkai Lokalitas Daerah bersama Ombudsman RI Perwakilan DI Yogyakarta</t>
  </si>
  <si>
    <t>Dalam rangka pemantauan, Bappenas lakukan Diskusi Pendalaman Muatan Substansi Penjaminan Mutu Pencegahan Maladministrasi dan Kajian 3T Ombudsman RI di Banten</t>
  </si>
  <si>
    <t>Bappenas gelar Diskusi Pendalaman Evaluasi Kinerja Pembangunan Daerah 2022 dengan stakeholders 7 Provinsi</t>
  </si>
  <si>
    <t>Dalam Rangka Berbagi Pengetahuan Wilayah Tengah dan Timur, Bappenas Selenggarakan Sharing Session Pembangunan Daerah Tahun 2022</t>
  </si>
  <si>
    <t>Insight Praktik-Praktik Cerdas Penghargaan Pembangunan Daerah Tahun 2022</t>
  </si>
  <si>
    <t>Penyerahan Piala Penghargaan Pembangunan Daerah (PPD) dan Penghargaan Khusus serta Talkshow Knowledge Sharing Pembangunan Daerah 2022</t>
  </si>
  <si>
    <t>Pembahasan Hasil Field Visit Evaluasi Tematis di 7 Daerah terkait “Optimalisasi Inklusivitas Sektor Ekonomi Dominan di Daerah”</t>
  </si>
  <si>
    <t>Field Visit Evaluasi Tematis Optimalisasi Inklusivitas Sektor Ekonomi Dominan ke Tujuh Daerah</t>
  </si>
  <si>
    <t>Diskusi Daring Memotret Perkembangan Pelaksanaan Kebijakan DAK Fisik dan Nonfisik dalam mendukung Pemulihan Ekonomi Nasional di Daerah Tahun 2022</t>
  </si>
  <si>
    <t>Menjaring Masukan Perencanaan Pembangunan dari Implementasi Mal Pelayanan Publik dan Reaksi Cepat Ombudsman (RCO) di Provinsi Maluku Utara</t>
  </si>
  <si>
    <t>Kunjungi Provinsi Kalimantan Utara, Kementerian PPN/Bappenas dan Ombudsman RI Tinjau Pelaksanaan Kebijakan Pengawasan dan Evaluasi Kinerja Pelayanan Publik di Tingkat Tapak</t>
  </si>
  <si>
    <t>Kolaborasi Kementerian PPN/Bappenas dan Ombudsman RI dalam Pemantauan Pembangunan dan Pengawasan Pelayanan Publik di Provinsi Sumatera Barat</t>
  </si>
  <si>
    <t>Pertemuan Tiga Pihak Exercise Pagu Indikatif dan Rencana Kerja Ombudsman RI TA 2023</t>
  </si>
  <si>
    <t>Bilateral Meeting Exercise Pemanfaatan Pagu Indikatif RI TA 2023 untuk Ombudsman RI</t>
  </si>
  <si>
    <t>Pembahasan Rencana Kerja Ombudsman RI Tahun Anggaran 2023</t>
  </si>
  <si>
    <t>Brainstorming dan Transfer Knowledge: Metodologi dan Aturan Formulasi Dana Insentif Daerah bersama Kementerian Keuangan dan Universitas Indonesia</t>
  </si>
  <si>
    <t>Direktorat PEPPD Bappenas Gelar Diskusi Evaluasi/Pengawasan Pelayanan Publik bersama Ombudsman RI dan Kementerian PANRB</t>
  </si>
  <si>
    <t>Peraih Penghargaan Pembangunan Daerah 2022</t>
  </si>
  <si>
    <t>Penilaian Tahap III Verifikasi PPD 2022 FGD dan Kunjungan Lapangan</t>
  </si>
  <si>
    <t>Presentasi dan Wawancara Kabupaten/Kota PPD 2022</t>
  </si>
  <si>
    <t>Sukses Pelaksanaan Tahap II Presentasi dan Wawancara Tingkat Provinsi PPD 2022</t>
  </si>
  <si>
    <t>Bappenas Gelar Pertemuan Dua Pihak dengan Ombudsman RI Bahas Tindak Lanjut Usulan Kebijakan Baru Tahun Anggaran 2023</t>
  </si>
  <si>
    <t>Sosialisasi Penghargaan Pembangunan Daerah (PPD) 2022 untuk Pemerintah Daerah Tingkat Provinsi dan Kabupaten/Kota</t>
  </si>
  <si>
    <t>Sosialisasi Penghargaan Pembangunan Daerah (PPD) Tahun 2022 untuk Tim Penilai Teknis (TPT)</t>
  </si>
  <si>
    <t>Bappenas Gelar Diskusi Pemantauan Implementasi Survei Kepatuhan Pelayanan Publik Tahun 2021 Bersama Ombudsman Republik Indonesia</t>
  </si>
  <si>
    <t>Menteri PPN/Kepala Bappenas meluncurkan Buku Knowledge Sharing dan menyerahkan Piala Penghargaan Pembangunan Daerah 2020-2021 serta Penghargaan Khusus kepada Kepala Daerah</t>
  </si>
  <si>
    <t>Dampak Refocusing Anggaran dan Perubahan Kebijakan, Bappenas Laksanakan Diskusi Penyesuaian Renja Ombudsman RI TA 2021</t>
  </si>
  <si>
    <t>Pemutakhiran Renja K/L TA 2022, Ombudsman RI Berkoordinasi dengan Bappenas</t>
  </si>
  <si>
    <t>Webinar Strategi Pencapaian Kinerja Pembangunan Daerah di Masa Pandemi Covid-19</t>
  </si>
  <si>
    <t>FGD Pendalaman Evaluasi Kinerja Pembangunan Daerah pada 7 Provinsi</t>
  </si>
  <si>
    <t>Bappenas dan Ombudsman RI Pantau Langsung Pelayanan Publik di Provinsi Nusa Tenggara Timur</t>
  </si>
  <si>
    <t>Focus Group Discussion Pendalaman Review Major Project (MP) Kewilayahan RKP 2021 dengan Stakeholders Daerah</t>
  </si>
  <si>
    <t>Perencanaan dan Implementasi Pengawasan Pelayanan Publik di Sulawesi Selatan</t>
  </si>
  <si>
    <t>Koordinasi Awal Review Major Project Kewilayahan RKP 2021</t>
  </si>
  <si>
    <t>Dinamika Penyelenggaraan Pengawasan Pelayanan Publik di Ombudsman RI Perwakilan Nusa Tenggara Timur (NTT)</t>
  </si>
  <si>
    <t>Knowledge Sharing Metodologi dan Pelaksanaan Evaluasi Proyek Portofolio dengan Pendanaan dari Mitra Pembangunan</t>
  </si>
  <si>
    <t>Diskusi DAK Fisik Penugasan Bidang Pariwisata Bersama Pemerintah Provinsi Sulawesi Tenggara</t>
  </si>
  <si>
    <t>Koordinasi Persiapan Evaluasi Pembangunan Daerah</t>
  </si>
  <si>
    <t>Menjaring Masukan Perencanaan Pembangunan Bidang Industri Kecil dan Menengah Tahun 2021 di Daerah Berbasis Anggaran DAK Fisik</t>
  </si>
  <si>
    <t>Pentingnya Kolaborasi Lintas Sektor dalam Evaluasi, Pembinaan, dan Pengawasan Pelayanan Publik di Indonesia</t>
  </si>
  <si>
    <t>Diskusi Pemantauan DAK Fisik Penugasan Tematik Penyediaan Infrastruktur Ekonomi Berkelanjutan Tahun 2021</t>
  </si>
  <si>
    <t>Rapat Konsolidasi Internal Direktorat PEPPD 2021</t>
  </si>
  <si>
    <t>Daerah Terbaik Penerima Penghargaan Pembangunan Daerah 2021</t>
  </si>
  <si>
    <t>Koordinasi Pembahasan Pagu Indikatif Tahun 2022 Ombudsman RI dalam forum Trilateral Meeting</t>
  </si>
  <si>
    <t>Januari</t>
  </si>
  <si>
    <t>Februari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</si>
  <si>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</si>
  <si>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</si>
  <si>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</si>
  <si>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</si>
  <si>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</si>
  <si>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</si>
  <si>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</si>
  <si>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</si>
  <si>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</si>
  <si>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Kategori</t>
  </si>
  <si>
    <t>maret</t>
  </si>
  <si>
    <t>Column1</t>
  </si>
  <si>
    <t>Jumlah Pengunjung tertinggi berita portal PEPPD per bulan</t>
  </si>
  <si>
    <t>Jumlah Pengunjung berita portal PEPPD per bulan</t>
  </si>
  <si>
    <t>Judul berita dengan jumlah pengunjung tertinggi per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</si>
</sst>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 applyFill="1"/>
    <xf numFmtId="0" fontId="19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B27DBB-FB93-43D3-8E44-9C0AF2E584EA}" name="Table3" displayName="Table3" ref="A1:N46" totalsRowShown="0" headerRowDxfId="15" dataDxfId="14">
  <autoFilter ref="A1:N46" xr:uid="{6D48388E-F560-4EA1-9AA7-257735B2004A}"/>
  <tableColumns count="14">
    <tableColumn id="1" xr3:uid="{E9B55F0C-CE71-4FF6-AAD8-5588CC8E6135}" name="Kategori" dataDxfId="13"/>
    <tableColumn id="2" xr3:uid="{FE071D5B-EC03-4054-AEDB-9BD089D06079}" name="Februari" dataDxfId="12"/>
    <tableColumn id="3" xr3:uid="{BEB2496D-3BC3-42D0-B1A2-A96FF6F24397}" name="maret" dataDxfId="11"/>
    <tableColumn id="4" xr3:uid="{5312AFE1-2DDC-452A-9035-2F9BAC9CA4D1}" name="April" dataDxfId="10"/>
    <tableColumn id="5" xr3:uid="{260B6793-BDB3-4690-9F8C-717558CC5B00}" name="Mei" dataDxfId="9"/>
    <tableColumn id="6" xr3:uid="{FE838153-3B4A-45F2-B699-C59E2A99A823}" name="Juni" dataDxfId="8"/>
    <tableColumn id="7" xr3:uid="{F592A450-74A4-40C3-A076-A66C06AFF661}" name="Juli" dataDxfId="7"/>
    <tableColumn id="8" xr3:uid="{3345C507-7A6E-41B8-86E1-8376B4C7F2C1}" name="Agustus" dataDxfId="6"/>
    <tableColumn id="9" xr3:uid="{B8E0C4AE-B63F-4EC6-AA13-004AB79F4A56}" name="September" dataDxfId="5"/>
    <tableColumn id="10" xr3:uid="{10031593-1487-43CB-808C-FE939E3BBC43}" name="Oktober" dataDxfId="4"/>
    <tableColumn id="11" xr3:uid="{8A514A82-A6B3-4743-9FF6-38568A149742}" name="November" dataDxfId="3"/>
    <tableColumn id="12" xr3:uid="{12D707CF-6D57-4169-BA65-EA8804A3200C}" name="Desember" dataDxfId="2"/>
    <tableColumn id="13" xr3:uid="{80E33D07-ACA6-45B5-A6AA-5E7D6085D9B0}" name="Januari" dataDxfId="1"/>
    <tableColumn id="14" xr3:uid="{C5C7AEAD-8EDF-4C72-BA42-E5F1BCA87AB3}" name="Column1" dataDxfId="0">
      <calculatedColumnFormula>SUM(Table3[[#This Row],[Februari]:[Januari]])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2" zoomScale="70" zoomScaleNormal="100" workbookViewId="0">
      <selection activeCell="I44" sqref="I44"/>
    </sheetView>
  </sheetViews>
  <sheetFormatPr defaultRowHeight="14.5" x14ac:dyDescent="0.35"/>
  <cols>
    <col min="1" max="1" width="46" customWidth="1"/>
    <col min="2" max="2" width="9.81640625" customWidth="1"/>
    <col min="3" max="3" width="7.90625" customWidth="1"/>
    <col min="4" max="4" width="6.7265625" customWidth="1"/>
    <col min="5" max="5" width="6" customWidth="1"/>
    <col min="6" max="6" width="6.08984375" customWidth="1"/>
    <col min="7" max="7" width="5.453125" customWidth="1"/>
    <col min="8" max="8" width="9.453125" customWidth="1"/>
    <col min="9" max="9" width="12" customWidth="1"/>
    <col min="10" max="10" width="9.81640625" customWidth="1"/>
    <col min="11" max="11" width="11.54296875" customWidth="1"/>
    <col min="12" max="12" width="11.36328125" customWidth="1"/>
    <col min="13" max="13" width="8.81640625" customWidth="1"/>
    <col min="14" max="14" width="34.90625" bestFit="1" customWidth="1"/>
    <col min="15" max="15" width="53.81640625" customWidth="1"/>
    <col min="16" max="27" width="7.6328125" customWidth="1"/>
    <col min="28" max="46" width="34.90625" bestFit="1" customWidth="1"/>
  </cols>
  <sheetData>
    <row r="1" spans="1:15" x14ac:dyDescent="0.35">
      <c r="A1" s="2" t="s">
        <v>56</v>
      </c>
      <c r="B1" s="2" t="s">
        <v>46</v>
      </c>
      <c r="C1" s="2" t="s">
        <v>57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45</v>
      </c>
      <c r="N1" s="2" t="s">
        <v>58</v>
      </c>
    </row>
    <row r="2" spans="1:15" x14ac:dyDescent="0.35">
      <c r="A2" s="3" t="s">
        <v>42</v>
      </c>
      <c r="B2" s="4">
        <v>2</v>
      </c>
      <c r="C2" s="4">
        <v>1</v>
      </c>
      <c r="D2" s="4">
        <v>1</v>
      </c>
      <c r="E2" s="4">
        <v>5</v>
      </c>
      <c r="F2" s="4">
        <v>53</v>
      </c>
      <c r="G2" s="4">
        <v>11</v>
      </c>
      <c r="H2" s="4">
        <v>40</v>
      </c>
      <c r="I2" s="4">
        <v>46</v>
      </c>
      <c r="J2" s="4">
        <v>7</v>
      </c>
      <c r="K2" s="4">
        <v>17</v>
      </c>
      <c r="L2" s="4">
        <v>9</v>
      </c>
      <c r="M2" s="4">
        <v>31</v>
      </c>
      <c r="N2" s="2">
        <f>SUM(Table3[[#This Row],[Februari]:[Januari]])</f>
        <v>223</v>
      </c>
      <c r="O2" s="7"/>
    </row>
    <row r="3" spans="1:15" ht="26" x14ac:dyDescent="0.35">
      <c r="A3" s="3" t="s">
        <v>29</v>
      </c>
      <c r="B3" s="4">
        <v>7</v>
      </c>
      <c r="C3" s="4">
        <v>30</v>
      </c>
      <c r="D3" s="4">
        <v>14</v>
      </c>
      <c r="E3" s="4">
        <v>4</v>
      </c>
      <c r="F3" s="4">
        <v>4</v>
      </c>
      <c r="G3" s="4">
        <v>1</v>
      </c>
      <c r="H3" s="4">
        <v>1</v>
      </c>
      <c r="I3" s="4">
        <v>1</v>
      </c>
      <c r="J3" s="4">
        <v>7</v>
      </c>
      <c r="K3" s="4">
        <v>5</v>
      </c>
      <c r="L3" s="4">
        <v>1</v>
      </c>
      <c r="M3" s="4">
        <v>2</v>
      </c>
      <c r="N3" s="2">
        <f>SUM(Table3[[#This Row],[Februari]:[Januari]])</f>
        <v>77</v>
      </c>
      <c r="O3" s="7"/>
    </row>
    <row r="4" spans="1:15" s="1" customFormat="1" ht="26" x14ac:dyDescent="0.35">
      <c r="A4" s="3" t="s">
        <v>43</v>
      </c>
      <c r="B4" s="4">
        <v>49</v>
      </c>
      <c r="C4" s="4">
        <v>100</v>
      </c>
      <c r="D4" s="4">
        <v>69</v>
      </c>
      <c r="E4" s="4">
        <v>34</v>
      </c>
      <c r="F4" s="4">
        <v>13</v>
      </c>
      <c r="G4" s="4">
        <v>5</v>
      </c>
      <c r="H4" s="4">
        <v>2</v>
      </c>
      <c r="I4" s="4">
        <v>14</v>
      </c>
      <c r="J4" s="4">
        <v>1</v>
      </c>
      <c r="K4" s="4">
        <v>3</v>
      </c>
      <c r="L4" s="4">
        <v>2</v>
      </c>
      <c r="M4" s="4">
        <v>27</v>
      </c>
      <c r="N4" s="2">
        <f>SUM(Table3[[#This Row],[Februari]:[Januari]])</f>
        <v>319</v>
      </c>
      <c r="O4" s="7"/>
    </row>
    <row r="5" spans="1:15" ht="52" x14ac:dyDescent="0.35">
      <c r="A5" s="3" t="s">
        <v>26</v>
      </c>
      <c r="B5" s="5"/>
      <c r="C5" s="4">
        <v>14</v>
      </c>
      <c r="D5" s="4">
        <v>40</v>
      </c>
      <c r="E5" s="4">
        <v>13</v>
      </c>
      <c r="F5" s="4">
        <v>3</v>
      </c>
      <c r="G5" s="4">
        <v>3</v>
      </c>
      <c r="H5" s="4">
        <v>2</v>
      </c>
      <c r="I5" s="4">
        <v>2</v>
      </c>
      <c r="J5" s="4">
        <v>1</v>
      </c>
      <c r="K5" s="4">
        <v>2</v>
      </c>
      <c r="L5" s="4">
        <v>1</v>
      </c>
      <c r="M5" s="4">
        <v>2</v>
      </c>
      <c r="N5" s="2">
        <f>SUM(Table3[[#This Row],[Februari]:[Januari]])</f>
        <v>83</v>
      </c>
      <c r="O5" s="7"/>
    </row>
    <row r="6" spans="1:15" x14ac:dyDescent="0.35">
      <c r="A6" s="3" t="s">
        <v>38</v>
      </c>
      <c r="B6" s="6"/>
      <c r="C6" s="4">
        <v>2</v>
      </c>
      <c r="D6" s="4">
        <v>6</v>
      </c>
      <c r="E6" s="4">
        <v>2</v>
      </c>
      <c r="F6" s="4">
        <v>3</v>
      </c>
      <c r="G6" s="4">
        <v>1</v>
      </c>
      <c r="H6" s="4">
        <v>1</v>
      </c>
      <c r="I6" s="4">
        <v>7</v>
      </c>
      <c r="J6" s="4">
        <v>12</v>
      </c>
      <c r="K6" s="4">
        <v>78</v>
      </c>
      <c r="L6" s="4">
        <v>44</v>
      </c>
      <c r="M6" s="4">
        <v>78</v>
      </c>
      <c r="N6" s="2">
        <f>SUM(Table3[[#This Row],[Februari]:[Januari]])</f>
        <v>234</v>
      </c>
      <c r="O6" s="7"/>
    </row>
    <row r="7" spans="1:15" ht="39" x14ac:dyDescent="0.35">
      <c r="A7" s="3" t="s">
        <v>25</v>
      </c>
      <c r="B7" s="6"/>
      <c r="C7" s="6"/>
      <c r="D7" s="4">
        <v>10</v>
      </c>
      <c r="E7" s="4">
        <v>21</v>
      </c>
      <c r="F7" s="4">
        <v>8</v>
      </c>
      <c r="G7" s="4">
        <v>6</v>
      </c>
      <c r="H7" s="4">
        <v>3</v>
      </c>
      <c r="I7" s="4">
        <v>2</v>
      </c>
      <c r="J7" s="4">
        <v>2</v>
      </c>
      <c r="K7" s="4">
        <v>1</v>
      </c>
      <c r="L7" s="4">
        <v>1</v>
      </c>
      <c r="M7" s="4">
        <v>2</v>
      </c>
      <c r="N7" s="2">
        <f>SUM(Table3[[#This Row],[Februari]:[Januari]])</f>
        <v>56</v>
      </c>
      <c r="O7" s="7"/>
    </row>
    <row r="8" spans="1:15" x14ac:dyDescent="0.35">
      <c r="A8" s="3" t="s">
        <v>18</v>
      </c>
      <c r="B8" s="6"/>
      <c r="C8" s="6"/>
      <c r="D8" s="6"/>
      <c r="E8" s="4">
        <v>5</v>
      </c>
      <c r="F8" s="4">
        <v>17</v>
      </c>
      <c r="G8" s="4">
        <v>3</v>
      </c>
      <c r="H8" s="4">
        <v>11</v>
      </c>
      <c r="I8" s="4">
        <v>7</v>
      </c>
      <c r="J8" s="4">
        <v>3</v>
      </c>
      <c r="K8" s="4">
        <v>4</v>
      </c>
      <c r="L8" s="4">
        <v>1</v>
      </c>
      <c r="M8" s="4">
        <v>2</v>
      </c>
      <c r="N8" s="2">
        <f>SUM(Table3[[#This Row],[Februari]:[Januari]])</f>
        <v>53</v>
      </c>
      <c r="O8" s="7"/>
    </row>
    <row r="9" spans="1:15" ht="39" x14ac:dyDescent="0.35">
      <c r="A9" s="3" t="s">
        <v>27</v>
      </c>
      <c r="B9" s="6"/>
      <c r="C9" s="6"/>
      <c r="D9" s="6"/>
      <c r="E9" s="4">
        <v>6</v>
      </c>
      <c r="F9" s="4">
        <v>9</v>
      </c>
      <c r="G9" s="4">
        <v>9</v>
      </c>
      <c r="H9" s="4">
        <v>1</v>
      </c>
      <c r="I9" s="4">
        <v>1</v>
      </c>
      <c r="J9" s="4">
        <v>3</v>
      </c>
      <c r="K9" s="4">
        <v>1</v>
      </c>
      <c r="L9" s="4">
        <v>1</v>
      </c>
      <c r="M9" s="4">
        <v>2</v>
      </c>
      <c r="N9" s="2">
        <f>SUM(Table3[[#This Row],[Februari]:[Januari]])</f>
        <v>33</v>
      </c>
      <c r="O9" s="7"/>
    </row>
    <row r="10" spans="1:15" ht="39" x14ac:dyDescent="0.35">
      <c r="A10" s="3" t="s">
        <v>17</v>
      </c>
      <c r="B10" s="6"/>
      <c r="C10" s="6"/>
      <c r="D10" s="6"/>
      <c r="E10" s="6"/>
      <c r="F10" s="4">
        <v>12</v>
      </c>
      <c r="G10" s="4">
        <v>1</v>
      </c>
      <c r="H10" s="4">
        <v>1</v>
      </c>
      <c r="I10" s="4">
        <v>2</v>
      </c>
      <c r="J10" s="4">
        <v>1</v>
      </c>
      <c r="K10" s="4">
        <v>1</v>
      </c>
      <c r="L10" s="4">
        <v>1</v>
      </c>
      <c r="M10" s="4">
        <v>2</v>
      </c>
      <c r="N10" s="2">
        <f>SUM(Table3[[#This Row],[Februari]:[Januari]])</f>
        <v>21</v>
      </c>
      <c r="O10" s="7"/>
    </row>
    <row r="11" spans="1:15" ht="26" x14ac:dyDescent="0.35">
      <c r="A11" s="3" t="s">
        <v>44</v>
      </c>
      <c r="B11" s="6"/>
      <c r="C11" s="6"/>
      <c r="D11" s="6"/>
      <c r="E11" s="6"/>
      <c r="F11" s="4">
        <v>9</v>
      </c>
      <c r="G11" s="4">
        <v>8</v>
      </c>
      <c r="H11" s="4">
        <v>36</v>
      </c>
      <c r="I11" s="4">
        <v>2</v>
      </c>
      <c r="J11" s="4">
        <v>2</v>
      </c>
      <c r="K11" s="4">
        <v>2</v>
      </c>
      <c r="L11" s="4">
        <v>1</v>
      </c>
      <c r="M11" s="4">
        <v>1</v>
      </c>
      <c r="N11" s="2">
        <f>SUM(Table3[[#This Row],[Februari]:[Januari]])</f>
        <v>61</v>
      </c>
      <c r="O11" s="7"/>
    </row>
    <row r="12" spans="1:15" ht="39" x14ac:dyDescent="0.35">
      <c r="A12" s="3" t="s">
        <v>23</v>
      </c>
      <c r="B12" s="6"/>
      <c r="C12" s="6"/>
      <c r="D12" s="6"/>
      <c r="E12" s="6"/>
      <c r="F12" s="4">
        <v>20</v>
      </c>
      <c r="G12" s="4">
        <v>35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6</v>
      </c>
      <c r="N12" s="2">
        <f>SUM(Table3[[#This Row],[Februari]:[Januari]])</f>
        <v>66</v>
      </c>
      <c r="O12" s="7"/>
    </row>
    <row r="13" spans="1:15" ht="26" x14ac:dyDescent="0.35">
      <c r="A13" s="3" t="s">
        <v>21</v>
      </c>
      <c r="B13" s="6"/>
      <c r="C13" s="6"/>
      <c r="D13" s="6"/>
      <c r="E13" s="6"/>
      <c r="F13" s="6"/>
      <c r="G13" s="4">
        <v>36</v>
      </c>
      <c r="H13" s="4">
        <v>27</v>
      </c>
      <c r="I13" s="4">
        <v>7</v>
      </c>
      <c r="J13" s="4">
        <v>1</v>
      </c>
      <c r="K13" s="4">
        <v>1</v>
      </c>
      <c r="L13" s="4">
        <v>3</v>
      </c>
      <c r="M13" s="4">
        <v>2</v>
      </c>
      <c r="N13" s="2">
        <f>SUM(Table3[[#This Row],[Februari]:[Januari]])</f>
        <v>77</v>
      </c>
      <c r="O13" s="7"/>
    </row>
    <row r="14" spans="1:15" ht="26" x14ac:dyDescent="0.35">
      <c r="A14" s="3" t="s">
        <v>35</v>
      </c>
      <c r="B14" s="6"/>
      <c r="C14" s="6"/>
      <c r="D14" s="6"/>
      <c r="E14" s="6"/>
      <c r="F14" s="6"/>
      <c r="G14" s="4">
        <v>1</v>
      </c>
      <c r="H14" s="4">
        <v>11</v>
      </c>
      <c r="I14" s="4">
        <v>4</v>
      </c>
      <c r="J14" s="4">
        <v>1</v>
      </c>
      <c r="K14" s="4">
        <v>2</v>
      </c>
      <c r="L14" s="4">
        <v>1</v>
      </c>
      <c r="M14" s="4">
        <v>1</v>
      </c>
      <c r="N14" s="2">
        <f>SUM(Table3[[#This Row],[Februari]:[Januari]])</f>
        <v>21</v>
      </c>
      <c r="O14" s="7"/>
    </row>
    <row r="15" spans="1:15" ht="26" x14ac:dyDescent="0.35">
      <c r="A15" s="3" t="s">
        <v>37</v>
      </c>
      <c r="B15" s="6"/>
      <c r="C15" s="6"/>
      <c r="D15" s="6"/>
      <c r="E15" s="6"/>
      <c r="F15" s="6"/>
      <c r="G15" s="4">
        <v>2</v>
      </c>
      <c r="H15" s="4">
        <v>5</v>
      </c>
      <c r="I15" s="4">
        <v>3</v>
      </c>
      <c r="J15" s="4">
        <v>1</v>
      </c>
      <c r="K15" s="4">
        <v>1</v>
      </c>
      <c r="L15" s="4">
        <v>1</v>
      </c>
      <c r="M15" s="4">
        <v>1</v>
      </c>
      <c r="N15" s="2">
        <f>SUM(Table3[[#This Row],[Februari]:[Januari]])</f>
        <v>14</v>
      </c>
      <c r="O15" s="7"/>
    </row>
    <row r="16" spans="1:15" ht="39" x14ac:dyDescent="0.35">
      <c r="A16" s="3" t="s">
        <v>40</v>
      </c>
      <c r="B16" s="6"/>
      <c r="C16" s="6"/>
      <c r="D16" s="6"/>
      <c r="E16" s="6"/>
      <c r="F16" s="6"/>
      <c r="G16" s="6"/>
      <c r="H16" s="4">
        <v>4</v>
      </c>
      <c r="I16" s="4">
        <v>2</v>
      </c>
      <c r="J16" s="4">
        <v>4</v>
      </c>
      <c r="K16" s="4">
        <v>1</v>
      </c>
      <c r="L16" s="4">
        <v>1</v>
      </c>
      <c r="M16" s="4">
        <v>1</v>
      </c>
      <c r="N16" s="2">
        <f>SUM(Table3[[#This Row],[Februari]:[Januari]])</f>
        <v>13</v>
      </c>
      <c r="O16" s="7"/>
    </row>
    <row r="17" spans="1:15" ht="39" x14ac:dyDescent="0.35">
      <c r="A17" s="3" t="s">
        <v>36</v>
      </c>
      <c r="B17" s="6"/>
      <c r="C17" s="6"/>
      <c r="D17" s="6"/>
      <c r="E17" s="6"/>
      <c r="F17" s="6"/>
      <c r="G17" s="6"/>
      <c r="H17" s="4">
        <v>10</v>
      </c>
      <c r="I17" s="4">
        <v>3</v>
      </c>
      <c r="J17" s="4">
        <v>4</v>
      </c>
      <c r="K17" s="4">
        <v>1</v>
      </c>
      <c r="L17" s="4">
        <v>1</v>
      </c>
      <c r="M17" s="4">
        <v>1</v>
      </c>
      <c r="N17" s="2">
        <f>SUM(Table3[[#This Row],[Februari]:[Januari]])</f>
        <v>20</v>
      </c>
      <c r="O17" s="7"/>
    </row>
    <row r="18" spans="1:15" ht="26" x14ac:dyDescent="0.35">
      <c r="A18" s="3" t="s">
        <v>34</v>
      </c>
      <c r="B18" s="6"/>
      <c r="C18" s="6"/>
      <c r="D18" s="6"/>
      <c r="E18" s="6"/>
      <c r="F18" s="6"/>
      <c r="G18" s="6"/>
      <c r="H18" s="4">
        <v>6</v>
      </c>
      <c r="I18" s="4">
        <v>8</v>
      </c>
      <c r="J18" s="4">
        <v>10</v>
      </c>
      <c r="K18" s="4">
        <v>1</v>
      </c>
      <c r="L18" s="4">
        <v>1</v>
      </c>
      <c r="M18" s="4">
        <v>1</v>
      </c>
      <c r="N18" s="2">
        <f>SUM(Table3[[#This Row],[Februari]:[Januari]])</f>
        <v>27</v>
      </c>
      <c r="O18" s="7"/>
    </row>
    <row r="19" spans="1:15" ht="39" x14ac:dyDescent="0.35">
      <c r="A19" s="3" t="s">
        <v>32</v>
      </c>
      <c r="B19" s="6"/>
      <c r="C19" s="6"/>
      <c r="D19" s="6"/>
      <c r="E19" s="6"/>
      <c r="F19" s="6"/>
      <c r="G19" s="6"/>
      <c r="H19" s="4">
        <v>44</v>
      </c>
      <c r="I19" s="4">
        <v>5</v>
      </c>
      <c r="J19" s="4">
        <v>1</v>
      </c>
      <c r="K19" s="4">
        <v>1</v>
      </c>
      <c r="L19" s="4">
        <v>1</v>
      </c>
      <c r="M19" s="4">
        <v>1</v>
      </c>
      <c r="N19" s="2">
        <f>SUM(Table3[[#This Row],[Februari]:[Januari]])</f>
        <v>53</v>
      </c>
      <c r="O19" s="7"/>
    </row>
    <row r="20" spans="1:15" ht="26" x14ac:dyDescent="0.35">
      <c r="A20" s="3" t="s">
        <v>24</v>
      </c>
      <c r="B20" s="6"/>
      <c r="C20" s="6"/>
      <c r="D20" s="6"/>
      <c r="E20" s="6"/>
      <c r="F20" s="6"/>
      <c r="G20" s="6"/>
      <c r="H20" s="4">
        <v>6</v>
      </c>
      <c r="I20" s="4">
        <v>6</v>
      </c>
      <c r="J20" s="4">
        <v>2</v>
      </c>
      <c r="K20" s="4">
        <v>1</v>
      </c>
      <c r="L20" s="4">
        <v>2</v>
      </c>
      <c r="M20" s="4">
        <v>3</v>
      </c>
      <c r="N20" s="2">
        <f>SUM(Table3[[#This Row],[Februari]:[Januari]])</f>
        <v>20</v>
      </c>
      <c r="O20" s="7"/>
    </row>
    <row r="21" spans="1:15" x14ac:dyDescent="0.35">
      <c r="A21" s="3" t="s">
        <v>20</v>
      </c>
      <c r="B21" s="6"/>
      <c r="C21" s="6"/>
      <c r="D21" s="6"/>
      <c r="E21" s="6"/>
      <c r="F21" s="6"/>
      <c r="G21" s="6"/>
      <c r="H21" s="4">
        <v>19</v>
      </c>
      <c r="I21" s="4">
        <v>6</v>
      </c>
      <c r="J21" s="4">
        <v>2</v>
      </c>
      <c r="K21" s="4">
        <v>1</v>
      </c>
      <c r="L21" s="4">
        <v>1</v>
      </c>
      <c r="M21" s="4">
        <v>3</v>
      </c>
      <c r="N21" s="2">
        <f>SUM(Table3[[#This Row],[Februari]:[Januari]])</f>
        <v>32</v>
      </c>
      <c r="O21" s="7"/>
    </row>
    <row r="22" spans="1:15" ht="26" x14ac:dyDescent="0.35">
      <c r="A22" s="3" t="s">
        <v>19</v>
      </c>
      <c r="B22" s="6"/>
      <c r="C22" s="6"/>
      <c r="D22" s="6"/>
      <c r="E22" s="6"/>
      <c r="F22" s="6"/>
      <c r="G22" s="6"/>
      <c r="H22" s="4">
        <v>8</v>
      </c>
      <c r="I22" s="4">
        <v>3</v>
      </c>
      <c r="J22" s="4">
        <v>4</v>
      </c>
      <c r="K22" s="4">
        <v>1</v>
      </c>
      <c r="L22" s="4">
        <v>1</v>
      </c>
      <c r="M22" s="4">
        <v>2</v>
      </c>
      <c r="N22" s="2">
        <f>SUM(Table3[[#This Row],[Februari]:[Januari]])</f>
        <v>19</v>
      </c>
      <c r="O22" s="7"/>
    </row>
    <row r="23" spans="1:15" ht="26" x14ac:dyDescent="0.35">
      <c r="A23" s="3" t="s">
        <v>30</v>
      </c>
      <c r="B23" s="6"/>
      <c r="C23" s="6"/>
      <c r="D23" s="6"/>
      <c r="E23" s="6"/>
      <c r="F23" s="6"/>
      <c r="G23" s="6"/>
      <c r="H23" s="4">
        <v>7</v>
      </c>
      <c r="I23" s="4">
        <v>3</v>
      </c>
      <c r="J23" s="4">
        <v>1</v>
      </c>
      <c r="K23" s="4">
        <v>1</v>
      </c>
      <c r="L23" s="4">
        <v>2</v>
      </c>
      <c r="M23" s="4">
        <v>1</v>
      </c>
      <c r="N23" s="2">
        <f>SUM(Table3[[#This Row],[Februari]:[Januari]])</f>
        <v>15</v>
      </c>
      <c r="O23" s="7"/>
    </row>
    <row r="24" spans="1:15" ht="39" x14ac:dyDescent="0.35">
      <c r="A24" s="3" t="s">
        <v>22</v>
      </c>
      <c r="B24" s="6"/>
      <c r="C24" s="6"/>
      <c r="D24" s="6"/>
      <c r="E24" s="6"/>
      <c r="F24" s="6"/>
      <c r="G24" s="6"/>
      <c r="H24" s="4">
        <v>9</v>
      </c>
      <c r="I24" s="4">
        <v>7</v>
      </c>
      <c r="J24" s="4">
        <v>5</v>
      </c>
      <c r="K24" s="4">
        <v>1</v>
      </c>
      <c r="L24" s="4">
        <v>2</v>
      </c>
      <c r="M24" s="4">
        <v>2</v>
      </c>
      <c r="N24" s="2">
        <f>SUM(Table3[[#This Row],[Februari]:[Januari]])</f>
        <v>26</v>
      </c>
      <c r="O24" s="7"/>
    </row>
    <row r="25" spans="1:15" ht="39" x14ac:dyDescent="0.35">
      <c r="A25" s="3" t="s">
        <v>39</v>
      </c>
      <c r="B25" s="6"/>
      <c r="C25" s="6"/>
      <c r="D25" s="6"/>
      <c r="E25" s="6"/>
      <c r="F25" s="6"/>
      <c r="G25" s="6"/>
      <c r="H25" s="6"/>
      <c r="I25" s="4">
        <v>12</v>
      </c>
      <c r="J25" s="4">
        <v>1</v>
      </c>
      <c r="K25" s="4">
        <v>1</v>
      </c>
      <c r="L25" s="4">
        <v>1</v>
      </c>
      <c r="M25" s="4">
        <v>1</v>
      </c>
      <c r="N25" s="2">
        <f>SUM(Table3[[#This Row],[Februari]:[Januari]])</f>
        <v>16</v>
      </c>
      <c r="O25" s="7"/>
    </row>
    <row r="26" spans="1:15" ht="26" x14ac:dyDescent="0.35">
      <c r="A26" s="3" t="s">
        <v>33</v>
      </c>
      <c r="B26" s="6"/>
      <c r="C26" s="6"/>
      <c r="D26" s="6"/>
      <c r="E26" s="6"/>
      <c r="F26" s="6"/>
      <c r="G26" s="6"/>
      <c r="H26" s="6"/>
      <c r="I26" s="4">
        <v>10</v>
      </c>
      <c r="J26" s="4">
        <v>15</v>
      </c>
      <c r="K26" s="4">
        <v>1</v>
      </c>
      <c r="L26" s="4">
        <v>2</v>
      </c>
      <c r="M26" s="4">
        <v>1</v>
      </c>
      <c r="N26" s="2">
        <f>SUM(Table3[[#This Row],[Februari]:[Januari]])</f>
        <v>29</v>
      </c>
      <c r="O26" s="7"/>
    </row>
    <row r="27" spans="1:15" ht="26" x14ac:dyDescent="0.35">
      <c r="A27" s="3" t="s">
        <v>28</v>
      </c>
      <c r="B27" s="6"/>
      <c r="C27" s="6"/>
      <c r="D27" s="6"/>
      <c r="E27" s="6"/>
      <c r="F27" s="6"/>
      <c r="G27" s="6"/>
      <c r="H27" s="6"/>
      <c r="I27" s="4">
        <v>4</v>
      </c>
      <c r="J27" s="4">
        <v>5</v>
      </c>
      <c r="K27" s="4">
        <v>4</v>
      </c>
      <c r="L27" s="4">
        <v>3</v>
      </c>
      <c r="M27" s="4">
        <v>2</v>
      </c>
      <c r="N27" s="2">
        <f>SUM(Table3[[#This Row],[Februari]:[Januari]])</f>
        <v>18</v>
      </c>
      <c r="O27" s="7"/>
    </row>
    <row r="28" spans="1:15" ht="39" x14ac:dyDescent="0.35">
      <c r="A28" s="3" t="s">
        <v>16</v>
      </c>
      <c r="B28" s="6"/>
      <c r="C28" s="6"/>
      <c r="D28" s="6"/>
      <c r="E28" s="6"/>
      <c r="F28" s="6"/>
      <c r="G28" s="6"/>
      <c r="H28" s="6"/>
      <c r="I28" s="4">
        <v>2</v>
      </c>
      <c r="J28" s="4">
        <v>1</v>
      </c>
      <c r="K28" s="4">
        <v>1</v>
      </c>
      <c r="L28" s="4">
        <v>2</v>
      </c>
      <c r="M28" s="4">
        <v>2</v>
      </c>
      <c r="N28" s="2">
        <f>SUM(Table3[[#This Row],[Februari]:[Januari]])</f>
        <v>8</v>
      </c>
      <c r="O28" s="7"/>
    </row>
    <row r="29" spans="1:15" ht="26" x14ac:dyDescent="0.35">
      <c r="A29" s="3" t="s">
        <v>14</v>
      </c>
      <c r="B29" s="6"/>
      <c r="C29" s="6"/>
      <c r="D29" s="6"/>
      <c r="E29" s="6"/>
      <c r="F29" s="6"/>
      <c r="G29" s="6"/>
      <c r="H29" s="6"/>
      <c r="I29" s="4">
        <v>4</v>
      </c>
      <c r="J29" s="4">
        <v>1</v>
      </c>
      <c r="K29" s="4">
        <v>1</v>
      </c>
      <c r="L29" s="4">
        <v>2</v>
      </c>
      <c r="M29" s="4">
        <v>3</v>
      </c>
      <c r="N29" s="2">
        <f>SUM(Table3[[#This Row],[Februari]:[Januari]])</f>
        <v>11</v>
      </c>
      <c r="O29" s="7"/>
    </row>
    <row r="30" spans="1:15" ht="39" x14ac:dyDescent="0.35">
      <c r="A30" s="3" t="s">
        <v>9</v>
      </c>
      <c r="B30" s="6"/>
      <c r="C30" s="6"/>
      <c r="D30" s="6"/>
      <c r="E30" s="6"/>
      <c r="F30" s="6"/>
      <c r="G30" s="6"/>
      <c r="H30" s="6"/>
      <c r="I30" s="4">
        <v>16</v>
      </c>
      <c r="J30" s="4">
        <v>7</v>
      </c>
      <c r="K30" s="4">
        <v>2</v>
      </c>
      <c r="L30" s="4">
        <v>6</v>
      </c>
      <c r="M30" s="4">
        <v>5</v>
      </c>
      <c r="N30" s="2">
        <f>SUM(Table3[[#This Row],[Februari]:[Januari]])</f>
        <v>36</v>
      </c>
      <c r="O30" s="7"/>
    </row>
    <row r="31" spans="1:15" ht="39" x14ac:dyDescent="0.35">
      <c r="A31" s="3" t="s">
        <v>7</v>
      </c>
      <c r="B31" s="6"/>
      <c r="C31" s="6"/>
      <c r="D31" s="6"/>
      <c r="E31" s="6"/>
      <c r="F31" s="6"/>
      <c r="G31" s="6"/>
      <c r="H31" s="6"/>
      <c r="I31" s="4">
        <v>7</v>
      </c>
      <c r="J31" s="4">
        <v>6</v>
      </c>
      <c r="K31" s="4">
        <v>16</v>
      </c>
      <c r="L31" s="4">
        <v>3</v>
      </c>
      <c r="M31" s="4">
        <v>3</v>
      </c>
      <c r="N31" s="2">
        <f>SUM(Table3[[#This Row],[Februari]:[Januari]])</f>
        <v>35</v>
      </c>
      <c r="O31" s="7"/>
    </row>
    <row r="32" spans="1:15" ht="39" x14ac:dyDescent="0.35">
      <c r="A32" s="3" t="s">
        <v>41</v>
      </c>
      <c r="B32" s="6"/>
      <c r="C32" s="6"/>
      <c r="D32" s="6"/>
      <c r="E32" s="6"/>
      <c r="F32" s="6"/>
      <c r="G32" s="6"/>
      <c r="H32" s="6"/>
      <c r="I32" s="6"/>
      <c r="J32" s="4">
        <v>3</v>
      </c>
      <c r="K32" s="4">
        <v>3</v>
      </c>
      <c r="L32" s="4">
        <v>1</v>
      </c>
      <c r="M32" s="4">
        <v>1</v>
      </c>
      <c r="N32" s="2">
        <f>SUM(Table3[[#This Row],[Februari]:[Januari]])</f>
        <v>8</v>
      </c>
      <c r="O32" s="7"/>
    </row>
    <row r="33" spans="1:15" ht="26" x14ac:dyDescent="0.35">
      <c r="A33" s="3" t="s">
        <v>31</v>
      </c>
      <c r="B33" s="6"/>
      <c r="C33" s="6"/>
      <c r="D33" s="6"/>
      <c r="E33" s="6"/>
      <c r="F33" s="6"/>
      <c r="G33" s="6"/>
      <c r="H33" s="6"/>
      <c r="I33" s="6"/>
      <c r="J33" s="4">
        <v>7</v>
      </c>
      <c r="K33" s="4">
        <v>2</v>
      </c>
      <c r="L33" s="4">
        <v>1</v>
      </c>
      <c r="M33" s="4">
        <v>1</v>
      </c>
      <c r="N33" s="2">
        <f>SUM(Table3[[#This Row],[Februari]:[Januari]])</f>
        <v>11</v>
      </c>
      <c r="O33" s="7"/>
    </row>
    <row r="34" spans="1:15" ht="39" x14ac:dyDescent="0.35">
      <c r="A34" s="3" t="s">
        <v>10</v>
      </c>
      <c r="B34" s="6"/>
      <c r="C34" s="6"/>
      <c r="D34" s="6"/>
      <c r="E34" s="6"/>
      <c r="F34" s="6"/>
      <c r="G34" s="6"/>
      <c r="H34" s="6"/>
      <c r="I34" s="6"/>
      <c r="J34" s="4">
        <v>10</v>
      </c>
      <c r="K34" s="4">
        <v>4</v>
      </c>
      <c r="L34" s="4">
        <v>2</v>
      </c>
      <c r="M34" s="4">
        <v>4</v>
      </c>
      <c r="N34" s="2">
        <f>SUM(Table3[[#This Row],[Februari]:[Januari]])</f>
        <v>20</v>
      </c>
      <c r="O34" s="7"/>
    </row>
    <row r="35" spans="1:15" ht="26" x14ac:dyDescent="0.35">
      <c r="A35" s="3" t="s">
        <v>13</v>
      </c>
      <c r="B35" s="6"/>
      <c r="C35" s="6"/>
      <c r="D35" s="6"/>
      <c r="E35" s="6"/>
      <c r="F35" s="6"/>
      <c r="G35" s="6"/>
      <c r="H35" s="6"/>
      <c r="I35" s="6"/>
      <c r="J35" s="4">
        <v>8</v>
      </c>
      <c r="K35" s="4">
        <v>5</v>
      </c>
      <c r="L35" s="4">
        <v>1</v>
      </c>
      <c r="M35" s="4">
        <v>3</v>
      </c>
      <c r="N35" s="2">
        <f>SUM(Table3[[#This Row],[Februari]:[Januari]])</f>
        <v>17</v>
      </c>
      <c r="O35" s="7"/>
    </row>
    <row r="36" spans="1:15" ht="39" x14ac:dyDescent="0.35">
      <c r="A36" s="3" t="s">
        <v>12</v>
      </c>
      <c r="B36" s="6"/>
      <c r="C36" s="6"/>
      <c r="D36" s="6"/>
      <c r="E36" s="6"/>
      <c r="F36" s="6"/>
      <c r="G36" s="6"/>
      <c r="H36" s="6"/>
      <c r="I36" s="6"/>
      <c r="J36" s="4">
        <v>10</v>
      </c>
      <c r="K36" s="4">
        <v>5</v>
      </c>
      <c r="L36" s="4">
        <v>1</v>
      </c>
      <c r="M36" s="4">
        <v>3</v>
      </c>
      <c r="N36" s="2">
        <f>SUM(Table3[[#This Row],[Februari]:[Januari]])</f>
        <v>19</v>
      </c>
      <c r="O36" s="7"/>
    </row>
    <row r="37" spans="1:15" ht="26" x14ac:dyDescent="0.3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4">
        <v>6</v>
      </c>
      <c r="K37" s="4">
        <v>17</v>
      </c>
      <c r="L37" s="4">
        <v>3</v>
      </c>
      <c r="M37" s="4">
        <v>14</v>
      </c>
      <c r="N37" s="2">
        <f>SUM(Table3[[#This Row],[Februari]:[Januari]])</f>
        <v>40</v>
      </c>
      <c r="O37" s="7"/>
    </row>
    <row r="38" spans="1:15" ht="26" x14ac:dyDescent="0.35">
      <c r="A38" s="3" t="s">
        <v>15</v>
      </c>
      <c r="B38" s="6"/>
      <c r="C38" s="6"/>
      <c r="D38" s="6"/>
      <c r="E38" s="6"/>
      <c r="F38" s="6"/>
      <c r="G38" s="6"/>
      <c r="H38" s="6"/>
      <c r="I38" s="6"/>
      <c r="J38" s="6"/>
      <c r="K38" s="4">
        <v>10</v>
      </c>
      <c r="L38" s="4">
        <v>1</v>
      </c>
      <c r="M38" s="4">
        <v>2</v>
      </c>
      <c r="N38" s="2">
        <f>SUM(Table3[[#This Row],[Februari]:[Januari]])</f>
        <v>13</v>
      </c>
      <c r="O38" s="7"/>
    </row>
    <row r="39" spans="1:15" ht="39" x14ac:dyDescent="0.35">
      <c r="A39" s="3" t="s">
        <v>3</v>
      </c>
      <c r="B39" s="6"/>
      <c r="C39" s="6"/>
      <c r="D39" s="6"/>
      <c r="E39" s="6"/>
      <c r="F39" s="6"/>
      <c r="G39" s="6"/>
      <c r="H39" s="6"/>
      <c r="I39" s="6"/>
      <c r="J39" s="6"/>
      <c r="K39" s="4">
        <v>17</v>
      </c>
      <c r="L39" s="4">
        <v>7</v>
      </c>
      <c r="M39" s="4">
        <v>6</v>
      </c>
      <c r="N39" s="2">
        <f>SUM(Table3[[#This Row],[Februari]:[Januari]])</f>
        <v>30</v>
      </c>
      <c r="O39" s="7"/>
    </row>
    <row r="40" spans="1:15" ht="52" x14ac:dyDescent="0.35">
      <c r="A40" s="3" t="s">
        <v>11</v>
      </c>
      <c r="B40" s="6"/>
      <c r="C40" s="6"/>
      <c r="D40" s="6"/>
      <c r="E40" s="6"/>
      <c r="F40" s="6"/>
      <c r="G40" s="6"/>
      <c r="H40" s="6"/>
      <c r="I40" s="6"/>
      <c r="J40" s="6"/>
      <c r="K40" s="4">
        <v>13</v>
      </c>
      <c r="L40" s="4">
        <v>1</v>
      </c>
      <c r="M40" s="4">
        <v>4</v>
      </c>
      <c r="N40" s="2">
        <f>SUM(Table3[[#This Row],[Februari]:[Januari]])</f>
        <v>18</v>
      </c>
      <c r="O40" s="7"/>
    </row>
    <row r="41" spans="1:15" ht="39" x14ac:dyDescent="0.35">
      <c r="A41" s="3" t="s">
        <v>4</v>
      </c>
      <c r="B41" s="6"/>
      <c r="C41" s="6"/>
      <c r="D41" s="6"/>
      <c r="E41" s="6"/>
      <c r="F41" s="6"/>
      <c r="G41" s="6"/>
      <c r="H41" s="6"/>
      <c r="I41" s="6"/>
      <c r="J41" s="6"/>
      <c r="K41" s="4">
        <v>27</v>
      </c>
      <c r="L41" s="4">
        <v>6</v>
      </c>
      <c r="M41" s="4">
        <v>3</v>
      </c>
      <c r="N41" s="2">
        <f>SUM(Table3[[#This Row],[Februari]:[Januari]])</f>
        <v>36</v>
      </c>
      <c r="O41" s="7"/>
    </row>
    <row r="42" spans="1:15" ht="39" x14ac:dyDescent="0.35">
      <c r="A42" s="3" t="s">
        <v>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4">
        <v>5</v>
      </c>
      <c r="M42" s="4">
        <v>5</v>
      </c>
      <c r="N42" s="2">
        <f>SUM(Table3[[#This Row],[Februari]:[Januari]])</f>
        <v>10</v>
      </c>
      <c r="O42" s="7"/>
    </row>
    <row r="43" spans="1:15" ht="39" x14ac:dyDescent="0.35">
      <c r="A43" s="3" t="s">
        <v>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4">
        <v>4</v>
      </c>
      <c r="M43" s="4">
        <v>27</v>
      </c>
      <c r="N43" s="2">
        <f>SUM(Table3[[#This Row],[Februari]:[Januari]])</f>
        <v>31</v>
      </c>
      <c r="O43" s="7"/>
    </row>
    <row r="44" spans="1:15" ht="52" x14ac:dyDescent="0.35">
      <c r="A44" s="3" t="s">
        <v>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4">
        <v>6</v>
      </c>
      <c r="M44" s="4">
        <v>6</v>
      </c>
      <c r="N44" s="2">
        <f>SUM(Table3[[#This Row],[Februari]:[Januari]])</f>
        <v>12</v>
      </c>
      <c r="O44" s="7"/>
    </row>
    <row r="45" spans="1:15" ht="26" x14ac:dyDescent="0.35">
      <c r="A45" s="3" t="s">
        <v>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4">
        <v>4</v>
      </c>
      <c r="M45" s="4">
        <v>10</v>
      </c>
      <c r="N45" s="2">
        <f>SUM(Table3[[#This Row],[Februari]:[Januari]])</f>
        <v>14</v>
      </c>
      <c r="O45" s="7"/>
    </row>
    <row r="46" spans="1:15" ht="52" x14ac:dyDescent="0.35">
      <c r="A46" s="3" t="s">
        <v>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4">
        <v>6</v>
      </c>
      <c r="M46" s="4">
        <v>3</v>
      </c>
      <c r="N46" s="2">
        <f>SUM(Table3[[#This Row],[Februari]:[Januari]])</f>
        <v>9</v>
      </c>
      <c r="O46" s="7"/>
    </row>
    <row r="48" spans="1:15" x14ac:dyDescent="0.35">
      <c r="A48" t="s">
        <v>60</v>
      </c>
      <c r="B48">
        <f>SUM(Table3[Februari])</f>
        <v>58</v>
      </c>
      <c r="C48">
        <f>SUM(Table3[maret])</f>
        <v>147</v>
      </c>
      <c r="D48">
        <f>SUM(Table3[April])</f>
        <v>140</v>
      </c>
      <c r="E48">
        <f>SUM(Table3[Mei])</f>
        <v>90</v>
      </c>
      <c r="F48">
        <f>SUM(Table3[Juni])</f>
        <v>151</v>
      </c>
      <c r="G48">
        <f>SUM(Table3[Juli])</f>
        <v>122</v>
      </c>
      <c r="H48">
        <f>SUM(Table3[Agustus])</f>
        <v>255</v>
      </c>
      <c r="I48">
        <f>SUM(Table3[September])</f>
        <v>197</v>
      </c>
      <c r="J48">
        <f>SUM(Table3[Oktober])</f>
        <v>156</v>
      </c>
      <c r="K48">
        <f>SUM(Table3[November])</f>
        <v>257</v>
      </c>
      <c r="L48">
        <f>SUM(Table3[Desember])</f>
        <v>148</v>
      </c>
      <c r="M48">
        <f>SUM(Table3[Januari])</f>
        <v>283</v>
      </c>
    </row>
    <row r="49" spans="1:13" x14ac:dyDescent="0.35">
      <c r="A49" t="s">
        <v>59</v>
      </c>
      <c r="B49">
        <f>MAX(Table3[Februari])</f>
        <v>49</v>
      </c>
      <c r="C49" s="1">
        <f>MAX(Table3[maret])</f>
        <v>100</v>
      </c>
      <c r="D49" s="1">
        <f>MAX(Table3[April])</f>
        <v>69</v>
      </c>
      <c r="E49" s="1">
        <f>MAX(Table3[Mei])</f>
        <v>34</v>
      </c>
      <c r="F49" s="1">
        <f>MAX(Table3[Juni])</f>
        <v>53</v>
      </c>
      <c r="G49" s="1">
        <f>MAX(Table3[Juli])</f>
        <v>36</v>
      </c>
      <c r="H49" s="1">
        <f>MAX(Table3[Agustus])</f>
        <v>44</v>
      </c>
      <c r="I49" s="1">
        <f>MAX(Table3[September])</f>
        <v>46</v>
      </c>
      <c r="J49" s="1">
        <f>MAX(Table3[Oktober])</f>
        <v>15</v>
      </c>
      <c r="K49" s="1">
        <f>MAX(Table3[November])</f>
        <v>78</v>
      </c>
      <c r="L49" s="1">
        <f>MAX(Table3[Desember])</f>
        <v>44</v>
      </c>
      <c r="M49" s="1">
        <f>MAX(Table3[Januari])</f>
        <v>78</v>
      </c>
    </row>
    <row r="50" spans="1:13" x14ac:dyDescent="0.35">
      <c r="A50" t="s">
        <v>61</v>
      </c>
    </row>
    <row r="52" spans="1:13" x14ac:dyDescent="0.35">
      <c r="B52" s="1">
        <f>B49/B48</f>
        <v>0.84482758620689657</v>
      </c>
      <c r="C52" s="1">
        <f t="shared" ref="C52:M52" si="0">C49/C48</f>
        <v>0.68027210884353739</v>
      </c>
      <c r="D52" s="1">
        <f t="shared" si="0"/>
        <v>0.49285714285714288</v>
      </c>
      <c r="E52" s="1">
        <f t="shared" si="0"/>
        <v>0.37777777777777777</v>
      </c>
      <c r="F52" s="1">
        <f t="shared" si="0"/>
        <v>0.35099337748344372</v>
      </c>
      <c r="G52" s="1">
        <f t="shared" si="0"/>
        <v>0.29508196721311475</v>
      </c>
      <c r="H52" s="1">
        <f t="shared" si="0"/>
        <v>0.17254901960784313</v>
      </c>
      <c r="I52" s="1">
        <f t="shared" si="0"/>
        <v>0.233502538071066</v>
      </c>
      <c r="J52" s="1">
        <f t="shared" si="0"/>
        <v>9.6153846153846159E-2</v>
      </c>
      <c r="K52" s="1">
        <f t="shared" si="0"/>
        <v>0.30350194552529181</v>
      </c>
      <c r="L52" s="1">
        <f t="shared" si="0"/>
        <v>0.29729729729729731</v>
      </c>
      <c r="M52" s="1">
        <f t="shared" si="0"/>
        <v>0.2756183745583039</v>
      </c>
    </row>
    <row r="53" spans="1:13" x14ac:dyDescent="0.35">
      <c r="B53" s="1"/>
      <c r="C53" s="1"/>
    </row>
    <row r="54" spans="1:13" x14ac:dyDescent="0.35">
      <c r="B54" s="1"/>
      <c r="C54" s="1"/>
    </row>
    <row r="55" spans="1:13" x14ac:dyDescent="0.35">
      <c r="B55" s="1"/>
      <c r="C55" s="1"/>
    </row>
    <row r="56" spans="1:13" x14ac:dyDescent="0.35">
      <c r="B56" s="1"/>
      <c r="C56" s="1"/>
    </row>
    <row r="57" spans="1:13" x14ac:dyDescent="0.35">
      <c r="B57" s="1"/>
      <c r="C57" s="1"/>
    </row>
    <row r="58" spans="1:13" x14ac:dyDescent="0.35">
      <c r="B58" s="1"/>
      <c r="C58" s="1"/>
    </row>
    <row r="59" spans="1:13" x14ac:dyDescent="0.35">
      <c r="B59" s="1"/>
      <c r="C59" s="1"/>
    </row>
    <row r="60" spans="1:13" x14ac:dyDescent="0.35">
      <c r="B60" s="1"/>
      <c r="C60" s="1"/>
    </row>
    <row r="61" spans="1:13" x14ac:dyDescent="0.35">
      <c r="B61" s="1"/>
      <c r="C61" s="1"/>
    </row>
    <row r="62" spans="1:13" x14ac:dyDescent="0.35">
      <c r="B62" s="1"/>
      <c r="C62" s="1"/>
    </row>
    <row r="63" spans="1:13" x14ac:dyDescent="0.35">
      <c r="B63" s="1"/>
      <c r="C63" s="1"/>
    </row>
    <row r="64" spans="1:13" x14ac:dyDescent="0.35">
      <c r="B64" s="1"/>
      <c r="C64" s="1"/>
    </row>
  </sheetData>
  <pageMargins left="0.75" right="0.75" top="1" bottom="1" header="0.5" footer="0.5"/>
  <pageSetup paperSize="9" orientation="portrait" horizontalDpi="4294967292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D993-BBAA-4222-9296-AB43AB74EBD5}">
  <dimension ref="A1:AT13"/>
  <sheetViews>
    <sheetView topLeftCell="AP1" workbookViewId="0">
      <selection activeCell="AT1" sqref="AT1"/>
    </sheetView>
  </sheetViews>
  <sheetFormatPr defaultRowHeight="14.5" x14ac:dyDescent="0.35"/>
  <cols>
    <col min="1" max="46" width="28.6328125" customWidth="1"/>
  </cols>
  <sheetData>
    <row r="1" spans="1:46" ht="101.5" x14ac:dyDescent="0.35">
      <c r="A1" s="1" t="s">
        <v>56</v>
      </c>
      <c r="B1" s="7" t="s">
        <v>42</v>
      </c>
      <c r="C1" s="7" t="s">
        <v>29</v>
      </c>
      <c r="D1" s="7" t="s">
        <v>43</v>
      </c>
      <c r="E1" s="7" t="s">
        <v>26</v>
      </c>
      <c r="F1" s="7" t="s">
        <v>38</v>
      </c>
      <c r="G1" s="7" t="s">
        <v>25</v>
      </c>
      <c r="H1" s="7" t="s">
        <v>18</v>
      </c>
      <c r="I1" s="7" t="s">
        <v>27</v>
      </c>
      <c r="J1" s="7" t="s">
        <v>17</v>
      </c>
      <c r="K1" s="7" t="s">
        <v>44</v>
      </c>
      <c r="L1" s="7" t="s">
        <v>23</v>
      </c>
      <c r="M1" s="7" t="s">
        <v>21</v>
      </c>
      <c r="N1" s="7" t="s">
        <v>35</v>
      </c>
      <c r="O1" s="7" t="s">
        <v>37</v>
      </c>
      <c r="P1" s="7" t="s">
        <v>40</v>
      </c>
      <c r="Q1" s="7" t="s">
        <v>36</v>
      </c>
      <c r="R1" s="7" t="s">
        <v>34</v>
      </c>
      <c r="S1" s="7" t="s">
        <v>32</v>
      </c>
      <c r="T1" s="7" t="s">
        <v>24</v>
      </c>
      <c r="U1" s="7" t="s">
        <v>20</v>
      </c>
      <c r="V1" s="7" t="s">
        <v>19</v>
      </c>
      <c r="W1" s="7" t="s">
        <v>30</v>
      </c>
      <c r="X1" s="7" t="s">
        <v>22</v>
      </c>
      <c r="Y1" s="7" t="s">
        <v>39</v>
      </c>
      <c r="Z1" s="7" t="s">
        <v>33</v>
      </c>
      <c r="AA1" s="7" t="s">
        <v>28</v>
      </c>
      <c r="AB1" s="7" t="s">
        <v>16</v>
      </c>
      <c r="AC1" s="7" t="s">
        <v>14</v>
      </c>
      <c r="AD1" s="7" t="s">
        <v>9</v>
      </c>
      <c r="AE1" s="7" t="s">
        <v>7</v>
      </c>
      <c r="AF1" s="7" t="s">
        <v>41</v>
      </c>
      <c r="AG1" s="7" t="s">
        <v>31</v>
      </c>
      <c r="AH1" s="7" t="s">
        <v>10</v>
      </c>
      <c r="AI1" s="7" t="s">
        <v>13</v>
      </c>
      <c r="AJ1" s="7" t="s">
        <v>12</v>
      </c>
      <c r="AK1" s="7" t="s">
        <v>8</v>
      </c>
      <c r="AL1" s="7" t="s">
        <v>15</v>
      </c>
      <c r="AM1" s="7" t="s">
        <v>3</v>
      </c>
      <c r="AN1" s="7" t="s">
        <v>11</v>
      </c>
      <c r="AO1" s="7" t="s">
        <v>4</v>
      </c>
      <c r="AP1" s="7" t="s">
        <v>6</v>
      </c>
      <c r="AQ1" s="7" t="s">
        <v>0</v>
      </c>
      <c r="AR1" s="7" t="s">
        <v>1</v>
      </c>
      <c r="AS1" s="7" t="s">
        <v>5</v>
      </c>
      <c r="AT1" s="7" t="s">
        <v>2</v>
      </c>
    </row>
    <row r="2" spans="1:46" x14ac:dyDescent="0.35">
      <c r="A2" s="1" t="s">
        <v>46</v>
      </c>
      <c r="B2" s="1">
        <v>2</v>
      </c>
      <c r="C2" s="1">
        <v>7</v>
      </c>
      <c r="D2" s="1">
        <v>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5">
      <c r="A3" s="1" t="s">
        <v>57</v>
      </c>
      <c r="B3" s="1">
        <v>1</v>
      </c>
      <c r="C3" s="1">
        <v>30</v>
      </c>
      <c r="D3" s="1">
        <v>100</v>
      </c>
      <c r="E3" s="1">
        <v>14</v>
      </c>
      <c r="F3" s="1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35">
      <c r="A4" s="1" t="s">
        <v>47</v>
      </c>
      <c r="B4" s="1">
        <v>1</v>
      </c>
      <c r="C4" s="1">
        <v>14</v>
      </c>
      <c r="D4" s="1">
        <v>69</v>
      </c>
      <c r="E4" s="1">
        <v>40</v>
      </c>
      <c r="F4" s="1">
        <v>6</v>
      </c>
      <c r="G4" s="1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35">
      <c r="A5" s="1" t="s">
        <v>48</v>
      </c>
      <c r="B5" s="1">
        <v>5</v>
      </c>
      <c r="C5" s="1">
        <v>4</v>
      </c>
      <c r="D5" s="1">
        <v>34</v>
      </c>
      <c r="E5" s="1">
        <v>13</v>
      </c>
      <c r="F5" s="1">
        <v>2</v>
      </c>
      <c r="G5" s="1">
        <v>21</v>
      </c>
      <c r="H5" s="1">
        <v>5</v>
      </c>
      <c r="I5" s="1"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35">
      <c r="A6" s="1" t="s">
        <v>49</v>
      </c>
      <c r="B6" s="1">
        <v>53</v>
      </c>
      <c r="C6" s="1">
        <v>4</v>
      </c>
      <c r="D6" s="1">
        <v>13</v>
      </c>
      <c r="E6" s="1">
        <v>3</v>
      </c>
      <c r="F6" s="1">
        <v>3</v>
      </c>
      <c r="G6" s="1">
        <v>8</v>
      </c>
      <c r="H6" s="1">
        <v>17</v>
      </c>
      <c r="I6" s="1">
        <v>9</v>
      </c>
      <c r="J6" s="1">
        <v>12</v>
      </c>
      <c r="K6" s="1">
        <v>9</v>
      </c>
      <c r="L6" s="1">
        <v>20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35">
      <c r="A7" s="1" t="s">
        <v>50</v>
      </c>
      <c r="B7" s="1">
        <v>11</v>
      </c>
      <c r="C7" s="1">
        <v>1</v>
      </c>
      <c r="D7" s="1">
        <v>5</v>
      </c>
      <c r="E7" s="1">
        <v>3</v>
      </c>
      <c r="F7" s="1">
        <v>1</v>
      </c>
      <c r="G7" s="1">
        <v>6</v>
      </c>
      <c r="H7" s="1">
        <v>3</v>
      </c>
      <c r="I7" s="1">
        <v>9</v>
      </c>
      <c r="J7" s="1">
        <v>1</v>
      </c>
      <c r="K7" s="1">
        <v>8</v>
      </c>
      <c r="L7" s="1">
        <v>35</v>
      </c>
      <c r="M7" s="1">
        <v>36</v>
      </c>
      <c r="N7" s="1">
        <v>1</v>
      </c>
      <c r="O7" s="1">
        <v>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35">
      <c r="A8" s="1" t="s">
        <v>51</v>
      </c>
      <c r="B8" s="1">
        <v>40</v>
      </c>
      <c r="C8" s="1">
        <v>1</v>
      </c>
      <c r="D8" s="1">
        <v>2</v>
      </c>
      <c r="E8" s="1">
        <v>2</v>
      </c>
      <c r="F8" s="1">
        <v>1</v>
      </c>
      <c r="G8" s="1">
        <v>3</v>
      </c>
      <c r="H8" s="1">
        <v>11</v>
      </c>
      <c r="I8" s="1">
        <v>1</v>
      </c>
      <c r="J8" s="1">
        <v>1</v>
      </c>
      <c r="K8" s="1">
        <v>36</v>
      </c>
      <c r="L8" s="1">
        <v>1</v>
      </c>
      <c r="M8" s="1">
        <v>27</v>
      </c>
      <c r="N8" s="1">
        <v>11</v>
      </c>
      <c r="O8" s="1">
        <v>5</v>
      </c>
      <c r="P8" s="1">
        <v>4</v>
      </c>
      <c r="Q8" s="1">
        <v>10</v>
      </c>
      <c r="R8" s="1">
        <v>6</v>
      </c>
      <c r="S8" s="1">
        <v>44</v>
      </c>
      <c r="T8" s="1">
        <v>6</v>
      </c>
      <c r="U8" s="1">
        <v>19</v>
      </c>
      <c r="V8" s="1">
        <v>8</v>
      </c>
      <c r="W8" s="1">
        <v>7</v>
      </c>
      <c r="X8" s="1">
        <v>9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35">
      <c r="A9" s="1" t="s">
        <v>52</v>
      </c>
      <c r="B9" s="1">
        <v>46</v>
      </c>
      <c r="C9" s="1">
        <v>1</v>
      </c>
      <c r="D9" s="1">
        <v>14</v>
      </c>
      <c r="E9" s="1">
        <v>2</v>
      </c>
      <c r="F9" s="1">
        <v>7</v>
      </c>
      <c r="G9" s="1">
        <v>2</v>
      </c>
      <c r="H9" s="1">
        <v>7</v>
      </c>
      <c r="I9" s="1">
        <v>1</v>
      </c>
      <c r="J9" s="1">
        <v>2</v>
      </c>
      <c r="K9" s="1">
        <v>2</v>
      </c>
      <c r="L9" s="1">
        <v>1</v>
      </c>
      <c r="M9" s="1">
        <v>7</v>
      </c>
      <c r="N9" s="1">
        <v>4</v>
      </c>
      <c r="O9" s="1">
        <v>3</v>
      </c>
      <c r="P9" s="1">
        <v>2</v>
      </c>
      <c r="Q9" s="1">
        <v>3</v>
      </c>
      <c r="R9" s="1">
        <v>8</v>
      </c>
      <c r="S9" s="1">
        <v>5</v>
      </c>
      <c r="T9" s="1">
        <v>6</v>
      </c>
      <c r="U9" s="1">
        <v>6</v>
      </c>
      <c r="V9" s="1">
        <v>3</v>
      </c>
      <c r="W9" s="1">
        <v>3</v>
      </c>
      <c r="X9" s="1">
        <v>7</v>
      </c>
      <c r="Y9" s="1">
        <v>12</v>
      </c>
      <c r="Z9" s="1">
        <v>10</v>
      </c>
      <c r="AA9" s="1">
        <v>4</v>
      </c>
      <c r="AB9" s="1">
        <v>2</v>
      </c>
      <c r="AC9" s="1">
        <v>4</v>
      </c>
      <c r="AD9" s="1">
        <v>16</v>
      </c>
      <c r="AE9" s="1">
        <v>7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35">
      <c r="A10" s="1" t="s">
        <v>53</v>
      </c>
      <c r="B10" s="1">
        <v>7</v>
      </c>
      <c r="C10" s="1">
        <v>7</v>
      </c>
      <c r="D10" s="1">
        <v>1</v>
      </c>
      <c r="E10" s="1">
        <v>1</v>
      </c>
      <c r="F10" s="1">
        <v>12</v>
      </c>
      <c r="G10" s="1">
        <v>2</v>
      </c>
      <c r="H10" s="1">
        <v>3</v>
      </c>
      <c r="I10" s="1">
        <v>3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1</v>
      </c>
      <c r="P10" s="1">
        <v>4</v>
      </c>
      <c r="Q10" s="1">
        <v>4</v>
      </c>
      <c r="R10" s="1">
        <v>10</v>
      </c>
      <c r="S10" s="1">
        <v>1</v>
      </c>
      <c r="T10" s="1">
        <v>2</v>
      </c>
      <c r="U10" s="1">
        <v>2</v>
      </c>
      <c r="V10" s="1">
        <v>4</v>
      </c>
      <c r="W10" s="1">
        <v>1</v>
      </c>
      <c r="X10" s="1">
        <v>5</v>
      </c>
      <c r="Y10" s="1">
        <v>1</v>
      </c>
      <c r="Z10" s="1">
        <v>15</v>
      </c>
      <c r="AA10" s="1">
        <v>5</v>
      </c>
      <c r="AB10" s="1">
        <v>1</v>
      </c>
      <c r="AC10" s="1">
        <v>1</v>
      </c>
      <c r="AD10" s="1">
        <v>7</v>
      </c>
      <c r="AE10" s="1">
        <v>6</v>
      </c>
      <c r="AF10" s="1">
        <v>3</v>
      </c>
      <c r="AG10" s="1">
        <v>7</v>
      </c>
      <c r="AH10" s="1">
        <v>10</v>
      </c>
      <c r="AI10" s="1">
        <v>8</v>
      </c>
      <c r="AJ10" s="1">
        <v>10</v>
      </c>
      <c r="AK10" s="1">
        <v>6</v>
      </c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35">
      <c r="A11" s="1" t="s">
        <v>54</v>
      </c>
      <c r="B11" s="1">
        <v>17</v>
      </c>
      <c r="C11" s="1">
        <v>5</v>
      </c>
      <c r="D11" s="1">
        <v>3</v>
      </c>
      <c r="E11" s="1">
        <v>2</v>
      </c>
      <c r="F11" s="1">
        <v>78</v>
      </c>
      <c r="G11" s="1">
        <v>1</v>
      </c>
      <c r="H11" s="1">
        <v>4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2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4</v>
      </c>
      <c r="AB11" s="1">
        <v>1</v>
      </c>
      <c r="AC11" s="1">
        <v>1</v>
      </c>
      <c r="AD11" s="1">
        <v>2</v>
      </c>
      <c r="AE11" s="1">
        <v>16</v>
      </c>
      <c r="AF11" s="1">
        <v>3</v>
      </c>
      <c r="AG11" s="1">
        <v>2</v>
      </c>
      <c r="AH11" s="1">
        <v>4</v>
      </c>
      <c r="AI11" s="1">
        <v>5</v>
      </c>
      <c r="AJ11" s="1">
        <v>5</v>
      </c>
      <c r="AK11" s="1">
        <v>17</v>
      </c>
      <c r="AL11" s="1">
        <v>10</v>
      </c>
      <c r="AM11" s="1">
        <v>17</v>
      </c>
      <c r="AN11" s="1">
        <v>13</v>
      </c>
      <c r="AO11" s="1">
        <v>27</v>
      </c>
      <c r="AP11" s="1"/>
      <c r="AQ11" s="1"/>
      <c r="AR11" s="1"/>
      <c r="AS11" s="1"/>
      <c r="AT11" s="1"/>
    </row>
    <row r="12" spans="1:46" x14ac:dyDescent="0.35">
      <c r="A12" s="1" t="s">
        <v>55</v>
      </c>
      <c r="B12" s="1">
        <v>9</v>
      </c>
      <c r="C12" s="1">
        <v>1</v>
      </c>
      <c r="D12" s="1">
        <v>2</v>
      </c>
      <c r="E12" s="1">
        <v>1</v>
      </c>
      <c r="F12" s="1">
        <v>44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3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2</v>
      </c>
      <c r="U12" s="1">
        <v>1</v>
      </c>
      <c r="V12" s="1">
        <v>1</v>
      </c>
      <c r="W12" s="1">
        <v>2</v>
      </c>
      <c r="X12" s="1">
        <v>2</v>
      </c>
      <c r="Y12" s="1">
        <v>1</v>
      </c>
      <c r="Z12" s="1">
        <v>2</v>
      </c>
      <c r="AA12" s="1">
        <v>3</v>
      </c>
      <c r="AB12" s="1">
        <v>2</v>
      </c>
      <c r="AC12" s="1">
        <v>2</v>
      </c>
      <c r="AD12" s="1">
        <v>6</v>
      </c>
      <c r="AE12" s="1">
        <v>3</v>
      </c>
      <c r="AF12" s="1">
        <v>1</v>
      </c>
      <c r="AG12" s="1">
        <v>1</v>
      </c>
      <c r="AH12" s="1">
        <v>2</v>
      </c>
      <c r="AI12" s="1">
        <v>1</v>
      </c>
      <c r="AJ12" s="1">
        <v>1</v>
      </c>
      <c r="AK12" s="1">
        <v>3</v>
      </c>
      <c r="AL12" s="1">
        <v>1</v>
      </c>
      <c r="AM12" s="1">
        <v>7</v>
      </c>
      <c r="AN12" s="1">
        <v>1</v>
      </c>
      <c r="AO12" s="1">
        <v>6</v>
      </c>
      <c r="AP12" s="1">
        <v>5</v>
      </c>
      <c r="AQ12" s="1">
        <v>4</v>
      </c>
      <c r="AR12" s="1">
        <v>6</v>
      </c>
      <c r="AS12" s="1">
        <v>4</v>
      </c>
      <c r="AT12" s="1">
        <v>6</v>
      </c>
    </row>
    <row r="13" spans="1:46" x14ac:dyDescent="0.35">
      <c r="A13" s="1" t="s">
        <v>45</v>
      </c>
      <c r="B13" s="1">
        <v>31</v>
      </c>
      <c r="C13" s="1">
        <v>2</v>
      </c>
      <c r="D13" s="1">
        <v>27</v>
      </c>
      <c r="E13" s="1">
        <v>2</v>
      </c>
      <c r="F13" s="1">
        <v>78</v>
      </c>
      <c r="G13" s="1">
        <v>2</v>
      </c>
      <c r="H13" s="1">
        <v>2</v>
      </c>
      <c r="I13" s="1">
        <v>2</v>
      </c>
      <c r="J13" s="1">
        <v>2</v>
      </c>
      <c r="K13" s="1">
        <v>1</v>
      </c>
      <c r="L13" s="1">
        <v>6</v>
      </c>
      <c r="M13" s="1">
        <v>2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3</v>
      </c>
      <c r="U13" s="1">
        <v>3</v>
      </c>
      <c r="V13" s="1">
        <v>2</v>
      </c>
      <c r="W13" s="1">
        <v>1</v>
      </c>
      <c r="X13" s="1">
        <v>2</v>
      </c>
      <c r="Y13" s="1">
        <v>1</v>
      </c>
      <c r="Z13" s="1">
        <v>1</v>
      </c>
      <c r="AA13" s="1">
        <v>2</v>
      </c>
      <c r="AB13" s="1">
        <v>2</v>
      </c>
      <c r="AC13" s="1">
        <v>3</v>
      </c>
      <c r="AD13" s="1">
        <v>5</v>
      </c>
      <c r="AE13" s="1">
        <v>3</v>
      </c>
      <c r="AF13" s="1">
        <v>1</v>
      </c>
      <c r="AG13" s="1">
        <v>1</v>
      </c>
      <c r="AH13" s="1">
        <v>4</v>
      </c>
      <c r="AI13" s="1">
        <v>3</v>
      </c>
      <c r="AJ13" s="1">
        <v>3</v>
      </c>
      <c r="AK13" s="1">
        <v>14</v>
      </c>
      <c r="AL13" s="1">
        <v>2</v>
      </c>
      <c r="AM13" s="1">
        <v>6</v>
      </c>
      <c r="AN13" s="1">
        <v>4</v>
      </c>
      <c r="AO13" s="1">
        <v>3</v>
      </c>
      <c r="AP13" s="1">
        <v>5</v>
      </c>
      <c r="AQ13" s="1">
        <v>27</v>
      </c>
      <c r="AR13" s="1">
        <v>6</v>
      </c>
      <c r="AS13" s="1">
        <v>10</v>
      </c>
      <c r="AT13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BAPPENAS</dc:creator>
  <cp:lastModifiedBy>BAPPENAS</cp:lastModifiedBy>
  <dcterms:created xsi:type="dcterms:W3CDTF">2023-01-17T10:14:17Z</dcterms:created>
  <dcterms:modified xsi:type="dcterms:W3CDTF">2023-01-18T07:16:39Z</dcterms:modified>
</cp:coreProperties>
</file>