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ropbox\KiCad\Calavera\"/>
    </mc:Choice>
  </mc:AlternateContent>
  <xr:revisionPtr revIDLastSave="0" documentId="13_ncr:1_{C4CD1B20-C05C-4C02-9BEF-277BB174E248}" xr6:coauthVersionLast="41" xr6:coauthVersionMax="41" xr10:uidLastSave="{00000000-0000-0000-0000-000000000000}"/>
  <bookViews>
    <workbookView xWindow="-28920" yWindow="-4785" windowWidth="29040" windowHeight="16440" xr2:uid="{00000000-000D-0000-FFFF-FFFF00000000}"/>
  </bookViews>
  <sheets>
    <sheet name="Calavera_bom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K21" i="1" l="1"/>
  <c r="L21" i="1"/>
  <c r="J21" i="1"/>
  <c r="N7" i="1"/>
  <c r="K22" i="1" s="1"/>
  <c r="N20" i="1"/>
  <c r="L22" i="1" s="1"/>
  <c r="N19" i="1"/>
  <c r="J22" i="1" l="1"/>
  <c r="J23" i="1" s="1"/>
  <c r="K23" i="1"/>
  <c r="L23" i="1"/>
</calcChain>
</file>

<file path=xl/sharedStrings.xml><?xml version="1.0" encoding="utf-8"?>
<sst xmlns="http://schemas.openxmlformats.org/spreadsheetml/2006/main" count="129" uniqueCount="108">
  <si>
    <t>Description</t>
  </si>
  <si>
    <t>Part</t>
  </si>
  <si>
    <t>References</t>
  </si>
  <si>
    <t>Value</t>
  </si>
  <si>
    <t>Footprint</t>
  </si>
  <si>
    <t>Quantity Per PCB</t>
  </si>
  <si>
    <t>Datasheet</t>
  </si>
  <si>
    <t>MPN</t>
  </si>
  <si>
    <t>Farnell (@50)</t>
  </si>
  <si>
    <t>RS (@50)</t>
  </si>
  <si>
    <t>digikey (@50)</t>
  </si>
  <si>
    <t>Battery Cell Holder</t>
  </si>
  <si>
    <t>BT1</t>
  </si>
  <si>
    <t>Battery_Cell</t>
  </si>
  <si>
    <t>http://www.farnell.com/datasheets/2820927.pdf</t>
  </si>
  <si>
    <t>Digikey Alternative: Keystone 3034</t>
  </si>
  <si>
    <t>Capacitor</t>
  </si>
  <si>
    <t>C2</t>
  </si>
  <si>
    <t>100nF</t>
  </si>
  <si>
    <t>C1</t>
  </si>
  <si>
    <t>22nF</t>
  </si>
  <si>
    <t>C3</t>
  </si>
  <si>
    <t>22μF</t>
  </si>
  <si>
    <t>LED</t>
  </si>
  <si>
    <t>D1 D2</t>
  </si>
  <si>
    <t>LED_D3.0mm</t>
  </si>
  <si>
    <t>Dual NMOS</t>
  </si>
  <si>
    <t>NX138BKS</t>
  </si>
  <si>
    <t>Q1</t>
  </si>
  <si>
    <t>SOT-363</t>
  </si>
  <si>
    <t>https://assets.nexperia.com/documents/data-sheet/NX138BKS.pdf</t>
  </si>
  <si>
    <t>Resistor</t>
  </si>
  <si>
    <t>R3</t>
  </si>
  <si>
    <t>100kΩ</t>
  </si>
  <si>
    <t>R1 R10</t>
  </si>
  <si>
    <t>10kΩ</t>
  </si>
  <si>
    <t>R7</t>
  </si>
  <si>
    <t>1200Ω</t>
  </si>
  <si>
    <t>R6</t>
  </si>
  <si>
    <t>180kΩ</t>
  </si>
  <si>
    <t>R2</t>
  </si>
  <si>
    <t>1MΩ</t>
  </si>
  <si>
    <t>R9</t>
  </si>
  <si>
    <t>R8</t>
  </si>
  <si>
    <t>8200Ω</t>
  </si>
  <si>
    <t>R4 R5</t>
  </si>
  <si>
    <t>Cap Touch Sensor</t>
  </si>
  <si>
    <t>AT42QT1012</t>
  </si>
  <si>
    <t>U1</t>
  </si>
  <si>
    <t>SOT23-6</t>
  </si>
  <si>
    <t>http://ww1.microchip.com/downloads/en/devicedoc/40001948a.pdf</t>
  </si>
  <si>
    <t>AT42QT1012-TSHR</t>
  </si>
  <si>
    <t>Dual Opamp</t>
  </si>
  <si>
    <t>LMV932</t>
  </si>
  <si>
    <t>U2</t>
  </si>
  <si>
    <t>SOIC-8</t>
  </si>
  <si>
    <t>https://www.onsemi.com/pub/Collateral/LMV931-D.PDF</t>
  </si>
  <si>
    <t>LMV932DR2G</t>
  </si>
  <si>
    <t>TOTAL</t>
  </si>
  <si>
    <t>PER BOARD</t>
  </si>
  <si>
    <t>Column1</t>
  </si>
  <si>
    <t>Battery Cell</t>
  </si>
  <si>
    <t>CR2032</t>
  </si>
  <si>
    <t>Ebay</t>
  </si>
  <si>
    <t>Pin Tacks</t>
  </si>
  <si>
    <t>https://www.ebay.co.uk/itm/TIE-TAC-TACK-PIN-FLAT-PAD-TIE-SQUEEZE-CLUTCH-4MM-SILVER-OR-GOLD-PLATED/182380996648?var=484947684413&amp;hash=item2a76c12828:g:0EIAAOSwnHZYSEgz</t>
  </si>
  <si>
    <t>Branded ones!</t>
  </si>
  <si>
    <t>£3.14 for 50, £2.14 for 20</t>
  </si>
  <si>
    <t>RMCF0805FT10K0</t>
  </si>
  <si>
    <t>RMCF0805FT100K</t>
  </si>
  <si>
    <t>RMCF0805FT180K</t>
  </si>
  <si>
    <t>RMCF0805FT1K20</t>
  </si>
  <si>
    <t>RMCF0805FT1M00</t>
  </si>
  <si>
    <t>RMCF0805FT2K49</t>
  </si>
  <si>
    <t>RMCF0805FT8K20</t>
  </si>
  <si>
    <t xml:space="preserve"> 0805</t>
  </si>
  <si>
    <t>0805</t>
  </si>
  <si>
    <t>Non-pasives</t>
  </si>
  <si>
    <t>N/A</t>
  </si>
  <si>
    <t>2490Ω</t>
  </si>
  <si>
    <t>100Ω</t>
  </si>
  <si>
    <t>10mA @Vbat=3V</t>
  </si>
  <si>
    <t>47μF</t>
  </si>
  <si>
    <t>Just in case, get 20?</t>
  </si>
  <si>
    <t>CL21A476MQYNNNE</t>
  </si>
  <si>
    <t>CL21A226MOCLRNC</t>
  </si>
  <si>
    <t>885012207068</t>
  </si>
  <si>
    <t>RMCF0805FT100R</t>
  </si>
  <si>
    <t>Total Qty</t>
  </si>
  <si>
    <t>NX138BKSX</t>
  </si>
  <si>
    <t>Digikey PN</t>
  </si>
  <si>
    <t>RMCF0805FT100KCT-ND</t>
  </si>
  <si>
    <t>RMCF0805FT10K0CT-ND</t>
  </si>
  <si>
    <t>RMCF0805FT1K20CT-ND</t>
  </si>
  <si>
    <t>RMCF0805FT180KCT-ND</t>
  </si>
  <si>
    <t>RMCF0805FT1M00CT-ND</t>
  </si>
  <si>
    <t>RMCF0805FT2K49CT-ND</t>
  </si>
  <si>
    <t>RMCF0805FT8K20CT-ND</t>
  </si>
  <si>
    <t>RMCF0805FT100RCT-ND</t>
  </si>
  <si>
    <t>‎732-8057-1-ND‎</t>
  </si>
  <si>
    <t>‎1276-6780-1-ND‎</t>
  </si>
  <si>
    <t>‎1276-1852-1-ND‎</t>
  </si>
  <si>
    <t>AT42QT1012-TSHRCT-ND‎</t>
  </si>
  <si>
    <t>LMV932DR2GOSCT-ND‎</t>
  </si>
  <si>
    <t>1727-2733-1-ND‎</t>
  </si>
  <si>
    <t>1276-2450-1-ND</t>
  </si>
  <si>
    <t>CL21B104MBCNNNC</t>
  </si>
  <si>
    <t>36-3034-ND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</si>
</sst>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0" fontId="18" fillId="0" borderId="0" xfId="42"/>
    <xf numFmtId="8" fontId="0" fillId="33" borderId="0" xfId="0" applyNumberFormat="1" applyFill="1"/>
    <xf numFmtId="0" fontId="0" fillId="33" borderId="0" xfId="0" applyFill="1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0" fontId="18" fillId="0" borderId="0" xfId="42" applyFill="1"/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49" fontId="18" fillId="0" borderId="0" xfId="42" applyNumberFormat="1"/>
    <xf numFmtId="0" fontId="18" fillId="0" borderId="0" xfId="42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£&quot;#,##0.00"/>
    </dxf>
    <dxf>
      <numFmt numFmtId="12" formatCode="&quot;£&quot;#,##0.00_);[Red]\(&quot;£&quot;#,##0.00\)"/>
    </dxf>
    <dxf>
      <numFmt numFmtId="164" formatCode="&quot;£&quot;#,##0.00"/>
    </dxf>
    <dxf>
      <numFmt numFmtId="30" formatCode="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0" totalsRowShown="0">
  <autoFilter ref="A1:O20" xr:uid="{00000000-0009-0000-0100-000001000000}"/>
  <tableColumns count="15">
    <tableColumn id="2" xr3:uid="{00000000-0010-0000-0000-000002000000}" name="Description"/>
    <tableColumn id="3" xr3:uid="{00000000-0010-0000-0000-000003000000}" name="Part"/>
    <tableColumn id="4" xr3:uid="{00000000-0010-0000-0000-000004000000}" name="References"/>
    <tableColumn id="5" xr3:uid="{00000000-0010-0000-0000-000005000000}" name="Value"/>
    <tableColumn id="6" xr3:uid="{00000000-0010-0000-0000-000006000000}" name="Footprint" dataDxfId="3"/>
    <tableColumn id="7" xr3:uid="{00000000-0010-0000-0000-000007000000}" name="Quantity Per PCB"/>
    <tableColumn id="1" xr3:uid="{1246077D-DE7C-4990-AEE0-377D661912BB}" name="Total Qty">
      <calculatedColumnFormula>Table1[[#This Row],[Quantity Per PCB]]*50</calculatedColumnFormula>
    </tableColumn>
    <tableColumn id="8" xr3:uid="{00000000-0010-0000-0000-000008000000}" name="Datasheet"/>
    <tableColumn id="9" xr3:uid="{00000000-0010-0000-0000-000009000000}" name="MPN"/>
    <tableColumn id="10" xr3:uid="{00000000-0010-0000-0000-00000A000000}" name="Farnell (@50)"/>
    <tableColumn id="11" xr3:uid="{00000000-0010-0000-0000-00000B000000}" name="RS (@50)"/>
    <tableColumn id="12" xr3:uid="{00000000-0010-0000-0000-00000C000000}" name="digikey (@50)" dataDxfId="2"/>
    <tableColumn id="15" xr3:uid="{AB61D90D-EDFE-484C-A93E-295084526011}" name="Digikey PN" dataDxfId="0"/>
    <tableColumn id="14" xr3:uid="{00000000-0010-0000-0000-00000E000000}" name="Ebay" dataDxfId="1"/>
    <tableColumn id="13" xr3:uid="{00000000-0010-0000-0000-00000D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.uk/product-detail/en/stackpole-electronics-inc/RMCF0805FT180K/RMCF0805FT180KCT-ND/5049781" TargetMode="External"/><Relationship Id="rId13" Type="http://schemas.openxmlformats.org/officeDocument/2006/relationships/hyperlink" Target="https://www.digikey.co.uk/product-detail/en/stackpole-electronics-inc/RMCF0805FT1M00/RMCF0805FT1M00CT-ND/1942528" TargetMode="External"/><Relationship Id="rId18" Type="http://schemas.openxmlformats.org/officeDocument/2006/relationships/hyperlink" Target="https://www.digikey.co.uk/product-detail/en/samsung-electro-mechanics/CL21A476MQYNNNE/1276-1852-2-ND/3887510" TargetMode="External"/><Relationship Id="rId26" Type="http://schemas.openxmlformats.org/officeDocument/2006/relationships/hyperlink" Target="https://www.digikey.co.uk/product-detail/en/stackpole-electronics-inc/RMCF0805FT8K20/RMCF0805FT8K20CT-ND/1942431" TargetMode="External"/><Relationship Id="rId39" Type="http://schemas.openxmlformats.org/officeDocument/2006/relationships/hyperlink" Target="https://www.digikey.co.uk/product-detail/en/CL21A226MOCLRNC/1276-6780-1-ND/5961639/?itemSeq=302306899" TargetMode="External"/><Relationship Id="rId3" Type="http://schemas.openxmlformats.org/officeDocument/2006/relationships/hyperlink" Target="https://www.ebay.co.uk/itm/Ultra-Bright-LED-Diodes-Constant-Flashing-Flickering-1-8mm-3mm-5mm-10mm/152555238306?hash=item23850033a2:m:mxVl5GJtQwZvNznODaGINjw" TargetMode="External"/><Relationship Id="rId21" Type="http://schemas.openxmlformats.org/officeDocument/2006/relationships/hyperlink" Target="https://www.digikey.co.uk/product-detail/en/samsung-electro-mechanics/CL21A226MOCLRNC/1276-6780-2-ND/5961264" TargetMode="External"/><Relationship Id="rId34" Type="http://schemas.openxmlformats.org/officeDocument/2006/relationships/hyperlink" Target="https://www.digikey.co.uk/product-detail/en/stackpole-electronics-inc/RMCF0805FT1M00/RMCF0805FT1M00CT-ND/1942528" TargetMode="External"/><Relationship Id="rId42" Type="http://schemas.openxmlformats.org/officeDocument/2006/relationships/hyperlink" Target="https://www.digikey.co.uk/product-detail/en/LMV932DR2G/LMV932DR2GOSCT-ND/3906381/?itemSeq=302306981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.uk/product-detail/en/stackpole-electronics-inc/RMCF0805FT100K/RMCF0805FT100KCT-ND/1942491" TargetMode="External"/><Relationship Id="rId12" Type="http://schemas.openxmlformats.org/officeDocument/2006/relationships/hyperlink" Target="https://www.digikey.co.uk/product-detail/en/stackpole-electronics-inc/RMCF0805FT1M00/RMCF0805FT1M00CT-ND/1942528" TargetMode="External"/><Relationship Id="rId17" Type="http://schemas.openxmlformats.org/officeDocument/2006/relationships/hyperlink" Target="https://www.digikey.co.uk/product-detail/en/stackpole-electronics-inc/RMCF0805FT8K20/RMCF0805FT8K20CT-ND/1942431" TargetMode="External"/><Relationship Id="rId25" Type="http://schemas.openxmlformats.org/officeDocument/2006/relationships/hyperlink" Target="https://www.digikey.co.uk/product-detail/en/stackpole-electronics-inc/RMCF0805FT100R/RMCF0805FT100RCT-ND/1942332" TargetMode="External"/><Relationship Id="rId33" Type="http://schemas.openxmlformats.org/officeDocument/2006/relationships/hyperlink" Target="https://www.digikey.co.uk/product-detail/en/stackpole-electronics-inc/RMCF0805FT1K20/RMCF0805FT1K20CT-ND/2418296" TargetMode="External"/><Relationship Id="rId38" Type="http://schemas.openxmlformats.org/officeDocument/2006/relationships/hyperlink" Target="https://www.digikey.co.uk/product-detail/en/885012207068/732-8057-1-ND/5454684/?itemSeq=302306892" TargetMode="External"/><Relationship Id="rId46" Type="http://schemas.openxmlformats.org/officeDocument/2006/relationships/hyperlink" Target="https://www.digikey.co.uk/product-detail/en/keystone-electronics/3034/36-3034-ND/4499289" TargetMode="External"/><Relationship Id="rId2" Type="http://schemas.openxmlformats.org/officeDocument/2006/relationships/hyperlink" Target="Branded%20ones!" TargetMode="External"/><Relationship Id="rId16" Type="http://schemas.openxmlformats.org/officeDocument/2006/relationships/hyperlink" Target="https://www.digikey.co.uk/product-detail/en/stackpole-electronics-inc/RMCF0805FT8K20/RMCF0805FT8K20CT-ND/1942431" TargetMode="External"/><Relationship Id="rId20" Type="http://schemas.openxmlformats.org/officeDocument/2006/relationships/hyperlink" Target="https://www.digikey.co.uk/product-detail/en/samsung-electro-mechanics/CL21A226MOCLRNC/1276-6780-2-ND/5961264" TargetMode="External"/><Relationship Id="rId29" Type="http://schemas.openxmlformats.org/officeDocument/2006/relationships/hyperlink" Target="https://www.digikey.co.uk/product-detail/en/nexperia-usa-inc/NX138BKSX/1727-2733-2-ND/6575988" TargetMode="External"/><Relationship Id="rId41" Type="http://schemas.openxmlformats.org/officeDocument/2006/relationships/hyperlink" Target="https://www.digikey.co.uk/product-detail/en/AT42QT1012-TSHR/AT42QT1012-TSHRCT-ND/2268875/?itemSeq=302306975" TargetMode="External"/><Relationship Id="rId1" Type="http://schemas.openxmlformats.org/officeDocument/2006/relationships/hyperlink" Target="https://www.ebay.co.uk/itm/TIE-TAC-TACK-PIN-FLAT-PAD-TIE-SQUEEZE-CLUTCH-4MM-SILVER-OR-GOLD-PLATED/182380996648?var=484947684413&amp;hash=item2a76c12828:g:0EIAAOSwnHZYSEgz" TargetMode="External"/><Relationship Id="rId6" Type="http://schemas.openxmlformats.org/officeDocument/2006/relationships/hyperlink" Target="https://www.digikey.co.uk/product-detail/en/stackpole-electronics-inc/RMCF0805FT100K/RMCF0805FT100KCT-ND/1942491" TargetMode="External"/><Relationship Id="rId11" Type="http://schemas.openxmlformats.org/officeDocument/2006/relationships/hyperlink" Target="https://www.digikey.co.uk/product-detail/en/stackpole-electronics-inc/RMCF0805FT1K20/RMCF0805FT1K20CT-ND/2418296" TargetMode="External"/><Relationship Id="rId24" Type="http://schemas.openxmlformats.org/officeDocument/2006/relationships/hyperlink" Target="https://www.digikey.co.uk/product-detail/en/samsung-electro-mechanics/CL21B104MACNNNC/1276-2449-1-ND/3890535" TargetMode="External"/><Relationship Id="rId32" Type="http://schemas.openxmlformats.org/officeDocument/2006/relationships/hyperlink" Target="https://www.digikey.co.uk/product-detail/en/stackpole-electronics-inc/RMCF0805FT180K/RMCF0805FT180KCT-ND/5049781" TargetMode="External"/><Relationship Id="rId37" Type="http://schemas.openxmlformats.org/officeDocument/2006/relationships/hyperlink" Target="https://www.digikey.co.uk/product-detail/en/stackpole-electronics-inc/RMCF0805FT100R/RMCF0805FT100RCT-ND/1942332" TargetMode="External"/><Relationship Id="rId40" Type="http://schemas.openxmlformats.org/officeDocument/2006/relationships/hyperlink" Target="https://www.digikey.co.uk/product-detail/en/CL21A476MQYNNNE/1276-1852-1-ND/3889938/?itemSeq=302306908" TargetMode="External"/><Relationship Id="rId45" Type="http://schemas.openxmlformats.org/officeDocument/2006/relationships/hyperlink" Target="https://www.digikey.co.uk/product-detail/en/CL21B104MBCNNNC/1276-2450-1-ND/3890536" TargetMode="External"/><Relationship Id="rId5" Type="http://schemas.openxmlformats.org/officeDocument/2006/relationships/hyperlink" Target="https://www.digikey.co.uk/product-detail/en/stackpole-electronics-inc/RMCF0805FT10K0/RMCF0805FT10K0CT-ND/1942435" TargetMode="External"/><Relationship Id="rId15" Type="http://schemas.openxmlformats.org/officeDocument/2006/relationships/hyperlink" Target="https://www.digikey.co.uk/product-detail/en/stackpole-electronics-inc/RMCF0805FT2K49/RMCF0805FT2K49CT-ND/1942392" TargetMode="External"/><Relationship Id="rId23" Type="http://schemas.openxmlformats.org/officeDocument/2006/relationships/hyperlink" Target="https://www.digikey.co.uk/product-detail/en/wurth-electronics-inc/885012207068/732-8057-1-ND/5454684" TargetMode="External"/><Relationship Id="rId28" Type="http://schemas.openxmlformats.org/officeDocument/2006/relationships/hyperlink" Target="https://www.digikey.co.uk/product-detail/en/nexperia-usa-inc/NX138BKSX/1727-2733-2-ND/6575988" TargetMode="External"/><Relationship Id="rId36" Type="http://schemas.openxmlformats.org/officeDocument/2006/relationships/hyperlink" Target="https://www.digikey.co.uk/product-detail/en/stackpole-electronics-inc/RMCF0805FT8K20/RMCF0805FT8K20CT-ND/1942431" TargetMode="External"/><Relationship Id="rId10" Type="http://schemas.openxmlformats.org/officeDocument/2006/relationships/hyperlink" Target="https://www.digikey.co.uk/product-detail/en/stackpole-electronics-inc/RMCF0805FT1K20/RMCF0805FT1K20CT-ND/2418296" TargetMode="External"/><Relationship Id="rId19" Type="http://schemas.openxmlformats.org/officeDocument/2006/relationships/hyperlink" Target="https://www.digikey.co.uk/product-detail/en/samsung-electro-mechanics/CL21A476MQYNNNE/1276-1852-2-ND/3887510" TargetMode="External"/><Relationship Id="rId31" Type="http://schemas.openxmlformats.org/officeDocument/2006/relationships/hyperlink" Target="https://www.digikey.co.uk/product-detail/en/stackpole-electronics-inc/RMCF0805FT10K0/RMCF0805FT10K0CT-ND/1942435" TargetMode="External"/><Relationship Id="rId44" Type="http://schemas.openxmlformats.org/officeDocument/2006/relationships/hyperlink" Target="https://www.digikey.co.uk/product-detail/en/CL21B104MBCNNNC/1276-2450-1-ND/3890536" TargetMode="External"/><Relationship Id="rId4" Type="http://schemas.openxmlformats.org/officeDocument/2006/relationships/hyperlink" Target="https://www.digikey.co.uk/product-detail/en/stackpole-electronics-inc/RMCF0805FT10K0/RMCF0805FT10K0CT-ND/1942435" TargetMode="External"/><Relationship Id="rId9" Type="http://schemas.openxmlformats.org/officeDocument/2006/relationships/hyperlink" Target="https://www.digikey.co.uk/product-detail/en/stackpole-electronics-inc/RMCF0805FT180K/RMCF0805FT180KCT-ND/5049781" TargetMode="External"/><Relationship Id="rId14" Type="http://schemas.openxmlformats.org/officeDocument/2006/relationships/hyperlink" Target="https://www.digikey.co.uk/product-detail/en/stackpole-electronics-inc/RMCF0805FT1M00/RMCF0805FT1M00CT-ND/1942528" TargetMode="External"/><Relationship Id="rId22" Type="http://schemas.openxmlformats.org/officeDocument/2006/relationships/hyperlink" Target="https://www.digikey.co.uk/product-detail/en/wurth-electronics-inc/885012207068/732-8057-1-ND/5454684" TargetMode="External"/><Relationship Id="rId27" Type="http://schemas.openxmlformats.org/officeDocument/2006/relationships/hyperlink" Target="https://www.digikey.co.uk/product-detail/en/keystone-electronics/3034/36-3034-ND/4499289" TargetMode="External"/><Relationship Id="rId30" Type="http://schemas.openxmlformats.org/officeDocument/2006/relationships/hyperlink" Target="https://www.digikey.co.uk/product-detail/en/stackpole-electronics-inc/RMCF0805FT100K/RMCF0805FT100KCT-ND/1942491" TargetMode="External"/><Relationship Id="rId35" Type="http://schemas.openxmlformats.org/officeDocument/2006/relationships/hyperlink" Target="https://www.digikey.co.uk/product-detail/en/stackpole-electronics-inc/RMCF0805FT2K49/RMCF0805FT2K49CT-ND/1942392" TargetMode="External"/><Relationship Id="rId43" Type="http://schemas.openxmlformats.org/officeDocument/2006/relationships/hyperlink" Target="https://www.digikey.co.uk/product-detail/en/NX138BKSX/1727-2733-1-ND/6576195/?itemSeq=302307151" TargetMode="External"/><Relationship Id="rId4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N22" sqref="N22"/>
    </sheetView>
  </sheetViews>
  <sheetFormatPr defaultRowHeight="15" x14ac:dyDescent="0.25"/>
  <cols>
    <col min="1" max="1" width="13.28515625" customWidth="1"/>
    <col min="3" max="3" width="13.140625" customWidth="1"/>
    <col min="4" max="4" width="11.85546875" bestFit="1" customWidth="1"/>
    <col min="5" max="5" width="11.42578125" style="9" customWidth="1"/>
    <col min="6" max="6" width="18.140625" customWidth="1"/>
    <col min="7" max="7" width="11.28515625" bestFit="1" customWidth="1"/>
    <col min="8" max="8" width="63.5703125" bestFit="1" customWidth="1"/>
    <col min="9" max="9" width="19" bestFit="1" customWidth="1"/>
    <col min="10" max="10" width="15" customWidth="1"/>
    <col min="11" max="11" width="11" customWidth="1"/>
    <col min="12" max="12" width="15.28515625" style="5" customWidth="1"/>
    <col min="13" max="13" width="22.140625" style="5" bestFit="1" customWidth="1"/>
    <col min="14" max="14" width="15.28515625" customWidth="1"/>
    <col min="15" max="15" width="3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88</v>
      </c>
      <c r="H1" t="s">
        <v>6</v>
      </c>
      <c r="I1" t="s">
        <v>7</v>
      </c>
      <c r="J1" t="s">
        <v>8</v>
      </c>
      <c r="K1" t="s">
        <v>9</v>
      </c>
      <c r="L1" s="5" t="s">
        <v>10</v>
      </c>
      <c r="M1" s="5" t="s">
        <v>90</v>
      </c>
      <c r="N1" t="s">
        <v>63</v>
      </c>
      <c r="O1" t="s">
        <v>60</v>
      </c>
    </row>
    <row r="2" spans="1:15" x14ac:dyDescent="0.25">
      <c r="A2" t="s">
        <v>11</v>
      </c>
      <c r="C2" t="s">
        <v>12</v>
      </c>
      <c r="D2" t="s">
        <v>13</v>
      </c>
      <c r="F2">
        <v>1</v>
      </c>
      <c r="G2">
        <f>Table1[[#This Row],[Quantity Per PCB]]*50</f>
        <v>50</v>
      </c>
      <c r="H2" t="s">
        <v>14</v>
      </c>
      <c r="I2" s="2">
        <v>3034</v>
      </c>
      <c r="J2" s="1">
        <v>0.51</v>
      </c>
      <c r="K2" s="1">
        <v>0.65</v>
      </c>
      <c r="L2" s="5">
        <v>0.19</v>
      </c>
      <c r="M2" s="6" t="s">
        <v>107</v>
      </c>
      <c r="N2" s="3"/>
      <c r="O2" t="s">
        <v>15</v>
      </c>
    </row>
    <row r="3" spans="1:15" x14ac:dyDescent="0.25">
      <c r="A3" t="s">
        <v>16</v>
      </c>
      <c r="C3" t="s">
        <v>17</v>
      </c>
      <c r="D3" t="s">
        <v>18</v>
      </c>
      <c r="E3" s="10" t="s">
        <v>75</v>
      </c>
      <c r="F3">
        <v>1</v>
      </c>
      <c r="G3">
        <f>Table1[[#This Row],[Quantity Per PCB]]*50</f>
        <v>50</v>
      </c>
      <c r="I3" s="2" t="s">
        <v>106</v>
      </c>
      <c r="L3" s="6">
        <v>2.8000000000000001E-2</v>
      </c>
      <c r="M3" s="12" t="s">
        <v>105</v>
      </c>
      <c r="N3" s="3"/>
    </row>
    <row r="4" spans="1:15" x14ac:dyDescent="0.25">
      <c r="A4" t="s">
        <v>16</v>
      </c>
      <c r="C4" t="s">
        <v>19</v>
      </c>
      <c r="D4" t="s">
        <v>20</v>
      </c>
      <c r="E4" s="9" t="s">
        <v>76</v>
      </c>
      <c r="F4">
        <v>1</v>
      </c>
      <c r="G4">
        <f>Table1[[#This Row],[Quantity Per PCB]]*50</f>
        <v>50</v>
      </c>
      <c r="I4" s="11" t="s">
        <v>86</v>
      </c>
      <c r="L4" s="6">
        <v>0.03</v>
      </c>
      <c r="M4" s="2" t="s">
        <v>99</v>
      </c>
      <c r="N4" s="4"/>
    </row>
    <row r="5" spans="1:15" x14ac:dyDescent="0.25">
      <c r="A5" t="s">
        <v>16</v>
      </c>
      <c r="C5" t="s">
        <v>21</v>
      </c>
      <c r="D5" t="s">
        <v>22</v>
      </c>
      <c r="E5" s="9" t="s">
        <v>76</v>
      </c>
      <c r="F5">
        <v>1</v>
      </c>
      <c r="G5">
        <f>Table1[[#This Row],[Quantity Per PCB]]*50</f>
        <v>50</v>
      </c>
      <c r="I5" s="2" t="s">
        <v>85</v>
      </c>
      <c r="L5" s="6">
        <v>5.6000000000000001E-2</v>
      </c>
      <c r="M5" s="2" t="s">
        <v>100</v>
      </c>
      <c r="N5" s="3"/>
    </row>
    <row r="6" spans="1:15" x14ac:dyDescent="0.25">
      <c r="D6" t="s">
        <v>82</v>
      </c>
      <c r="E6" s="9" t="s">
        <v>76</v>
      </c>
      <c r="F6">
        <v>1</v>
      </c>
      <c r="G6">
        <f>Table1[[#This Row],[Quantity Per PCB]]*50</f>
        <v>50</v>
      </c>
      <c r="I6" s="2" t="s">
        <v>84</v>
      </c>
      <c r="L6" s="6">
        <v>9.7000000000000003E-2</v>
      </c>
      <c r="M6" s="2" t="s">
        <v>101</v>
      </c>
      <c r="N6" s="3"/>
      <c r="O6" t="s">
        <v>83</v>
      </c>
    </row>
    <row r="7" spans="1:15" x14ac:dyDescent="0.25">
      <c r="A7" t="s">
        <v>23</v>
      </c>
      <c r="C7" t="s">
        <v>24</v>
      </c>
      <c r="E7" s="9" t="s">
        <v>25</v>
      </c>
      <c r="F7">
        <v>2</v>
      </c>
      <c r="G7">
        <f>Table1[[#This Row],[Quantity Per PCB]]*50</f>
        <v>100</v>
      </c>
      <c r="J7" s="4"/>
      <c r="K7" s="4"/>
      <c r="L7" s="7"/>
      <c r="M7" s="7"/>
      <c r="N7" s="1">
        <f>7.5/50</f>
        <v>0.15</v>
      </c>
      <c r="O7" s="2" t="s">
        <v>67</v>
      </c>
    </row>
    <row r="8" spans="1:15" x14ac:dyDescent="0.25">
      <c r="A8" t="s">
        <v>26</v>
      </c>
      <c r="B8" t="s">
        <v>27</v>
      </c>
      <c r="C8" t="s">
        <v>28</v>
      </c>
      <c r="E8" s="9" t="s">
        <v>29</v>
      </c>
      <c r="F8">
        <v>1</v>
      </c>
      <c r="G8">
        <f>Table1[[#This Row],[Quantity Per PCB]]*50</f>
        <v>50</v>
      </c>
      <c r="H8" t="s">
        <v>30</v>
      </c>
      <c r="I8" s="2" t="s">
        <v>89</v>
      </c>
      <c r="J8" t="s">
        <v>78</v>
      </c>
      <c r="K8" t="s">
        <v>78</v>
      </c>
      <c r="L8" s="6">
        <v>0.2</v>
      </c>
      <c r="M8" s="2" t="s">
        <v>104</v>
      </c>
      <c r="N8" s="3"/>
    </row>
    <row r="9" spans="1:15" x14ac:dyDescent="0.25">
      <c r="A9" t="s">
        <v>31</v>
      </c>
      <c r="C9" t="s">
        <v>32</v>
      </c>
      <c r="D9" t="s">
        <v>33</v>
      </c>
      <c r="E9" s="9" t="s">
        <v>76</v>
      </c>
      <c r="F9">
        <v>1</v>
      </c>
      <c r="G9">
        <f>Table1[[#This Row],[Quantity Per PCB]]*50</f>
        <v>50</v>
      </c>
      <c r="I9" s="2" t="s">
        <v>69</v>
      </c>
      <c r="L9" s="6">
        <v>2.1999999999999999E-2</v>
      </c>
      <c r="M9" s="2" t="s">
        <v>91</v>
      </c>
      <c r="N9" s="4"/>
    </row>
    <row r="10" spans="1:15" x14ac:dyDescent="0.25">
      <c r="A10" t="s">
        <v>31</v>
      </c>
      <c r="C10" t="s">
        <v>34</v>
      </c>
      <c r="D10" t="s">
        <v>35</v>
      </c>
      <c r="E10" s="9" t="s">
        <v>76</v>
      </c>
      <c r="F10">
        <v>2</v>
      </c>
      <c r="G10">
        <f>Table1[[#This Row],[Quantity Per PCB]]*50</f>
        <v>100</v>
      </c>
      <c r="I10" s="2" t="s">
        <v>68</v>
      </c>
      <c r="L10" s="6">
        <v>2.1999999999999999E-2</v>
      </c>
      <c r="M10" s="2" t="s">
        <v>92</v>
      </c>
      <c r="N10" s="4"/>
    </row>
    <row r="11" spans="1:15" x14ac:dyDescent="0.25">
      <c r="A11" t="s">
        <v>31</v>
      </c>
      <c r="C11" t="s">
        <v>36</v>
      </c>
      <c r="D11" t="s">
        <v>37</v>
      </c>
      <c r="E11" s="9" t="s">
        <v>76</v>
      </c>
      <c r="F11">
        <v>1</v>
      </c>
      <c r="G11">
        <f>Table1[[#This Row],[Quantity Per PCB]]*50</f>
        <v>50</v>
      </c>
      <c r="I11" s="2" t="s">
        <v>71</v>
      </c>
      <c r="L11" s="8">
        <v>2.1999999999999999E-2</v>
      </c>
      <c r="M11" s="2" t="s">
        <v>93</v>
      </c>
      <c r="N11" s="4"/>
    </row>
    <row r="12" spans="1:15" x14ac:dyDescent="0.25">
      <c r="A12" t="s">
        <v>31</v>
      </c>
      <c r="C12" t="s">
        <v>38</v>
      </c>
      <c r="D12" t="s">
        <v>39</v>
      </c>
      <c r="E12" s="9" t="s">
        <v>76</v>
      </c>
      <c r="F12">
        <v>1</v>
      </c>
      <c r="G12">
        <f>Table1[[#This Row],[Quantity Per PCB]]*50</f>
        <v>50</v>
      </c>
      <c r="I12" s="2" t="s">
        <v>70</v>
      </c>
      <c r="L12" s="6">
        <v>2.1999999999999999E-2</v>
      </c>
      <c r="M12" s="2" t="s">
        <v>94</v>
      </c>
      <c r="N12" s="4"/>
    </row>
    <row r="13" spans="1:15" x14ac:dyDescent="0.25">
      <c r="A13" t="s">
        <v>31</v>
      </c>
      <c r="C13" t="s">
        <v>40</v>
      </c>
      <c r="D13" t="s">
        <v>41</v>
      </c>
      <c r="E13" s="9" t="s">
        <v>76</v>
      </c>
      <c r="F13">
        <v>1</v>
      </c>
      <c r="G13">
        <f>Table1[[#This Row],[Quantity Per PCB]]*50</f>
        <v>50</v>
      </c>
      <c r="I13" s="2" t="s">
        <v>72</v>
      </c>
      <c r="L13" s="6">
        <v>2.1999999999999999E-2</v>
      </c>
      <c r="M13" s="2" t="s">
        <v>95</v>
      </c>
      <c r="N13" s="4"/>
    </row>
    <row r="14" spans="1:15" x14ac:dyDescent="0.25">
      <c r="A14" t="s">
        <v>31</v>
      </c>
      <c r="C14" t="s">
        <v>42</v>
      </c>
      <c r="D14" t="s">
        <v>79</v>
      </c>
      <c r="E14" s="9" t="s">
        <v>76</v>
      </c>
      <c r="F14">
        <v>1</v>
      </c>
      <c r="G14">
        <f>Table1[[#This Row],[Quantity Per PCB]]*50</f>
        <v>50</v>
      </c>
      <c r="I14" s="2" t="s">
        <v>73</v>
      </c>
      <c r="L14" s="6">
        <v>2.1999999999999999E-2</v>
      </c>
      <c r="M14" s="2" t="s">
        <v>96</v>
      </c>
      <c r="N14" s="4"/>
    </row>
    <row r="15" spans="1:15" x14ac:dyDescent="0.25">
      <c r="A15" t="s">
        <v>31</v>
      </c>
      <c r="C15" t="s">
        <v>43</v>
      </c>
      <c r="D15" t="s">
        <v>44</v>
      </c>
      <c r="E15" s="9" t="s">
        <v>76</v>
      </c>
      <c r="F15">
        <v>1</v>
      </c>
      <c r="G15">
        <f>Table1[[#This Row],[Quantity Per PCB]]*50</f>
        <v>50</v>
      </c>
      <c r="I15" s="2" t="s">
        <v>74</v>
      </c>
      <c r="L15" s="6">
        <v>2.1999999999999999E-2</v>
      </c>
      <c r="M15" s="2" t="s">
        <v>97</v>
      </c>
      <c r="N15" s="4"/>
    </row>
    <row r="16" spans="1:15" x14ac:dyDescent="0.25">
      <c r="A16" t="s">
        <v>31</v>
      </c>
      <c r="C16" t="s">
        <v>45</v>
      </c>
      <c r="D16" t="s">
        <v>80</v>
      </c>
      <c r="E16" s="9" t="s">
        <v>76</v>
      </c>
      <c r="F16">
        <v>2</v>
      </c>
      <c r="G16">
        <f>Table1[[#This Row],[Quantity Per PCB]]*50</f>
        <v>100</v>
      </c>
      <c r="I16" s="2" t="s">
        <v>87</v>
      </c>
      <c r="L16" s="6">
        <v>2.1999999999999999E-2</v>
      </c>
      <c r="M16" s="2" t="s">
        <v>98</v>
      </c>
      <c r="N16" s="4"/>
      <c r="O16" t="s">
        <v>81</v>
      </c>
    </row>
    <row r="17" spans="1:15" x14ac:dyDescent="0.25">
      <c r="A17" t="s">
        <v>46</v>
      </c>
      <c r="B17" t="s">
        <v>47</v>
      </c>
      <c r="C17" t="s">
        <v>48</v>
      </c>
      <c r="E17" s="9" t="s">
        <v>49</v>
      </c>
      <c r="F17">
        <v>1</v>
      </c>
      <c r="G17">
        <f>Table1[[#This Row],[Quantity Per PCB]]*50</f>
        <v>50</v>
      </c>
      <c r="H17" t="s">
        <v>50</v>
      </c>
      <c r="I17" t="s">
        <v>51</v>
      </c>
      <c r="J17" s="1">
        <v>0.43</v>
      </c>
      <c r="K17" s="1">
        <v>0.47</v>
      </c>
      <c r="L17" s="5">
        <v>0.45</v>
      </c>
      <c r="M17" s="2" t="s">
        <v>102</v>
      </c>
      <c r="N17" s="3"/>
    </row>
    <row r="18" spans="1:15" x14ac:dyDescent="0.25">
      <c r="A18" t="s">
        <v>52</v>
      </c>
      <c r="B18" t="s">
        <v>53</v>
      </c>
      <c r="C18" t="s">
        <v>54</v>
      </c>
      <c r="E18" s="9" t="s">
        <v>55</v>
      </c>
      <c r="F18">
        <v>1</v>
      </c>
      <c r="G18">
        <f>Table1[[#This Row],[Quantity Per PCB]]*50</f>
        <v>50</v>
      </c>
      <c r="H18" t="s">
        <v>56</v>
      </c>
      <c r="I18" t="s">
        <v>57</v>
      </c>
      <c r="J18" s="1">
        <v>0.34</v>
      </c>
      <c r="K18" s="1">
        <v>0.1</v>
      </c>
      <c r="L18" s="5">
        <v>0.36</v>
      </c>
      <c r="M18" s="2" t="s">
        <v>103</v>
      </c>
      <c r="N18" s="3"/>
    </row>
    <row r="19" spans="1:15" x14ac:dyDescent="0.25">
      <c r="A19" t="s">
        <v>61</v>
      </c>
      <c r="C19" t="s">
        <v>62</v>
      </c>
      <c r="E19" s="9" t="s">
        <v>62</v>
      </c>
      <c r="F19">
        <v>1</v>
      </c>
      <c r="G19">
        <f>Table1[[#This Row],[Quantity Per PCB]]*50</f>
        <v>50</v>
      </c>
      <c r="J19" s="3"/>
      <c r="K19" s="3"/>
      <c r="L19" s="7"/>
      <c r="M19" s="7"/>
      <c r="N19" s="1">
        <f t="shared" ref="N19" si="0">2.87*3/60</f>
        <v>0.14349999999999999</v>
      </c>
      <c r="O19" s="2" t="s">
        <v>66</v>
      </c>
    </row>
    <row r="20" spans="1:15" x14ac:dyDescent="0.25">
      <c r="A20" t="s">
        <v>64</v>
      </c>
      <c r="F20">
        <v>1</v>
      </c>
      <c r="G20">
        <f>Table1[[#This Row],[Quantity Per PCB]]*50</f>
        <v>50</v>
      </c>
      <c r="J20" s="3"/>
      <c r="K20" s="3"/>
      <c r="L20" s="7"/>
      <c r="M20" s="7"/>
      <c r="N20" s="1">
        <f>4.4/50</f>
        <v>8.8000000000000009E-2</v>
      </c>
      <c r="O20" s="2" t="s">
        <v>65</v>
      </c>
    </row>
    <row r="21" spans="1:15" x14ac:dyDescent="0.25">
      <c r="I21" t="s">
        <v>77</v>
      </c>
      <c r="J21" s="1">
        <f>J18+J17+J2</f>
        <v>1.28</v>
      </c>
      <c r="K21" s="1">
        <f t="shared" ref="K21:L21" si="1">K18+K17+K2</f>
        <v>1.22</v>
      </c>
      <c r="L21" s="1">
        <f t="shared" si="1"/>
        <v>1</v>
      </c>
      <c r="M21" s="1"/>
      <c r="N21" s="1"/>
    </row>
    <row r="22" spans="1:15" x14ac:dyDescent="0.25">
      <c r="I22" t="s">
        <v>58</v>
      </c>
      <c r="J22" s="1">
        <f>(SUMPRODUCT(Table1[[Quantity Per PCB]:[Quantity Per PCB]],Table1[Farnell (@50)])+SUMPRODUCT(Table1[[Quantity Per PCB]:[Quantity Per PCB]], Table1[[Ebay]:[Ebay]]))*50</f>
        <v>90.575000000000003</v>
      </c>
      <c r="K22" s="1">
        <f>(SUMPRODUCT(Table1[[Quantity Per PCB]:[Quantity Per PCB]],Table1[RS (@50)])+SUMPRODUCT(Table1[[Quantity Per PCB]:[Quantity Per PCB]], Table1[[Ebay]:[Ebay]]))*50</f>
        <v>87.575000000000003</v>
      </c>
      <c r="L22" s="1">
        <f>(SUMPRODUCT(Table1[[Quantity Per PCB]:[Quantity Per PCB]],Table1[RS (@50)])+SUMPRODUCT(Table1[[Quantity Per PCB]:[Quantity Per PCB]], Table1[[Ebay]:[Ebay]]))*50</f>
        <v>87.575000000000003</v>
      </c>
      <c r="M22" s="1"/>
      <c r="N22" s="1"/>
    </row>
    <row r="23" spans="1:15" x14ac:dyDescent="0.25">
      <c r="I23" t="s">
        <v>59</v>
      </c>
      <c r="J23" s="1">
        <f>J22/50</f>
        <v>1.8115000000000001</v>
      </c>
      <c r="K23" s="1">
        <f>K22/50</f>
        <v>1.7515000000000001</v>
      </c>
      <c r="L23" s="5">
        <f>L22/50</f>
        <v>1.7515000000000001</v>
      </c>
      <c r="N23" s="1"/>
    </row>
    <row r="25" spans="1:15" x14ac:dyDescent="0.25">
      <c r="L25"/>
      <c r="M25"/>
    </row>
  </sheetData>
  <hyperlinks>
    <hyperlink ref="O20" r:id="rId1" xr:uid="{00000000-0004-0000-0000-000000000000}"/>
    <hyperlink ref="O19" r:id="rId2" xr:uid="{00000000-0004-0000-0000-000001000000}"/>
    <hyperlink ref="O7" r:id="rId3" xr:uid="{00000000-0004-0000-0000-000002000000}"/>
    <hyperlink ref="L10" r:id="rId4" display="https://www.digikey.co.uk/product-detail/en/stackpole-electronics-inc/RMCF0805FT10K0/RMCF0805FT10K0CT-ND/1942435" xr:uid="{00000000-0004-0000-0000-000003000000}"/>
    <hyperlink ref="I10" r:id="rId5" display="https://www.digikey.co.uk/product-detail/en/stackpole-electronics-inc/RMCF0805FT10K0/RMCF0805FT10K0CT-ND/1942435" xr:uid="{00000000-0004-0000-0000-000004000000}"/>
    <hyperlink ref="I9" r:id="rId6" display="https://www.digikey.co.uk/product-detail/en/stackpole-electronics-inc/RMCF0805FT100K/RMCF0805FT100KCT-ND/1942491" xr:uid="{00000000-0004-0000-0000-000005000000}"/>
    <hyperlink ref="L9" r:id="rId7" display="https://www.digikey.co.uk/product-detail/en/stackpole-electronics-inc/RMCF0805FT100K/RMCF0805FT100KCT-ND/1942491" xr:uid="{00000000-0004-0000-0000-000006000000}"/>
    <hyperlink ref="L12" r:id="rId8" display="https://www.digikey.co.uk/product-detail/en/stackpole-electronics-inc/RMCF0805FT180K/RMCF0805FT180KCT-ND/5049781" xr:uid="{00000000-0004-0000-0000-000007000000}"/>
    <hyperlink ref="I12" r:id="rId9" display="https://www.digikey.co.uk/product-detail/en/stackpole-electronics-inc/RMCF0805FT180K/RMCF0805FT180KCT-ND/5049781" xr:uid="{00000000-0004-0000-0000-000008000000}"/>
    <hyperlink ref="I11" r:id="rId10" display="https://www.digikey.co.uk/product-detail/en/stackpole-electronics-inc/RMCF0805FT1K20/RMCF0805FT1K20CT-ND/2418296" xr:uid="{00000000-0004-0000-0000-000009000000}"/>
    <hyperlink ref="L11" r:id="rId11" display="https://www.digikey.co.uk/product-detail/en/stackpole-electronics-inc/RMCF0805FT1K20/RMCF0805FT1K20CT-ND/2418296" xr:uid="{00000000-0004-0000-0000-00000A000000}"/>
    <hyperlink ref="I13" r:id="rId12" display="https://www.digikey.co.uk/product-detail/en/stackpole-electronics-inc/RMCF0805FT1M00/RMCF0805FT1M00CT-ND/1942528" xr:uid="{00000000-0004-0000-0000-00000B000000}"/>
    <hyperlink ref="L13" r:id="rId13" display="https://www.digikey.co.uk/product-detail/en/stackpole-electronics-inc/RMCF0805FT1M00/RMCF0805FT1M00CT-ND/1942528" xr:uid="{00000000-0004-0000-0000-00000C000000}"/>
    <hyperlink ref="L14" r:id="rId14" display="https://www.digikey.co.uk/product-detail/en/stackpole-electronics-inc/RMCF0805FT1M00/RMCF0805FT1M00CT-ND/1942528" xr:uid="{00000000-0004-0000-0000-00000D000000}"/>
    <hyperlink ref="I14" r:id="rId15" display="https://www.digikey.co.uk/product-detail/en/stackpole-electronics-inc/RMCF0805FT2K49/RMCF0805FT2K49CT-ND/1942392" xr:uid="{00000000-0004-0000-0000-00000E000000}"/>
    <hyperlink ref="I15" r:id="rId16" display="https://www.digikey.co.uk/product-detail/en/stackpole-electronics-inc/RMCF0805FT8K20/RMCF0805FT8K20CT-ND/1942431" xr:uid="{00000000-0004-0000-0000-00000F000000}"/>
    <hyperlink ref="L15" r:id="rId17" display="https://www.digikey.co.uk/product-detail/en/stackpole-electronics-inc/RMCF0805FT8K20/RMCF0805FT8K20CT-ND/1942431" xr:uid="{00000000-0004-0000-0000-000010000000}"/>
    <hyperlink ref="I6" r:id="rId18" display="https://www.digikey.co.uk/product-detail/en/samsung-electro-mechanics/CL21A476MQYNNNE/1276-1852-2-ND/3887510" xr:uid="{00000000-0004-0000-0000-000011000000}"/>
    <hyperlink ref="L6" r:id="rId19" display="https://www.digikey.co.uk/product-detail/en/samsung-electro-mechanics/CL21A476MQYNNNE/1276-1852-2-ND/3887510" xr:uid="{00000000-0004-0000-0000-000012000000}"/>
    <hyperlink ref="I5" r:id="rId20" display="https://www.digikey.co.uk/product-detail/en/samsung-electro-mechanics/CL21A226MOCLRNC/1276-6780-2-ND/5961264" xr:uid="{00000000-0004-0000-0000-000013000000}"/>
    <hyperlink ref="L5" r:id="rId21" display="https://www.digikey.co.uk/product-detail/en/samsung-electro-mechanics/CL21A226MOCLRNC/1276-6780-2-ND/5961264" xr:uid="{00000000-0004-0000-0000-000014000000}"/>
    <hyperlink ref="I4" r:id="rId22" display="https://www.digikey.co.uk/product-detail/en/wurth-electronics-inc/885012207068/732-8057-1-ND/5454684" xr:uid="{00000000-0004-0000-0000-000015000000}"/>
    <hyperlink ref="L4" r:id="rId23" display="https://www.digikey.co.uk/product-detail/en/wurth-electronics-inc/885012207068/732-8057-1-ND/5454684" xr:uid="{00000000-0004-0000-0000-000016000000}"/>
    <hyperlink ref="L3" r:id="rId24" display="https://www.digikey.co.uk/product-detail/en/samsung-electro-mechanics/CL21B104MACNNNC/1276-2449-1-ND/3890535" xr:uid="{00000000-0004-0000-0000-000018000000}"/>
    <hyperlink ref="I16" r:id="rId25" display="https://www.digikey.co.uk/product-detail/en/stackpole-electronics-inc/RMCF0805FT100R/RMCF0805FT100RCT-ND/1942332" xr:uid="{00000000-0004-0000-0000-000019000000}"/>
    <hyperlink ref="L16" r:id="rId26" display="https://www.digikey.co.uk/product-detail/en/stackpole-electronics-inc/RMCF0805FT8K20/RMCF0805FT8K20CT-ND/1942431" xr:uid="{00000000-0004-0000-0000-00001A000000}"/>
    <hyperlink ref="I2" r:id="rId27" display="https://www.digikey.co.uk/product-detail/en/keystone-electronics/3034/36-3034-ND/4499289" xr:uid="{03EB6BA8-450F-4531-94D3-9124A366B761}"/>
    <hyperlink ref="I8" r:id="rId28" xr:uid="{A0636B7B-0C27-43DC-BCDB-E33D785AB26B}"/>
    <hyperlink ref="L8" r:id="rId29" display="https://www.digikey.co.uk/product-detail/en/nexperia-usa-inc/NX138BKSX/1727-2733-2-ND/6575988" xr:uid="{980BAEA3-18C9-4E21-B1E3-381982FFDDDD}"/>
    <hyperlink ref="M9" r:id="rId30" display="https://www.digikey.co.uk/product-detail/en/stackpole-electronics-inc/RMCF0805FT100K/RMCF0805FT100KCT-ND/1942491" xr:uid="{F3C3CCC8-46BD-43D2-9524-328BF514C3E1}"/>
    <hyperlink ref="M10" r:id="rId31" display="https://www.digikey.co.uk/product-detail/en/stackpole-electronics-inc/RMCF0805FT10K0/RMCF0805FT10K0CT-ND/1942435" xr:uid="{98EC943D-2047-4319-A45A-6B258B34D14E}"/>
    <hyperlink ref="M12" r:id="rId32" display="https://www.digikey.co.uk/product-detail/en/stackpole-electronics-inc/RMCF0805FT180K/RMCF0805FT180KCT-ND/5049781" xr:uid="{835EB4B9-E813-47B0-8B28-ABDB0EBE0426}"/>
    <hyperlink ref="M11" r:id="rId33" display="https://www.digikey.co.uk/product-detail/en/stackpole-electronics-inc/RMCF0805FT1K20/RMCF0805FT1K20CT-ND/2418296" xr:uid="{190031F2-CC89-4D67-BBC1-DA329992D3CC}"/>
    <hyperlink ref="M13" r:id="rId34" display="https://www.digikey.co.uk/product-detail/en/stackpole-electronics-inc/RMCF0805FT1M00/RMCF0805FT1M00CT-ND/1942528" xr:uid="{DE5658FC-8DD4-425A-A809-A11611C9D8C6}"/>
    <hyperlink ref="M14" r:id="rId35" display="https://www.digikey.co.uk/product-detail/en/stackpole-electronics-inc/RMCF0805FT2K49/RMCF0805FT2K49CT-ND/1942392" xr:uid="{B5B8B1C2-757D-4F5D-9711-24D403866826}"/>
    <hyperlink ref="M15" r:id="rId36" display="https://www.digikey.co.uk/product-detail/en/stackpole-electronics-inc/RMCF0805FT8K20/RMCF0805FT8K20CT-ND/1942431" xr:uid="{DDAA90FF-6135-4DBF-8EC3-542C41567614}"/>
    <hyperlink ref="M16" r:id="rId37" display="https://www.digikey.co.uk/product-detail/en/stackpole-electronics-inc/RMCF0805FT100R/RMCF0805FT100RCT-ND/1942332" xr:uid="{8EB4C46A-938B-4C05-8510-37F822C4A68C}"/>
    <hyperlink ref="M4" r:id="rId38" display="https://www.digikey.co.uk/product-detail/en/885012207068/732-8057-1-ND/5454684/?itemSeq=302306892" xr:uid="{B61092A8-0DB2-45F3-9B88-D66E2D4EE580}"/>
    <hyperlink ref="M5" r:id="rId39" display="https://www.digikey.co.uk/product-detail/en/CL21A226MOCLRNC/1276-6780-1-ND/5961639/?itemSeq=302306899" xr:uid="{8013508D-744B-40E2-B292-2D44EF206A52}"/>
    <hyperlink ref="M6" r:id="rId40" display="https://www.digikey.co.uk/product-detail/en/CL21A476MQYNNNE/1276-1852-1-ND/3889938/?itemSeq=302306908" xr:uid="{973EEB8B-6E75-426D-B38A-45A0475E0175}"/>
    <hyperlink ref="M17" r:id="rId41" display="https://www.digikey.co.uk/product-detail/en/AT42QT1012-TSHR/AT42QT1012-TSHRCT-ND/2268875/?itemSeq=302306975" xr:uid="{EE98B0A9-29C8-40CF-A405-1D5D22F2E95E}"/>
    <hyperlink ref="M18" r:id="rId42" display="https://www.digikey.co.uk/product-detail/en/LMV932DR2G/LMV932DR2GOSCT-ND/3906381/?itemSeq=302306981" xr:uid="{7431F7ED-08A6-4578-9004-7F8A73A2905E}"/>
    <hyperlink ref="M8" r:id="rId43" display="https://www.digikey.co.uk/product-detail/en/NX138BKSX/1727-2733-1-ND/6576195/?itemSeq=302307151" xr:uid="{364A6979-382C-464A-B09E-1F27A07A260F}"/>
    <hyperlink ref="I3" r:id="rId44" xr:uid="{16EAA7F0-8411-4098-B109-ADB56258ACA1}"/>
    <hyperlink ref="M3" r:id="rId45" xr:uid="{E7B5264C-A603-40C7-950B-6DE59E9D19D8}"/>
    <hyperlink ref="M2" r:id="rId46" xr:uid="{8EE78665-D348-4CAA-A33A-8A05529C8D4D}"/>
  </hyperlinks>
  <pageMargins left="0.7" right="0.7" top="0.75" bottom="0.75" header="0.3" footer="0.3"/>
  <pageSetup paperSize="9" orientation="portrait" r:id="rId47"/>
  <ignoredErrors>
    <ignoredError sqref="E3 E4:E5 E9:E16 I4" numberStoredAsText="1"/>
  </ignoredErrors>
  <tableParts count="1">
    <tablePart r:id="rId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Calavera_bom_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</cp:lastModifiedBy>
  <dcterms:created xsi:type="dcterms:W3CDTF">2019-08-29T14:41:13Z</dcterms:created>
  <dcterms:modified xsi:type="dcterms:W3CDTF">2019-08-30T08:22:15Z</dcterms:modified>
</cp:coreProperties>
</file>