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8130"/>
  </bookViews>
  <sheets>
    <sheet name="Stock y estudio de mercado" sheetId="1" r:id="rId1"/>
    <sheet name="Presupuester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2" l="1"/>
  <c r="G50" i="2"/>
  <c r="H50" i="2" s="1"/>
  <c r="E50" i="2"/>
  <c r="F50" i="2" s="1"/>
  <c r="D50" i="2"/>
  <c r="E49" i="2"/>
  <c r="G49" i="2" s="1"/>
  <c r="H49" i="2" s="1"/>
  <c r="D49" i="2"/>
  <c r="E48" i="2"/>
  <c r="F48" i="2" s="1"/>
  <c r="D48" i="2"/>
  <c r="G47" i="2"/>
  <c r="H47" i="2" s="1"/>
  <c r="F47" i="2"/>
  <c r="E47" i="2"/>
  <c r="D47" i="2"/>
  <c r="G46" i="2"/>
  <c r="H46" i="2" s="1"/>
  <c r="F46" i="2"/>
  <c r="E46" i="2"/>
  <c r="D46" i="2"/>
  <c r="E45" i="2"/>
  <c r="G45" i="2" s="1"/>
  <c r="H45" i="2" s="1"/>
  <c r="D45" i="2"/>
  <c r="E44" i="2"/>
  <c r="G44" i="2" s="1"/>
  <c r="H44" i="2" s="1"/>
  <c r="D44" i="2"/>
  <c r="G43" i="2"/>
  <c r="H43" i="2" s="1"/>
  <c r="F43" i="2"/>
  <c r="E43" i="2"/>
  <c r="D43" i="2"/>
  <c r="G42" i="2"/>
  <c r="H42" i="2" s="1"/>
  <c r="F42" i="2"/>
  <c r="E42" i="2"/>
  <c r="D42" i="2"/>
  <c r="D51" i="2" s="1"/>
  <c r="H36" i="2"/>
  <c r="H35" i="2"/>
  <c r="H34" i="2"/>
  <c r="H33" i="2"/>
  <c r="H32" i="2"/>
  <c r="H31" i="2"/>
  <c r="H30" i="2"/>
  <c r="H29" i="2"/>
  <c r="H28" i="2"/>
  <c r="D37" i="2"/>
  <c r="B37" i="2"/>
  <c r="E36" i="2"/>
  <c r="G36" i="2" s="1"/>
  <c r="D36" i="2"/>
  <c r="E35" i="2"/>
  <c r="F35" i="2" s="1"/>
  <c r="D35" i="2"/>
  <c r="E34" i="2"/>
  <c r="F34" i="2" s="1"/>
  <c r="D34" i="2"/>
  <c r="E33" i="2"/>
  <c r="F33" i="2" s="1"/>
  <c r="D33" i="2"/>
  <c r="E32" i="2"/>
  <c r="G32" i="2" s="1"/>
  <c r="D32" i="2"/>
  <c r="E31" i="2"/>
  <c r="G31" i="2" s="1"/>
  <c r="D31" i="2"/>
  <c r="E30" i="2"/>
  <c r="F30" i="2" s="1"/>
  <c r="D30" i="2"/>
  <c r="E29" i="2"/>
  <c r="F29" i="2" s="1"/>
  <c r="D29" i="2"/>
  <c r="E28" i="2"/>
  <c r="G28" i="2" s="1"/>
  <c r="D28" i="2"/>
  <c r="E13" i="2"/>
  <c r="F13" i="2" s="1"/>
  <c r="E14" i="2"/>
  <c r="G14" i="2" s="1"/>
  <c r="H14" i="2" s="1"/>
  <c r="E15" i="2"/>
  <c r="F15" i="2" s="1"/>
  <c r="E16" i="2"/>
  <c r="G16" i="2" s="1"/>
  <c r="H16" i="2" s="1"/>
  <c r="E22" i="2"/>
  <c r="E21" i="2"/>
  <c r="G21" i="2" s="1"/>
  <c r="H21" i="2" s="1"/>
  <c r="D21" i="2"/>
  <c r="E20" i="2"/>
  <c r="G20" i="2" s="1"/>
  <c r="H20" i="2" s="1"/>
  <c r="D20" i="2"/>
  <c r="E19" i="2"/>
  <c r="G19" i="2" s="1"/>
  <c r="H19" i="2" s="1"/>
  <c r="D19" i="2"/>
  <c r="D18" i="2"/>
  <c r="E18" i="2"/>
  <c r="G18" i="2" s="1"/>
  <c r="H18" i="2" s="1"/>
  <c r="E17" i="2"/>
  <c r="G17" i="2" s="1"/>
  <c r="H17" i="2" s="1"/>
  <c r="D17" i="2"/>
  <c r="F22" i="2"/>
  <c r="D22" i="2"/>
  <c r="D16" i="2"/>
  <c r="D15" i="2"/>
  <c r="D14" i="2"/>
  <c r="D13" i="2"/>
  <c r="B23" i="2"/>
  <c r="D12" i="2"/>
  <c r="E12" i="2"/>
  <c r="F12" i="2"/>
  <c r="G12" i="2"/>
  <c r="H12" i="2" s="1"/>
  <c r="D11" i="2"/>
  <c r="E11" i="2"/>
  <c r="F11" i="2" s="1"/>
  <c r="F7" i="2"/>
  <c r="D10" i="2"/>
  <c r="D9" i="2"/>
  <c r="D8" i="2"/>
  <c r="D7" i="2"/>
  <c r="D6" i="2"/>
  <c r="E10" i="2"/>
  <c r="F10" i="2" s="1"/>
  <c r="E9" i="2"/>
  <c r="F9" i="2" s="1"/>
  <c r="E8" i="2"/>
  <c r="G8" i="2" s="1"/>
  <c r="H8" i="2" s="1"/>
  <c r="E7" i="2"/>
  <c r="G7" i="2" s="1"/>
  <c r="H7" i="2" s="1"/>
  <c r="E6" i="2"/>
  <c r="G6" i="2" s="1"/>
  <c r="H6" i="2" s="1"/>
  <c r="H51" i="2" l="1"/>
  <c r="F44" i="2"/>
  <c r="F45" i="2"/>
  <c r="G48" i="2"/>
  <c r="H48" i="2" s="1"/>
  <c r="F49" i="2"/>
  <c r="G10" i="2"/>
  <c r="H10" i="2" s="1"/>
  <c r="G13" i="2"/>
  <c r="H13" i="2" s="1"/>
  <c r="G9" i="2"/>
  <c r="H9" i="2" s="1"/>
  <c r="F6" i="2"/>
  <c r="F18" i="2"/>
  <c r="G29" i="2"/>
  <c r="F8" i="2"/>
  <c r="G33" i="2"/>
  <c r="G34" i="2"/>
  <c r="D23" i="2"/>
  <c r="F31" i="2"/>
  <c r="F28" i="2"/>
  <c r="G30" i="2"/>
  <c r="F32" i="2"/>
  <c r="G35" i="2"/>
  <c r="F36" i="2"/>
  <c r="F14" i="2"/>
  <c r="G15" i="2"/>
  <c r="H15" i="2" s="1"/>
  <c r="F21" i="2"/>
  <c r="F20" i="2"/>
  <c r="F19" i="2"/>
  <c r="G22" i="2"/>
  <c r="H22" i="2" s="1"/>
  <c r="H23" i="2" s="1"/>
  <c r="F17" i="2"/>
  <c r="F16" i="2"/>
  <c r="G11" i="2"/>
  <c r="H11" i="2" s="1"/>
  <c r="F51" i="2" l="1"/>
  <c r="H37" i="2"/>
  <c r="F37" i="2"/>
  <c r="F23" i="2"/>
</calcChain>
</file>

<file path=xl/sharedStrings.xml><?xml version="1.0" encoding="utf-8"?>
<sst xmlns="http://schemas.openxmlformats.org/spreadsheetml/2006/main" count="121" uniqueCount="74">
  <si>
    <t>CC-1400</t>
  </si>
  <si>
    <t>SIERRA CIRCULAR DE MANO 1400W 185 MM CC-1400</t>
  </si>
  <si>
    <t>ORE</t>
  </si>
  <si>
    <t>EN11(CC-1400)</t>
  </si>
  <si>
    <t>F0126604JB</t>
  </si>
  <si>
    <t>TALADRO PERCUTOR 10MM 570W</t>
  </si>
  <si>
    <t>2800RPM</t>
  </si>
  <si>
    <t>SKL6604JB</t>
  </si>
  <si>
    <t xml:space="preserve">F0125402JF </t>
  </si>
  <si>
    <t>SIERRA CIRCULAR 7" 1400W 6000RPM</t>
  </si>
  <si>
    <t>C/BOLSO</t>
  </si>
  <si>
    <t>SKL5402JF</t>
  </si>
  <si>
    <t>F0125402JB</t>
  </si>
  <si>
    <t>SIERRA CIRCULAR 7" 1400W</t>
  </si>
  <si>
    <t>6000RPM</t>
  </si>
  <si>
    <t>SKL5402</t>
  </si>
  <si>
    <t xml:space="preserve">F0125200JB </t>
  </si>
  <si>
    <t>SIERRA CIRCULAR 1200W 184MM 7 1/4"</t>
  </si>
  <si>
    <t>5000RPM</t>
  </si>
  <si>
    <t>SKL5200</t>
  </si>
  <si>
    <t>F0126520JB</t>
  </si>
  <si>
    <t>ATORNILLADOR P/DURLOCK 1/4" 520W</t>
  </si>
  <si>
    <t>4500RPM</t>
  </si>
  <si>
    <t>SKL6520</t>
  </si>
  <si>
    <t>F0129002JR</t>
  </si>
  <si>
    <t>AMOLADORA ANGULAR 115MM 4 1/2" 700W</t>
  </si>
  <si>
    <t>11000RPM</t>
  </si>
  <si>
    <t>SKL9002</t>
  </si>
  <si>
    <t>F0129004JP</t>
  </si>
  <si>
    <t>AMOLADORA ANGULAR 4 1/2" 115MM 830W</t>
  </si>
  <si>
    <t>SKL9004</t>
  </si>
  <si>
    <t xml:space="preserve">06016B30H0 </t>
  </si>
  <si>
    <t>SIERRA CIRCULAR 7-1/4" 1500W</t>
  </si>
  <si>
    <t>BSHGKS150</t>
  </si>
  <si>
    <t>06016B30H2</t>
  </si>
  <si>
    <t>SIERRA CIRCULAR 7-1/4" 1500W 6000RPM +</t>
  </si>
  <si>
    <t>BOLSO</t>
  </si>
  <si>
    <t>BSHGKS150B</t>
  </si>
  <si>
    <t>9993622.1</t>
  </si>
  <si>
    <t>SIERRA CIRCULAR 185MM - 1500W</t>
  </si>
  <si>
    <t>D.PAGIO.BTA</t>
  </si>
  <si>
    <t>J11 (9993622.1)</t>
  </si>
  <si>
    <t>KLDAB6</t>
  </si>
  <si>
    <t>AMOLADORA DE BANCO 375W</t>
  </si>
  <si>
    <t>3500RPM</t>
  </si>
  <si>
    <t>Codigo</t>
  </si>
  <si>
    <t>Marca</t>
  </si>
  <si>
    <t>Caracteristica</t>
  </si>
  <si>
    <t>Costo</t>
  </si>
  <si>
    <t>Producto</t>
  </si>
  <si>
    <t>Valor de mercado 1</t>
  </si>
  <si>
    <t>Valor de mercado 3</t>
  </si>
  <si>
    <t>Valor de mercado 2</t>
  </si>
  <si>
    <t>Precio para PyMes</t>
  </si>
  <si>
    <t>Presupuesto:</t>
  </si>
  <si>
    <t>Precio de venta</t>
  </si>
  <si>
    <t>Ganancia</t>
  </si>
  <si>
    <t>Cantidad</t>
  </si>
  <si>
    <t>Total Costo</t>
  </si>
  <si>
    <t>Total Ganancia</t>
  </si>
  <si>
    <t>Total de venta</t>
  </si>
  <si>
    <t>TOTALES</t>
  </si>
  <si>
    <t>Set de 50 mechas Bosch X Line</t>
  </si>
  <si>
    <t>Juego Set Kit Accesorios P/ Taladro 48 piezas</t>
  </si>
  <si>
    <t>SET PARA TALADRO DW 98 PIEZAS</t>
  </si>
  <si>
    <t>Maletín X-Line Titanium de 30 piezas - 2607019324</t>
  </si>
  <si>
    <t>ESCUADRA MULTIANGULOS DE ACERO INOXIDABLE</t>
  </si>
  <si>
    <t>DISCO DE CORTE DE VIDRIO</t>
  </si>
  <si>
    <t>Pinzas varias LusqToff</t>
  </si>
  <si>
    <t>DISCO DE CORTE DE MADERA</t>
  </si>
  <si>
    <t>COMBO AMOLADORA + TALADRO EMTOP</t>
  </si>
  <si>
    <t>TALADRO PERCUTOR 20V 13MM 20V 96NM SIN CARBONES SIN BAT. NI CARGA</t>
  </si>
  <si>
    <t>CARGADOR RAPIDO BATERIAS 2.0 AH + 1 BATERIA 4AH</t>
  </si>
  <si>
    <t>LLAVE DE IMPACTO 20V 1/2" 500NM- SIN CARBONES-SIN BAT. NI CARGADOR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</si>
</sst>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\ * #,##0.00_-;\-&quot;$&quot;\ * #,##0.0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44" fontId="0" fillId="0" borderId="4" xfId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44" fontId="0" fillId="0" borderId="1" xfId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D15" sqref="D15"/>
    </sheetView>
  </sheetViews>
  <sheetFormatPr baseColWidth="10" defaultColWidth="12.140625" defaultRowHeight="15" x14ac:dyDescent="0.25"/>
  <cols>
    <col min="1" max="1" width="11.85546875" bestFit="1" customWidth="1"/>
    <col min="2" max="2" width="47.140625" bestFit="1" customWidth="1"/>
    <col min="3" max="3" width="12.5703125" bestFit="1" customWidth="1"/>
    <col min="4" max="4" width="14.140625" bestFit="1" customWidth="1"/>
    <col min="5" max="5" width="18.85546875" customWidth="1"/>
    <col min="6" max="8" width="18.140625" bestFit="1" customWidth="1"/>
  </cols>
  <sheetData>
    <row r="1" spans="1:8" x14ac:dyDescent="0.25">
      <c r="A1" s="2" t="s">
        <v>45</v>
      </c>
      <c r="B1" s="2" t="s">
        <v>49</v>
      </c>
      <c r="C1" s="2" t="s">
        <v>46</v>
      </c>
      <c r="D1" s="2" t="s">
        <v>47</v>
      </c>
      <c r="E1" s="2" t="s">
        <v>53</v>
      </c>
      <c r="F1" s="2" t="s">
        <v>50</v>
      </c>
      <c r="G1" s="2" t="s">
        <v>52</v>
      </c>
      <c r="H1" s="2" t="s">
        <v>51</v>
      </c>
    </row>
    <row r="2" spans="1:8" x14ac:dyDescent="0.25">
      <c r="A2" s="3" t="s">
        <v>0</v>
      </c>
      <c r="B2" s="3" t="s">
        <v>1</v>
      </c>
      <c r="C2" s="3" t="s">
        <v>2</v>
      </c>
      <c r="D2" s="3" t="s">
        <v>3</v>
      </c>
      <c r="E2" s="4">
        <v>72754.75</v>
      </c>
      <c r="F2" s="4">
        <v>85000</v>
      </c>
      <c r="G2" s="4">
        <v>90000</v>
      </c>
      <c r="H2" s="4">
        <v>97349</v>
      </c>
    </row>
    <row r="3" spans="1:8" x14ac:dyDescent="0.25">
      <c r="A3" s="3" t="s">
        <v>4</v>
      </c>
      <c r="B3" s="3" t="s">
        <v>5</v>
      </c>
      <c r="C3" s="3" t="s">
        <v>6</v>
      </c>
      <c r="D3" s="3" t="s">
        <v>7</v>
      </c>
      <c r="E3" s="4">
        <v>84204.012000000002</v>
      </c>
      <c r="F3" s="4">
        <v>191500</v>
      </c>
      <c r="G3" s="4">
        <v>100400</v>
      </c>
      <c r="H3" s="4">
        <v>122450</v>
      </c>
    </row>
    <row r="4" spans="1:8" x14ac:dyDescent="0.25">
      <c r="A4" s="3" t="s">
        <v>8</v>
      </c>
      <c r="B4" s="3" t="s">
        <v>9</v>
      </c>
      <c r="C4" s="3" t="s">
        <v>10</v>
      </c>
      <c r="D4" s="3" t="s">
        <v>11</v>
      </c>
      <c r="E4" s="4">
        <v>130502</v>
      </c>
      <c r="F4" s="4">
        <v>172000</v>
      </c>
      <c r="G4" s="4">
        <v>196000</v>
      </c>
      <c r="H4" s="4">
        <v>216000</v>
      </c>
    </row>
    <row r="5" spans="1:8" x14ac:dyDescent="0.25">
      <c r="A5" s="3" t="s">
        <v>12</v>
      </c>
      <c r="B5" s="3" t="s">
        <v>13</v>
      </c>
      <c r="C5" s="3" t="s">
        <v>14</v>
      </c>
      <c r="D5" s="3" t="s">
        <v>15</v>
      </c>
      <c r="E5" s="4">
        <v>130502</v>
      </c>
      <c r="F5" s="4">
        <v>150000</v>
      </c>
      <c r="G5" s="4">
        <v>199100</v>
      </c>
      <c r="H5" s="4">
        <v>215000</v>
      </c>
    </row>
    <row r="6" spans="1:8" x14ac:dyDescent="0.25">
      <c r="A6" s="3" t="s">
        <v>16</v>
      </c>
      <c r="B6" s="3" t="s">
        <v>17</v>
      </c>
      <c r="C6" s="3" t="s">
        <v>18</v>
      </c>
      <c r="D6" s="3" t="s">
        <v>19</v>
      </c>
      <c r="E6" s="4">
        <v>112778.4645</v>
      </c>
      <c r="F6" s="4">
        <v>115080</v>
      </c>
      <c r="G6" s="4">
        <v>154005</v>
      </c>
      <c r="H6" s="4">
        <v>141000</v>
      </c>
    </row>
    <row r="7" spans="1:8" x14ac:dyDescent="0.25">
      <c r="A7" s="3" t="s">
        <v>20</v>
      </c>
      <c r="B7" s="3" t="s">
        <v>21</v>
      </c>
      <c r="C7" s="3" t="s">
        <v>22</v>
      </c>
      <c r="D7" s="3" t="s">
        <v>23</v>
      </c>
      <c r="E7" s="4">
        <v>82094.498000000007</v>
      </c>
      <c r="F7" s="4">
        <v>262000</v>
      </c>
      <c r="G7" s="4">
        <v>151000</v>
      </c>
      <c r="H7" s="4">
        <v>132000</v>
      </c>
    </row>
    <row r="8" spans="1:8" x14ac:dyDescent="0.25">
      <c r="A8" s="3" t="s">
        <v>24</v>
      </c>
      <c r="B8" s="3" t="s">
        <v>25</v>
      </c>
      <c r="C8" s="3" t="s">
        <v>26</v>
      </c>
      <c r="D8" s="3" t="s">
        <v>27</v>
      </c>
      <c r="E8" s="4">
        <v>62190.482000000004</v>
      </c>
      <c r="F8" s="4">
        <v>68000</v>
      </c>
      <c r="G8" s="4">
        <v>72000</v>
      </c>
      <c r="H8" s="4">
        <v>79000</v>
      </c>
    </row>
    <row r="9" spans="1:8" x14ac:dyDescent="0.25">
      <c r="A9" s="3" t="s">
        <v>28</v>
      </c>
      <c r="B9" s="3" t="s">
        <v>29</v>
      </c>
      <c r="C9" s="3" t="s">
        <v>26</v>
      </c>
      <c r="D9" s="3" t="s">
        <v>30</v>
      </c>
      <c r="E9" s="4">
        <v>71122.520499999999</v>
      </c>
      <c r="F9" s="4">
        <v>83000</v>
      </c>
      <c r="G9" s="4">
        <v>99500</v>
      </c>
      <c r="H9" s="4">
        <v>75500</v>
      </c>
    </row>
    <row r="10" spans="1:8" x14ac:dyDescent="0.25">
      <c r="A10" s="3" t="s">
        <v>31</v>
      </c>
      <c r="B10" s="3" t="s">
        <v>32</v>
      </c>
      <c r="C10" s="3" t="s">
        <v>14</v>
      </c>
      <c r="D10" s="3" t="s">
        <v>33</v>
      </c>
      <c r="E10" s="4">
        <v>183379</v>
      </c>
      <c r="F10" s="4">
        <v>189000</v>
      </c>
      <c r="G10" s="4">
        <v>232000</v>
      </c>
      <c r="H10" s="4">
        <v>253000</v>
      </c>
    </row>
    <row r="11" spans="1:8" x14ac:dyDescent="0.25">
      <c r="A11" s="3" t="s">
        <v>34</v>
      </c>
      <c r="B11" s="3" t="s">
        <v>35</v>
      </c>
      <c r="C11" s="3" t="s">
        <v>36</v>
      </c>
      <c r="D11" s="3" t="s">
        <v>37</v>
      </c>
      <c r="E11" s="4">
        <v>198685.5</v>
      </c>
      <c r="F11" s="4">
        <v>225000</v>
      </c>
      <c r="G11" s="4">
        <v>243000</v>
      </c>
      <c r="H11" s="4">
        <v>290000</v>
      </c>
    </row>
    <row r="12" spans="1:8" x14ac:dyDescent="0.25">
      <c r="A12" s="3" t="s">
        <v>38</v>
      </c>
      <c r="B12" s="3" t="s">
        <v>39</v>
      </c>
      <c r="C12" s="3" t="s">
        <v>40</v>
      </c>
      <c r="D12" s="3" t="s">
        <v>41</v>
      </c>
      <c r="E12" s="4">
        <v>168185.2115</v>
      </c>
      <c r="F12" s="4">
        <v>176000</v>
      </c>
      <c r="G12" s="4">
        <v>222500</v>
      </c>
      <c r="H12" s="4">
        <v>200000</v>
      </c>
    </row>
    <row r="13" spans="1:8" x14ac:dyDescent="0.25">
      <c r="A13" s="3" t="s">
        <v>42</v>
      </c>
      <c r="B13" s="3" t="s">
        <v>43</v>
      </c>
      <c r="C13" s="3" t="s">
        <v>44</v>
      </c>
      <c r="D13" s="3" t="s">
        <v>42</v>
      </c>
      <c r="E13" s="4">
        <v>81915.88</v>
      </c>
      <c r="F13" s="4">
        <v>89000</v>
      </c>
      <c r="G13" s="4">
        <v>106000</v>
      </c>
      <c r="H13" s="4">
        <v>120000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1"/>
  <sheetViews>
    <sheetView topLeftCell="A16" workbookViewId="0">
      <selection activeCell="A39" sqref="A39:H51"/>
    </sheetView>
  </sheetViews>
  <sheetFormatPr baseColWidth="10" defaultRowHeight="15" x14ac:dyDescent="0.25"/>
  <cols>
    <col min="1" max="1" width="69.7109375" bestFit="1" customWidth="1"/>
    <col min="2" max="2" width="9.42578125" bestFit="1" customWidth="1"/>
    <col min="3" max="3" width="14.7109375" bestFit="1" customWidth="1"/>
    <col min="4" max="5" width="14.7109375" customWidth="1"/>
    <col min="6" max="6" width="17.28515625" customWidth="1"/>
    <col min="7" max="7" width="14.7109375" bestFit="1" customWidth="1"/>
    <col min="8" max="8" width="20.28515625" bestFit="1" customWidth="1"/>
  </cols>
  <sheetData>
    <row r="3" spans="1:8" x14ac:dyDescent="0.25">
      <c r="A3" t="s">
        <v>54</v>
      </c>
    </row>
    <row r="4" spans="1:8" x14ac:dyDescent="0.25">
      <c r="A4" s="1">
        <v>8000000</v>
      </c>
    </row>
    <row r="5" spans="1:8" x14ac:dyDescent="0.25">
      <c r="A5" s="2" t="s">
        <v>49</v>
      </c>
      <c r="B5" s="2" t="s">
        <v>57</v>
      </c>
      <c r="C5" s="2" t="s">
        <v>48</v>
      </c>
      <c r="D5" s="2" t="s">
        <v>58</v>
      </c>
      <c r="E5" s="2" t="s">
        <v>55</v>
      </c>
      <c r="F5" s="2" t="s">
        <v>60</v>
      </c>
      <c r="G5" s="2" t="s">
        <v>56</v>
      </c>
      <c r="H5" s="2" t="s">
        <v>59</v>
      </c>
    </row>
    <row r="6" spans="1:8" x14ac:dyDescent="0.25">
      <c r="A6" s="3" t="s">
        <v>1</v>
      </c>
      <c r="B6" s="3">
        <v>5</v>
      </c>
      <c r="C6" s="4">
        <v>72754.75</v>
      </c>
      <c r="D6" s="4">
        <f>B6*C6</f>
        <v>363773.75</v>
      </c>
      <c r="E6" s="4">
        <f t="shared" ref="E6:E12" si="0">C6*1.3</f>
        <v>94581.175000000003</v>
      </c>
      <c r="F6" s="4">
        <f t="shared" ref="F6:F22" si="1">E6*B6</f>
        <v>472905.875</v>
      </c>
      <c r="G6" s="4">
        <f>E6-C6</f>
        <v>21826.425000000003</v>
      </c>
      <c r="H6" s="4">
        <f>G6*5</f>
        <v>109132.12500000001</v>
      </c>
    </row>
    <row r="7" spans="1:8" x14ac:dyDescent="0.25">
      <c r="A7" s="3" t="s">
        <v>5</v>
      </c>
      <c r="B7" s="3">
        <v>5</v>
      </c>
      <c r="C7" s="4">
        <v>84204.012000000002</v>
      </c>
      <c r="D7" s="4">
        <f t="shared" ref="D7:D16" si="2">B7*C7</f>
        <v>421020.06</v>
      </c>
      <c r="E7" s="4">
        <f t="shared" si="0"/>
        <v>109465.21560000001</v>
      </c>
      <c r="F7" s="4">
        <f t="shared" si="1"/>
        <v>547326.0780000001</v>
      </c>
      <c r="G7" s="4">
        <f t="shared" ref="G7:G16" si="3">E7-C7</f>
        <v>25261.203600000008</v>
      </c>
      <c r="H7" s="4">
        <f t="shared" ref="H7:H20" si="4">G7*5</f>
        <v>126306.01800000004</v>
      </c>
    </row>
    <row r="8" spans="1:8" x14ac:dyDescent="0.25">
      <c r="A8" s="3" t="s">
        <v>9</v>
      </c>
      <c r="B8" s="3">
        <v>5</v>
      </c>
      <c r="C8" s="4">
        <v>130502</v>
      </c>
      <c r="D8" s="4">
        <f t="shared" si="2"/>
        <v>652510</v>
      </c>
      <c r="E8" s="4">
        <f t="shared" si="0"/>
        <v>169652.6</v>
      </c>
      <c r="F8" s="4">
        <f t="shared" si="1"/>
        <v>848263</v>
      </c>
      <c r="G8" s="4">
        <f t="shared" si="3"/>
        <v>39150.600000000006</v>
      </c>
      <c r="H8" s="4">
        <f t="shared" si="4"/>
        <v>195753.00000000003</v>
      </c>
    </row>
    <row r="9" spans="1:8" x14ac:dyDescent="0.25">
      <c r="A9" s="3" t="s">
        <v>21</v>
      </c>
      <c r="B9" s="3">
        <v>5</v>
      </c>
      <c r="C9" s="4">
        <v>82094.498000000007</v>
      </c>
      <c r="D9" s="4">
        <f t="shared" si="2"/>
        <v>410472.49000000005</v>
      </c>
      <c r="E9" s="4">
        <f t="shared" si="0"/>
        <v>106722.84740000001</v>
      </c>
      <c r="F9" s="4">
        <f t="shared" si="1"/>
        <v>533614.23700000008</v>
      </c>
      <c r="G9" s="4">
        <f t="shared" si="3"/>
        <v>24628.349400000006</v>
      </c>
      <c r="H9" s="4">
        <f t="shared" si="4"/>
        <v>123141.74700000003</v>
      </c>
    </row>
    <row r="10" spans="1:8" x14ac:dyDescent="0.25">
      <c r="A10" s="3" t="s">
        <v>32</v>
      </c>
      <c r="B10" s="3">
        <v>5</v>
      </c>
      <c r="C10" s="4">
        <v>183379</v>
      </c>
      <c r="D10" s="4">
        <f t="shared" si="2"/>
        <v>916895</v>
      </c>
      <c r="E10" s="4">
        <f t="shared" si="0"/>
        <v>238392.7</v>
      </c>
      <c r="F10" s="4">
        <f t="shared" si="1"/>
        <v>1191963.5</v>
      </c>
      <c r="G10" s="4">
        <f t="shared" si="3"/>
        <v>55013.700000000012</v>
      </c>
      <c r="H10" s="4">
        <f t="shared" si="4"/>
        <v>275068.50000000006</v>
      </c>
    </row>
    <row r="11" spans="1:8" x14ac:dyDescent="0.25">
      <c r="A11" s="8" t="s">
        <v>62</v>
      </c>
      <c r="B11" s="3">
        <v>5</v>
      </c>
      <c r="C11" s="4">
        <v>50000</v>
      </c>
      <c r="D11" s="4">
        <f t="shared" si="2"/>
        <v>250000</v>
      </c>
      <c r="E11" s="4">
        <f t="shared" si="0"/>
        <v>65000</v>
      </c>
      <c r="F11" s="4">
        <f t="shared" si="1"/>
        <v>325000</v>
      </c>
      <c r="G11" s="4">
        <f t="shared" si="3"/>
        <v>15000</v>
      </c>
      <c r="H11" s="4">
        <f t="shared" si="4"/>
        <v>75000</v>
      </c>
    </row>
    <row r="12" spans="1:8" x14ac:dyDescent="0.25">
      <c r="A12" s="12" t="s">
        <v>63</v>
      </c>
      <c r="B12" s="3">
        <v>5</v>
      </c>
      <c r="C12" s="4">
        <v>45000</v>
      </c>
      <c r="D12" s="4">
        <f t="shared" si="2"/>
        <v>225000</v>
      </c>
      <c r="E12" s="4">
        <f t="shared" si="0"/>
        <v>58500</v>
      </c>
      <c r="F12" s="4">
        <f t="shared" si="1"/>
        <v>292500</v>
      </c>
      <c r="G12" s="4">
        <f t="shared" si="3"/>
        <v>13500</v>
      </c>
      <c r="H12" s="4">
        <f t="shared" si="4"/>
        <v>67500</v>
      </c>
    </row>
    <row r="13" spans="1:8" x14ac:dyDescent="0.25">
      <c r="A13" s="13" t="s">
        <v>64</v>
      </c>
      <c r="B13" s="3">
        <v>5</v>
      </c>
      <c r="C13" s="4">
        <v>38000</v>
      </c>
      <c r="D13" s="4">
        <f t="shared" si="2"/>
        <v>190000</v>
      </c>
      <c r="E13" s="4">
        <f>C13*1.35</f>
        <v>51300</v>
      </c>
      <c r="F13" s="4">
        <f t="shared" si="1"/>
        <v>256500</v>
      </c>
      <c r="G13" s="4">
        <f t="shared" si="3"/>
        <v>13300</v>
      </c>
      <c r="H13" s="4">
        <f t="shared" si="4"/>
        <v>66500</v>
      </c>
    </row>
    <row r="14" spans="1:8" x14ac:dyDescent="0.25">
      <c r="A14" s="14" t="s">
        <v>65</v>
      </c>
      <c r="B14" s="3">
        <v>5</v>
      </c>
      <c r="C14" s="9">
        <v>25000</v>
      </c>
      <c r="D14" s="9">
        <f t="shared" si="2"/>
        <v>125000</v>
      </c>
      <c r="E14" s="9">
        <f>C14*1.5</f>
        <v>37500</v>
      </c>
      <c r="F14" s="9">
        <f t="shared" si="1"/>
        <v>187500</v>
      </c>
      <c r="G14" s="9">
        <f t="shared" si="3"/>
        <v>12500</v>
      </c>
      <c r="H14" s="9">
        <f t="shared" si="4"/>
        <v>62500</v>
      </c>
    </row>
    <row r="15" spans="1:8" x14ac:dyDescent="0.25">
      <c r="A15" s="3" t="s">
        <v>66</v>
      </c>
      <c r="B15" s="3">
        <v>30</v>
      </c>
      <c r="C15" s="4">
        <v>12500</v>
      </c>
      <c r="D15" s="4">
        <f t="shared" si="2"/>
        <v>375000</v>
      </c>
      <c r="E15" s="4">
        <f>C15*2</f>
        <v>25000</v>
      </c>
      <c r="F15" s="4">
        <f t="shared" si="1"/>
        <v>750000</v>
      </c>
      <c r="G15" s="4">
        <f t="shared" si="3"/>
        <v>12500</v>
      </c>
      <c r="H15" s="4">
        <f t="shared" si="4"/>
        <v>62500</v>
      </c>
    </row>
    <row r="16" spans="1:8" x14ac:dyDescent="0.25">
      <c r="A16" s="3" t="s">
        <v>67</v>
      </c>
      <c r="B16" s="3">
        <v>30</v>
      </c>
      <c r="C16" s="4">
        <v>7000</v>
      </c>
      <c r="D16" s="4">
        <f t="shared" si="2"/>
        <v>210000</v>
      </c>
      <c r="E16" s="4">
        <f t="shared" ref="E16:E21" si="5">C16*1.3</f>
        <v>9100</v>
      </c>
      <c r="F16" s="4">
        <f t="shared" si="1"/>
        <v>273000</v>
      </c>
      <c r="G16" s="4">
        <f t="shared" si="3"/>
        <v>2100</v>
      </c>
      <c r="H16" s="4">
        <f t="shared" si="4"/>
        <v>10500</v>
      </c>
    </row>
    <row r="17" spans="1:8" x14ac:dyDescent="0.25">
      <c r="A17" s="3" t="s">
        <v>69</v>
      </c>
      <c r="B17" s="3">
        <v>30</v>
      </c>
      <c r="C17" s="4">
        <v>6000</v>
      </c>
      <c r="D17" s="4">
        <f t="shared" ref="D17:D18" si="6">B17*C17</f>
        <v>180000</v>
      </c>
      <c r="E17" s="4">
        <f t="shared" si="5"/>
        <v>7800</v>
      </c>
      <c r="F17" s="4">
        <f t="shared" si="1"/>
        <v>234000</v>
      </c>
      <c r="G17" s="4">
        <f t="shared" ref="G17:G18" si="7">E17-C17</f>
        <v>1800</v>
      </c>
      <c r="H17" s="4">
        <f t="shared" si="4"/>
        <v>9000</v>
      </c>
    </row>
    <row r="18" spans="1:8" x14ac:dyDescent="0.25">
      <c r="A18" s="8" t="s">
        <v>70</v>
      </c>
      <c r="B18" s="10">
        <v>5</v>
      </c>
      <c r="C18" s="4">
        <v>230000</v>
      </c>
      <c r="D18" s="11">
        <f t="shared" si="6"/>
        <v>1150000</v>
      </c>
      <c r="E18" s="11">
        <f t="shared" si="5"/>
        <v>299000</v>
      </c>
      <c r="F18" s="11">
        <f t="shared" si="1"/>
        <v>1495000</v>
      </c>
      <c r="G18" s="11">
        <f t="shared" si="7"/>
        <v>69000</v>
      </c>
      <c r="H18" s="11">
        <f t="shared" si="4"/>
        <v>345000</v>
      </c>
    </row>
    <row r="19" spans="1:8" x14ac:dyDescent="0.25">
      <c r="A19" s="10" t="s">
        <v>71</v>
      </c>
      <c r="B19" s="10">
        <v>5</v>
      </c>
      <c r="C19" s="11">
        <v>110000</v>
      </c>
      <c r="D19" s="11">
        <f t="shared" ref="D19:D20" si="8">B19*C19</f>
        <v>550000</v>
      </c>
      <c r="E19" s="11">
        <f t="shared" si="5"/>
        <v>143000</v>
      </c>
      <c r="F19" s="11">
        <f t="shared" si="1"/>
        <v>715000</v>
      </c>
      <c r="G19" s="11">
        <f t="shared" ref="G19:G20" si="9">E19-C19</f>
        <v>33000</v>
      </c>
      <c r="H19" s="11">
        <f t="shared" si="4"/>
        <v>165000</v>
      </c>
    </row>
    <row r="20" spans="1:8" x14ac:dyDescent="0.25">
      <c r="A20" s="3" t="s">
        <v>73</v>
      </c>
      <c r="B20" s="3">
        <v>5</v>
      </c>
      <c r="C20" s="4">
        <v>152000</v>
      </c>
      <c r="D20" s="11">
        <f t="shared" si="8"/>
        <v>760000</v>
      </c>
      <c r="E20" s="11">
        <f t="shared" si="5"/>
        <v>197600</v>
      </c>
      <c r="F20" s="11">
        <f t="shared" si="1"/>
        <v>988000</v>
      </c>
      <c r="G20" s="11">
        <f t="shared" si="9"/>
        <v>45600</v>
      </c>
      <c r="H20" s="11">
        <f t="shared" si="4"/>
        <v>228000</v>
      </c>
    </row>
    <row r="21" spans="1:8" x14ac:dyDescent="0.25">
      <c r="A21" s="3" t="s">
        <v>72</v>
      </c>
      <c r="B21" s="3">
        <v>10</v>
      </c>
      <c r="C21" s="4">
        <v>75000</v>
      </c>
      <c r="D21" s="11">
        <f>B21*C21</f>
        <v>750000</v>
      </c>
      <c r="E21" s="11">
        <f t="shared" si="5"/>
        <v>97500</v>
      </c>
      <c r="F21" s="11">
        <f t="shared" si="1"/>
        <v>975000</v>
      </c>
      <c r="G21" s="11">
        <f>E21-C21</f>
        <v>22500</v>
      </c>
      <c r="H21" s="11">
        <f>G21*5</f>
        <v>112500</v>
      </c>
    </row>
    <row r="22" spans="1:8" ht="15.75" thickBot="1" x14ac:dyDescent="0.3">
      <c r="A22" s="3" t="s">
        <v>68</v>
      </c>
      <c r="B22" s="3">
        <v>50</v>
      </c>
      <c r="C22" s="4">
        <v>7000</v>
      </c>
      <c r="D22" s="4">
        <f t="shared" ref="D22" si="10">B22*C22</f>
        <v>350000</v>
      </c>
      <c r="E22" s="4">
        <f>C22*1.5</f>
        <v>10500</v>
      </c>
      <c r="F22" s="4">
        <f t="shared" si="1"/>
        <v>525000</v>
      </c>
      <c r="G22" s="4">
        <f t="shared" ref="G22" si="11">E22-C22</f>
        <v>3500</v>
      </c>
      <c r="H22" s="4">
        <f>G22*5</f>
        <v>17500</v>
      </c>
    </row>
    <row r="23" spans="1:8" ht="15.75" thickBot="1" x14ac:dyDescent="0.3">
      <c r="A23" s="5" t="s">
        <v>61</v>
      </c>
      <c r="B23" s="6">
        <f>SUM(B6:B13)</f>
        <v>40</v>
      </c>
      <c r="C23" s="6"/>
      <c r="D23" s="7">
        <f>SUM(D6:D22)</f>
        <v>7879671.2999999998</v>
      </c>
      <c r="E23" s="7"/>
      <c r="F23" s="7">
        <f>SUM(F6:F22)</f>
        <v>10610572.690000001</v>
      </c>
      <c r="G23" s="7"/>
      <c r="H23" s="7">
        <f>SUM(H6:H22)</f>
        <v>2050901.3900000001</v>
      </c>
    </row>
    <row r="25" spans="1:8" x14ac:dyDescent="0.25">
      <c r="A25" t="s">
        <v>54</v>
      </c>
    </row>
    <row r="26" spans="1:8" x14ac:dyDescent="0.25">
      <c r="A26" s="1">
        <v>600000</v>
      </c>
    </row>
    <row r="27" spans="1:8" x14ac:dyDescent="0.25">
      <c r="A27" s="2" t="s">
        <v>49</v>
      </c>
      <c r="B27" s="2" t="s">
        <v>57</v>
      </c>
      <c r="C27" s="2" t="s">
        <v>48</v>
      </c>
      <c r="D27" s="2" t="s">
        <v>58</v>
      </c>
      <c r="E27" s="2" t="s">
        <v>55</v>
      </c>
      <c r="F27" s="2" t="s">
        <v>60</v>
      </c>
      <c r="G27" s="2" t="s">
        <v>56</v>
      </c>
      <c r="H27" s="2" t="s">
        <v>59</v>
      </c>
    </row>
    <row r="28" spans="1:8" x14ac:dyDescent="0.25">
      <c r="A28" s="3" t="s">
        <v>1</v>
      </c>
      <c r="B28" s="3">
        <v>1</v>
      </c>
      <c r="C28" s="4">
        <v>72754.75</v>
      </c>
      <c r="D28" s="4">
        <f>B28*C28</f>
        <v>72754.75</v>
      </c>
      <c r="E28" s="4">
        <f>C28*1.3</f>
        <v>94581.175000000003</v>
      </c>
      <c r="F28" s="4">
        <f t="shared" ref="F28:F36" si="12">E28*B28</f>
        <v>94581.175000000003</v>
      </c>
      <c r="G28" s="4">
        <f>E28-C28</f>
        <v>21826.425000000003</v>
      </c>
      <c r="H28" s="4">
        <f>G28*B28</f>
        <v>21826.425000000003</v>
      </c>
    </row>
    <row r="29" spans="1:8" x14ac:dyDescent="0.25">
      <c r="A29" s="3" t="s">
        <v>5</v>
      </c>
      <c r="B29" s="3">
        <v>1</v>
      </c>
      <c r="C29" s="4">
        <v>84204.012000000002</v>
      </c>
      <c r="D29" s="4">
        <f t="shared" ref="D29:D35" si="13">B29*C29</f>
        <v>84204.012000000002</v>
      </c>
      <c r="E29" s="4">
        <f>C29*1.3</f>
        <v>109465.21560000001</v>
      </c>
      <c r="F29" s="4">
        <f t="shared" si="12"/>
        <v>109465.21560000001</v>
      </c>
      <c r="G29" s="4">
        <f t="shared" ref="G29:G35" si="14">E29-C29</f>
        <v>25261.203600000008</v>
      </c>
      <c r="H29" s="4">
        <f t="shared" ref="H29:H36" si="15">G29*B29</f>
        <v>25261.203600000008</v>
      </c>
    </row>
    <row r="30" spans="1:8" x14ac:dyDescent="0.25">
      <c r="A30" s="3" t="s">
        <v>21</v>
      </c>
      <c r="B30" s="3">
        <v>1</v>
      </c>
      <c r="C30" s="4">
        <v>82094.498000000007</v>
      </c>
      <c r="D30" s="4">
        <f t="shared" si="13"/>
        <v>82094.498000000007</v>
      </c>
      <c r="E30" s="4">
        <f>C30*1.3</f>
        <v>106722.84740000001</v>
      </c>
      <c r="F30" s="4">
        <f t="shared" si="12"/>
        <v>106722.84740000001</v>
      </c>
      <c r="G30" s="4">
        <f t="shared" si="14"/>
        <v>24628.349400000006</v>
      </c>
      <c r="H30" s="4">
        <f t="shared" si="15"/>
        <v>24628.349400000006</v>
      </c>
    </row>
    <row r="31" spans="1:8" x14ac:dyDescent="0.25">
      <c r="A31" s="13" t="s">
        <v>64</v>
      </c>
      <c r="B31" s="3">
        <v>2</v>
      </c>
      <c r="C31" s="4">
        <v>38000</v>
      </c>
      <c r="D31" s="4">
        <f t="shared" si="13"/>
        <v>76000</v>
      </c>
      <c r="E31" s="4">
        <f>C31*1.35</f>
        <v>51300</v>
      </c>
      <c r="F31" s="4">
        <f t="shared" si="12"/>
        <v>102600</v>
      </c>
      <c r="G31" s="4">
        <f t="shared" si="14"/>
        <v>13300</v>
      </c>
      <c r="H31" s="4">
        <f t="shared" si="15"/>
        <v>26600</v>
      </c>
    </row>
    <row r="32" spans="1:8" x14ac:dyDescent="0.25">
      <c r="A32" s="14" t="s">
        <v>65</v>
      </c>
      <c r="B32" s="3">
        <v>2</v>
      </c>
      <c r="C32" s="9">
        <v>25000</v>
      </c>
      <c r="D32" s="9">
        <f t="shared" si="13"/>
        <v>50000</v>
      </c>
      <c r="E32" s="9">
        <f>C32*1.5</f>
        <v>37500</v>
      </c>
      <c r="F32" s="9">
        <f t="shared" si="12"/>
        <v>75000</v>
      </c>
      <c r="G32" s="9">
        <f t="shared" si="14"/>
        <v>12500</v>
      </c>
      <c r="H32" s="4">
        <f t="shared" si="15"/>
        <v>25000</v>
      </c>
    </row>
    <row r="33" spans="1:8" x14ac:dyDescent="0.25">
      <c r="A33" s="3" t="s">
        <v>66</v>
      </c>
      <c r="B33" s="3">
        <v>5</v>
      </c>
      <c r="C33" s="4">
        <v>12500</v>
      </c>
      <c r="D33" s="4">
        <f t="shared" si="13"/>
        <v>62500</v>
      </c>
      <c r="E33" s="4">
        <f>C33*2</f>
        <v>25000</v>
      </c>
      <c r="F33" s="4">
        <f t="shared" si="12"/>
        <v>125000</v>
      </c>
      <c r="G33" s="4">
        <f t="shared" si="14"/>
        <v>12500</v>
      </c>
      <c r="H33" s="4">
        <f t="shared" si="15"/>
        <v>62500</v>
      </c>
    </row>
    <row r="34" spans="1:8" x14ac:dyDescent="0.25">
      <c r="A34" s="3" t="s">
        <v>67</v>
      </c>
      <c r="B34" s="3">
        <v>5</v>
      </c>
      <c r="C34" s="4">
        <v>7000</v>
      </c>
      <c r="D34" s="4">
        <f t="shared" si="13"/>
        <v>35000</v>
      </c>
      <c r="E34" s="4">
        <f>C34*1.3</f>
        <v>9100</v>
      </c>
      <c r="F34" s="4">
        <f t="shared" si="12"/>
        <v>45500</v>
      </c>
      <c r="G34" s="4">
        <f t="shared" si="14"/>
        <v>2100</v>
      </c>
      <c r="H34" s="4">
        <f t="shared" si="15"/>
        <v>10500</v>
      </c>
    </row>
    <row r="35" spans="1:8" x14ac:dyDescent="0.25">
      <c r="A35" s="3" t="s">
        <v>69</v>
      </c>
      <c r="B35" s="3">
        <v>5</v>
      </c>
      <c r="C35" s="4">
        <v>6000</v>
      </c>
      <c r="D35" s="4">
        <f t="shared" si="13"/>
        <v>30000</v>
      </c>
      <c r="E35" s="4">
        <f>C35*1.3</f>
        <v>7800</v>
      </c>
      <c r="F35" s="4">
        <f t="shared" si="12"/>
        <v>39000</v>
      </c>
      <c r="G35" s="4">
        <f t="shared" si="14"/>
        <v>1800</v>
      </c>
      <c r="H35" s="4">
        <f t="shared" si="15"/>
        <v>9000</v>
      </c>
    </row>
    <row r="36" spans="1:8" ht="15.75" thickBot="1" x14ac:dyDescent="0.3">
      <c r="A36" s="3" t="s">
        <v>68</v>
      </c>
      <c r="B36" s="3">
        <v>10</v>
      </c>
      <c r="C36" s="4">
        <v>7000</v>
      </c>
      <c r="D36" s="4">
        <f t="shared" ref="D36" si="16">B36*C36</f>
        <v>70000</v>
      </c>
      <c r="E36" s="4">
        <f>C36*1.5</f>
        <v>10500</v>
      </c>
      <c r="F36" s="4">
        <f t="shared" si="12"/>
        <v>105000</v>
      </c>
      <c r="G36" s="4">
        <f t="shared" ref="G36" si="17">E36-C36</f>
        <v>3500</v>
      </c>
      <c r="H36" s="4">
        <f t="shared" si="15"/>
        <v>35000</v>
      </c>
    </row>
    <row r="37" spans="1:8" ht="15.75" thickBot="1" x14ac:dyDescent="0.3">
      <c r="A37" s="5" t="s">
        <v>61</v>
      </c>
      <c r="B37" s="6">
        <f>SUM(B28:B36)</f>
        <v>32</v>
      </c>
      <c r="C37" s="6"/>
      <c r="D37" s="7">
        <f>SUM(D28:D36)</f>
        <v>562553.26</v>
      </c>
      <c r="E37" s="7"/>
      <c r="F37" s="7">
        <f>SUM(F28:F36)</f>
        <v>802869.23800000001</v>
      </c>
      <c r="G37" s="7"/>
      <c r="H37" s="7">
        <f>SUM(H28:H36)</f>
        <v>240315.978</v>
      </c>
    </row>
    <row r="39" spans="1:8" x14ac:dyDescent="0.25">
      <c r="A39" t="s">
        <v>54</v>
      </c>
    </row>
    <row r="40" spans="1:8" x14ac:dyDescent="0.25">
      <c r="A40" s="1">
        <v>1000000</v>
      </c>
    </row>
    <row r="41" spans="1:8" x14ac:dyDescent="0.25">
      <c r="A41" s="2" t="s">
        <v>49</v>
      </c>
      <c r="B41" s="2" t="s">
        <v>57</v>
      </c>
      <c r="C41" s="2" t="s">
        <v>48</v>
      </c>
      <c r="D41" s="2" t="s">
        <v>58</v>
      </c>
      <c r="E41" s="2" t="s">
        <v>55</v>
      </c>
      <c r="F41" s="2" t="s">
        <v>60</v>
      </c>
      <c r="G41" s="2" t="s">
        <v>56</v>
      </c>
      <c r="H41" s="2" t="s">
        <v>59</v>
      </c>
    </row>
    <row r="42" spans="1:8" x14ac:dyDescent="0.25">
      <c r="A42" s="3" t="s">
        <v>1</v>
      </c>
      <c r="B42" s="3">
        <v>2</v>
      </c>
      <c r="C42" s="4">
        <v>72754.75</v>
      </c>
      <c r="D42" s="4">
        <f>B42*C42</f>
        <v>145509.5</v>
      </c>
      <c r="E42" s="4">
        <f>C42*1.3</f>
        <v>94581.175000000003</v>
      </c>
      <c r="F42" s="4">
        <f t="shared" ref="F42:F50" si="18">E42*B42</f>
        <v>189162.35</v>
      </c>
      <c r="G42" s="4">
        <f>E42-C42</f>
        <v>21826.425000000003</v>
      </c>
      <c r="H42" s="4">
        <f>G42*B42</f>
        <v>43652.850000000006</v>
      </c>
    </row>
    <row r="43" spans="1:8" x14ac:dyDescent="0.25">
      <c r="A43" s="3" t="s">
        <v>5</v>
      </c>
      <c r="B43" s="3">
        <v>2</v>
      </c>
      <c r="C43" s="4">
        <v>84204.012000000002</v>
      </c>
      <c r="D43" s="4">
        <f t="shared" ref="D43:D50" si="19">B43*C43</f>
        <v>168408.024</v>
      </c>
      <c r="E43" s="4">
        <f>C43*1.3</f>
        <v>109465.21560000001</v>
      </c>
      <c r="F43" s="4">
        <f t="shared" si="18"/>
        <v>218930.43120000002</v>
      </c>
      <c r="G43" s="4">
        <f t="shared" ref="G43:G50" si="20">E43-C43</f>
        <v>25261.203600000008</v>
      </c>
      <c r="H43" s="4">
        <f t="shared" ref="H43:H50" si="21">G43*B43</f>
        <v>50522.407200000016</v>
      </c>
    </row>
    <row r="44" spans="1:8" x14ac:dyDescent="0.25">
      <c r="A44" s="3" t="s">
        <v>21</v>
      </c>
      <c r="B44" s="3">
        <v>2</v>
      </c>
      <c r="C44" s="4">
        <v>82094.498000000007</v>
      </c>
      <c r="D44" s="4">
        <f t="shared" si="19"/>
        <v>164188.99600000001</v>
      </c>
      <c r="E44" s="4">
        <f>C44*1.3</f>
        <v>106722.84740000001</v>
      </c>
      <c r="F44" s="4">
        <f t="shared" si="18"/>
        <v>213445.69480000003</v>
      </c>
      <c r="G44" s="4">
        <f t="shared" si="20"/>
        <v>24628.349400000006</v>
      </c>
      <c r="H44" s="4">
        <f t="shared" si="21"/>
        <v>49256.698800000013</v>
      </c>
    </row>
    <row r="45" spans="1:8" x14ac:dyDescent="0.25">
      <c r="A45" s="13" t="s">
        <v>64</v>
      </c>
      <c r="B45" s="3">
        <v>2</v>
      </c>
      <c r="C45" s="4">
        <v>38000</v>
      </c>
      <c r="D45" s="4">
        <f t="shared" si="19"/>
        <v>76000</v>
      </c>
      <c r="E45" s="4">
        <f>C45*1.35</f>
        <v>51300</v>
      </c>
      <c r="F45" s="4">
        <f t="shared" si="18"/>
        <v>102600</v>
      </c>
      <c r="G45" s="4">
        <f t="shared" si="20"/>
        <v>13300</v>
      </c>
      <c r="H45" s="4">
        <f t="shared" si="21"/>
        <v>26600</v>
      </c>
    </row>
    <row r="46" spans="1:8" x14ac:dyDescent="0.25">
      <c r="A46" s="14" t="s">
        <v>65</v>
      </c>
      <c r="B46" s="3">
        <v>5</v>
      </c>
      <c r="C46" s="9">
        <v>25000</v>
      </c>
      <c r="D46" s="9">
        <f t="shared" si="19"/>
        <v>125000</v>
      </c>
      <c r="E46" s="9">
        <f>C46*1.5</f>
        <v>37500</v>
      </c>
      <c r="F46" s="9">
        <f t="shared" si="18"/>
        <v>187500</v>
      </c>
      <c r="G46" s="9">
        <f t="shared" si="20"/>
        <v>12500</v>
      </c>
      <c r="H46" s="4">
        <f t="shared" si="21"/>
        <v>62500</v>
      </c>
    </row>
    <row r="47" spans="1:8" x14ac:dyDescent="0.25">
      <c r="A47" s="3" t="s">
        <v>66</v>
      </c>
      <c r="B47" s="3">
        <v>10</v>
      </c>
      <c r="C47" s="4">
        <v>12500</v>
      </c>
      <c r="D47" s="4">
        <f t="shared" si="19"/>
        <v>125000</v>
      </c>
      <c r="E47" s="4">
        <f>C47*2</f>
        <v>25000</v>
      </c>
      <c r="F47" s="4">
        <f t="shared" si="18"/>
        <v>250000</v>
      </c>
      <c r="G47" s="4">
        <f t="shared" si="20"/>
        <v>12500</v>
      </c>
      <c r="H47" s="4">
        <f t="shared" si="21"/>
        <v>125000</v>
      </c>
    </row>
    <row r="48" spans="1:8" x14ac:dyDescent="0.25">
      <c r="A48" s="3" t="s">
        <v>67</v>
      </c>
      <c r="B48" s="3">
        <v>10</v>
      </c>
      <c r="C48" s="4">
        <v>7000</v>
      </c>
      <c r="D48" s="4">
        <f t="shared" si="19"/>
        <v>70000</v>
      </c>
      <c r="E48" s="4">
        <f>C48*1.3</f>
        <v>9100</v>
      </c>
      <c r="F48" s="4">
        <f t="shared" si="18"/>
        <v>91000</v>
      </c>
      <c r="G48" s="4">
        <f t="shared" si="20"/>
        <v>2100</v>
      </c>
      <c r="H48" s="4">
        <f t="shared" si="21"/>
        <v>21000</v>
      </c>
    </row>
    <row r="49" spans="1:8" x14ac:dyDescent="0.25">
      <c r="A49" s="3" t="s">
        <v>69</v>
      </c>
      <c r="B49" s="3">
        <v>10</v>
      </c>
      <c r="C49" s="4">
        <v>6000</v>
      </c>
      <c r="D49" s="4">
        <f t="shared" si="19"/>
        <v>60000</v>
      </c>
      <c r="E49" s="4">
        <f>C49*1.3</f>
        <v>7800</v>
      </c>
      <c r="F49" s="4">
        <f t="shared" si="18"/>
        <v>78000</v>
      </c>
      <c r="G49" s="4">
        <f t="shared" si="20"/>
        <v>1800</v>
      </c>
      <c r="H49" s="4">
        <f t="shared" si="21"/>
        <v>18000</v>
      </c>
    </row>
    <row r="50" spans="1:8" ht="15.75" thickBot="1" x14ac:dyDescent="0.3">
      <c r="A50" s="3" t="s">
        <v>68</v>
      </c>
      <c r="B50" s="3">
        <v>10</v>
      </c>
      <c r="C50" s="4">
        <v>7000</v>
      </c>
      <c r="D50" s="4">
        <f t="shared" si="19"/>
        <v>70000</v>
      </c>
      <c r="E50" s="4">
        <f>C50*1.5</f>
        <v>10500</v>
      </c>
      <c r="F50" s="4">
        <f t="shared" si="18"/>
        <v>105000</v>
      </c>
      <c r="G50" s="4">
        <f t="shared" si="20"/>
        <v>3500</v>
      </c>
      <c r="H50" s="4">
        <f t="shared" si="21"/>
        <v>35000</v>
      </c>
    </row>
    <row r="51" spans="1:8" ht="15.75" thickBot="1" x14ac:dyDescent="0.3">
      <c r="A51" s="5" t="s">
        <v>61</v>
      </c>
      <c r="B51" s="6">
        <f>SUM(B42:B50)</f>
        <v>53</v>
      </c>
      <c r="C51" s="6"/>
      <c r="D51" s="7">
        <f>SUM(D42:D50)</f>
        <v>1004106.52</v>
      </c>
      <c r="E51" s="7"/>
      <c r="F51" s="7">
        <f>SUM(F42:F50)</f>
        <v>1435638.476</v>
      </c>
      <c r="G51" s="7"/>
      <c r="H51" s="7">
        <f>SUM(H42:H50)</f>
        <v>431531.95600000001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Stock y estudio de mercado</vt:lpstr>
      <vt:lpstr>Presupuestera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2025-07-15T12:22:21Z</dcterms:modified>
</cp:coreProperties>
</file>