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cer1\.spyder-py3\"/>
    </mc:Choice>
  </mc:AlternateContent>
  <xr:revisionPtr revIDLastSave="0" documentId="13_ncr:1_{C66B440D-BF94-4CCD-AACE-8BE8163EEF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lution Analysis" sheetId="3" r:id="rId1"/>
    <sheet name="dataset" sheetId="1" r:id="rId2"/>
    <sheet name="Unique msisdn" sheetId="2" r:id="rId3"/>
  </sheets>
  <definedNames>
    <definedName name="_xlnm._FilterDatabase" localSheetId="0" hidden="1">'Solution Analysis'!$A$1:$F$1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2" i="3"/>
  <c r="M42" i="3"/>
  <c r="M33" i="3"/>
  <c r="M34" i="3"/>
  <c r="N11" i="3"/>
  <c r="N12" i="3"/>
  <c r="N13" i="3"/>
  <c r="N14" i="3"/>
  <c r="N15" i="3"/>
  <c r="N31" i="3"/>
  <c r="N32" i="3"/>
  <c r="N33" i="3"/>
  <c r="N34" i="3"/>
  <c r="N3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I16" i="3"/>
  <c r="J16" i="3" s="1"/>
  <c r="I36" i="3"/>
  <c r="J36" i="3" s="1"/>
  <c r="H3" i="3"/>
  <c r="I3" i="3" s="1"/>
  <c r="J3" i="3" s="1"/>
  <c r="H4" i="3"/>
  <c r="H5" i="3"/>
  <c r="H6" i="3"/>
  <c r="H7" i="3"/>
  <c r="H8" i="3"/>
  <c r="H9" i="3"/>
  <c r="H10" i="3"/>
  <c r="H11" i="3"/>
  <c r="I11" i="3" s="1"/>
  <c r="J11" i="3" s="1"/>
  <c r="H12" i="3"/>
  <c r="I12" i="3" s="1"/>
  <c r="J12" i="3" s="1"/>
  <c r="H13" i="3"/>
  <c r="H14" i="3"/>
  <c r="I14" i="3" s="1"/>
  <c r="J14" i="3" s="1"/>
  <c r="H15" i="3"/>
  <c r="H16" i="3"/>
  <c r="H17" i="3"/>
  <c r="H18" i="3"/>
  <c r="H19" i="3"/>
  <c r="H20" i="3"/>
  <c r="I20" i="3" s="1"/>
  <c r="J20" i="3" s="1"/>
  <c r="H21" i="3"/>
  <c r="I21" i="3" s="1"/>
  <c r="J21" i="3" s="1"/>
  <c r="H22" i="3"/>
  <c r="H23" i="3"/>
  <c r="H24" i="3"/>
  <c r="H25" i="3"/>
  <c r="H26" i="3"/>
  <c r="H27" i="3"/>
  <c r="H28" i="3"/>
  <c r="H29" i="3"/>
  <c r="H30" i="3"/>
  <c r="H31" i="3"/>
  <c r="I31" i="3" s="1"/>
  <c r="J31" i="3" s="1"/>
  <c r="H32" i="3"/>
  <c r="I32" i="3" s="1"/>
  <c r="J32" i="3" s="1"/>
  <c r="H33" i="3"/>
  <c r="H34" i="3"/>
  <c r="I34" i="3" s="1"/>
  <c r="J34" i="3" s="1"/>
  <c r="H35" i="3"/>
  <c r="H36" i="3"/>
  <c r="H37" i="3"/>
  <c r="H38" i="3"/>
  <c r="H39" i="3"/>
  <c r="M39" i="3" s="1"/>
  <c r="O39" i="3" s="1"/>
  <c r="H40" i="3"/>
  <c r="I40" i="3" s="1"/>
  <c r="J40" i="3" s="1"/>
  <c r="H41" i="3"/>
  <c r="I41" i="3" s="1"/>
  <c r="J41" i="3" s="1"/>
  <c r="H42" i="3"/>
  <c r="H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N16" i="3" s="1"/>
  <c r="G17" i="3"/>
  <c r="N17" i="3" s="1"/>
  <c r="G18" i="3"/>
  <c r="N18" i="3" s="1"/>
  <c r="G19" i="3"/>
  <c r="N19" i="3" s="1"/>
  <c r="G20" i="3"/>
  <c r="G21" i="3"/>
  <c r="G22" i="3"/>
  <c r="G23" i="3"/>
  <c r="G24" i="3"/>
  <c r="G25" i="3"/>
  <c r="G26" i="3"/>
  <c r="G27" i="3"/>
  <c r="G28" i="3"/>
  <c r="G29" i="3"/>
  <c r="G30" i="3"/>
  <c r="N30" i="3" s="1"/>
  <c r="G31" i="3"/>
  <c r="G32" i="3"/>
  <c r="G33" i="3"/>
  <c r="G34" i="3"/>
  <c r="G35" i="3"/>
  <c r="G36" i="3"/>
  <c r="N36" i="3" s="1"/>
  <c r="G37" i="3"/>
  <c r="N37" i="3" s="1"/>
  <c r="G38" i="3"/>
  <c r="N38" i="3" s="1"/>
  <c r="G39" i="3"/>
  <c r="N39" i="3" s="1"/>
  <c r="G40" i="3"/>
  <c r="G41" i="3"/>
  <c r="N40" i="3" s="1"/>
  <c r="G42" i="3"/>
  <c r="N42" i="3" s="1"/>
  <c r="P39" i="3" l="1"/>
  <c r="T39" i="3"/>
  <c r="N10" i="3"/>
  <c r="O34" i="3"/>
  <c r="N29" i="3"/>
  <c r="O33" i="3"/>
  <c r="N28" i="3"/>
  <c r="N8" i="3"/>
  <c r="I30" i="3"/>
  <c r="J30" i="3" s="1"/>
  <c r="I10" i="3"/>
  <c r="J10" i="3" s="1"/>
  <c r="M32" i="3"/>
  <c r="O32" i="3" s="1"/>
  <c r="N9" i="3"/>
  <c r="N27" i="3"/>
  <c r="N7" i="3"/>
  <c r="I29" i="3"/>
  <c r="J29" i="3" s="1"/>
  <c r="M29" i="3"/>
  <c r="O29" i="3" s="1"/>
  <c r="I9" i="3"/>
  <c r="J9" i="3" s="1"/>
  <c r="M9" i="3"/>
  <c r="M31" i="3"/>
  <c r="O31" i="3" s="1"/>
  <c r="N26" i="3"/>
  <c r="N6" i="3"/>
  <c r="I28" i="3"/>
  <c r="J28" i="3" s="1"/>
  <c r="M28" i="3"/>
  <c r="O28" i="3" s="1"/>
  <c r="T28" i="3" s="1"/>
  <c r="I8" i="3"/>
  <c r="J8" i="3" s="1"/>
  <c r="M8" i="3"/>
  <c r="O8" i="3" s="1"/>
  <c r="T8" i="3" s="1"/>
  <c r="M30" i="3"/>
  <c r="O30" i="3" s="1"/>
  <c r="I25" i="3"/>
  <c r="J25" i="3" s="1"/>
  <c r="N25" i="3"/>
  <c r="I5" i="3"/>
  <c r="J5" i="3" s="1"/>
  <c r="N5" i="3"/>
  <c r="I27" i="3"/>
  <c r="J27" i="3" s="1"/>
  <c r="M27" i="3"/>
  <c r="O27" i="3" s="1"/>
  <c r="T27" i="3" s="1"/>
  <c r="I7" i="3"/>
  <c r="J7" i="3" s="1"/>
  <c r="M7" i="3"/>
  <c r="O7" i="3" s="1"/>
  <c r="T7" i="3" s="1"/>
  <c r="M14" i="3"/>
  <c r="O14" i="3" s="1"/>
  <c r="T14" i="3" s="1"/>
  <c r="N24" i="3"/>
  <c r="N4" i="3"/>
  <c r="M23" i="3"/>
  <c r="M6" i="3"/>
  <c r="M13" i="3"/>
  <c r="O13" i="3" s="1"/>
  <c r="N23" i="3"/>
  <c r="N3" i="3"/>
  <c r="M22" i="3"/>
  <c r="M5" i="3"/>
  <c r="M12" i="3"/>
  <c r="O12" i="3" s="1"/>
  <c r="T12" i="3" s="1"/>
  <c r="P8" i="3"/>
  <c r="M11" i="3"/>
  <c r="O11" i="3" s="1"/>
  <c r="T11" i="3" s="1"/>
  <c r="N20" i="3"/>
  <c r="M10" i="3"/>
  <c r="O10" i="3" s="1"/>
  <c r="P4" i="3"/>
  <c r="N2" i="3"/>
  <c r="I24" i="3"/>
  <c r="J24" i="3" s="1"/>
  <c r="I4" i="3"/>
  <c r="J4" i="3" s="1"/>
  <c r="M26" i="3"/>
  <c r="I6" i="3"/>
  <c r="J6" i="3" s="1"/>
  <c r="M2" i="3"/>
  <c r="O2" i="3" s="1"/>
  <c r="M25" i="3"/>
  <c r="I42" i="3"/>
  <c r="J42" i="3" s="1"/>
  <c r="I22" i="3"/>
  <c r="J22" i="3" s="1"/>
  <c r="I2" i="3"/>
  <c r="J2" i="3" s="1"/>
  <c r="M24" i="3"/>
  <c r="O24" i="3" s="1"/>
  <c r="M4" i="3"/>
  <c r="O4" i="3" s="1"/>
  <c r="T4" i="3" s="1"/>
  <c r="I23" i="3"/>
  <c r="J23" i="3" s="1"/>
  <c r="O42" i="3"/>
  <c r="N22" i="3"/>
  <c r="M21" i="3"/>
  <c r="I38" i="3"/>
  <c r="J38" i="3" s="1"/>
  <c r="I18" i="3"/>
  <c r="J18" i="3" s="1"/>
  <c r="N41" i="3"/>
  <c r="N21" i="3"/>
  <c r="M40" i="3"/>
  <c r="O40" i="3" s="1"/>
  <c r="M20" i="3"/>
  <c r="I19" i="3"/>
  <c r="J19" i="3" s="1"/>
  <c r="I17" i="3"/>
  <c r="J17" i="3" s="1"/>
  <c r="M38" i="3"/>
  <c r="O38" i="3" s="1"/>
  <c r="M18" i="3"/>
  <c r="O18" i="3" s="1"/>
  <c r="M3" i="3"/>
  <c r="I37" i="3"/>
  <c r="J37" i="3" s="1"/>
  <c r="M19" i="3"/>
  <c r="O19" i="3" s="1"/>
  <c r="I35" i="3"/>
  <c r="J35" i="3" s="1"/>
  <c r="I15" i="3"/>
  <c r="J15" i="3" s="1"/>
  <c r="M37" i="3"/>
  <c r="O37" i="3" s="1"/>
  <c r="M17" i="3"/>
  <c r="O17" i="3" s="1"/>
  <c r="I26" i="3"/>
  <c r="J26" i="3" s="1"/>
  <c r="I39" i="3"/>
  <c r="J39" i="3" s="1"/>
  <c r="M41" i="3"/>
  <c r="M16" i="3"/>
  <c r="O16" i="3" s="1"/>
  <c r="T16" i="3" s="1"/>
  <c r="M36" i="3"/>
  <c r="O36" i="3" s="1"/>
  <c r="I33" i="3"/>
  <c r="J33" i="3" s="1"/>
  <c r="I13" i="3"/>
  <c r="J13" i="3" s="1"/>
  <c r="M35" i="3"/>
  <c r="O35" i="3" s="1"/>
  <c r="M15" i="3"/>
  <c r="O15" i="3" s="1"/>
  <c r="T2" i="3" l="1"/>
  <c r="P2" i="3"/>
  <c r="O21" i="3"/>
  <c r="P42" i="3"/>
  <c r="T42" i="3"/>
  <c r="P16" i="3"/>
  <c r="P32" i="3"/>
  <c r="T32" i="3"/>
  <c r="O5" i="3"/>
  <c r="P10" i="3"/>
  <c r="T10" i="3"/>
  <c r="U4" i="3"/>
  <c r="Q4" i="3"/>
  <c r="V4" i="3" s="1"/>
  <c r="R5" i="3"/>
  <c r="W5" i="3" s="1"/>
  <c r="P37" i="3"/>
  <c r="T37" i="3"/>
  <c r="P7" i="3"/>
  <c r="T24" i="3"/>
  <c r="P24" i="3"/>
  <c r="P30" i="3"/>
  <c r="T30" i="3"/>
  <c r="P18" i="3"/>
  <c r="T18" i="3"/>
  <c r="P28" i="3"/>
  <c r="O6" i="3"/>
  <c r="P14" i="3"/>
  <c r="P11" i="3"/>
  <c r="P15" i="3"/>
  <c r="T15" i="3"/>
  <c r="O20" i="3"/>
  <c r="O9" i="3"/>
  <c r="P29" i="3"/>
  <c r="T29" i="3"/>
  <c r="P36" i="3"/>
  <c r="T36" i="3"/>
  <c r="O41" i="3"/>
  <c r="U8" i="3"/>
  <c r="Q8" i="3"/>
  <c r="V8" i="3" s="1"/>
  <c r="R9" i="3"/>
  <c r="W9" i="3" s="1"/>
  <c r="P17" i="3"/>
  <c r="T17" i="3"/>
  <c r="P12" i="3"/>
  <c r="P27" i="3"/>
  <c r="P19" i="3"/>
  <c r="T19" i="3"/>
  <c r="O22" i="3"/>
  <c r="O3" i="3"/>
  <c r="O25" i="3"/>
  <c r="P33" i="3"/>
  <c r="T33" i="3"/>
  <c r="P13" i="3"/>
  <c r="T13" i="3"/>
  <c r="P38" i="3"/>
  <c r="T38" i="3"/>
  <c r="P34" i="3"/>
  <c r="T34" i="3"/>
  <c r="O26" i="3"/>
  <c r="P31" i="3"/>
  <c r="T31" i="3"/>
  <c r="O23" i="3"/>
  <c r="P35" i="3"/>
  <c r="T35" i="3"/>
  <c r="P40" i="3"/>
  <c r="T40" i="3"/>
  <c r="R40" i="3"/>
  <c r="W40" i="3" s="1"/>
  <c r="Q39" i="3"/>
  <c r="V39" i="3" s="1"/>
  <c r="U39" i="3"/>
  <c r="T26" i="3" l="1"/>
  <c r="P26" i="3"/>
  <c r="U24" i="3"/>
  <c r="Q24" i="3"/>
  <c r="V24" i="3" s="1"/>
  <c r="R25" i="3"/>
  <c r="W25" i="3" s="1"/>
  <c r="U29" i="3"/>
  <c r="Q29" i="3"/>
  <c r="V29" i="3" s="1"/>
  <c r="R30" i="3"/>
  <c r="W30" i="3" s="1"/>
  <c r="U13" i="3"/>
  <c r="R14" i="3"/>
  <c r="W14" i="3" s="1"/>
  <c r="Q13" i="3"/>
  <c r="V13" i="3" s="1"/>
  <c r="P9" i="3"/>
  <c r="T9" i="3"/>
  <c r="T20" i="3"/>
  <c r="P20" i="3"/>
  <c r="U33" i="3"/>
  <c r="Q33" i="3"/>
  <c r="V33" i="3" s="1"/>
  <c r="R34" i="3"/>
  <c r="W34" i="3" s="1"/>
  <c r="T5" i="3"/>
  <c r="P5" i="3"/>
  <c r="T25" i="3"/>
  <c r="P25" i="3"/>
  <c r="R16" i="3"/>
  <c r="W16" i="3" s="1"/>
  <c r="U15" i="3"/>
  <c r="Q15" i="3"/>
  <c r="V15" i="3" s="1"/>
  <c r="P3" i="3"/>
  <c r="T3" i="3"/>
  <c r="U11" i="3"/>
  <c r="R12" i="3"/>
  <c r="W12" i="3" s="1"/>
  <c r="Q11" i="3"/>
  <c r="V11" i="3" s="1"/>
  <c r="U32" i="3"/>
  <c r="R33" i="3"/>
  <c r="W33" i="3" s="1"/>
  <c r="Q32" i="3"/>
  <c r="V32" i="3" s="1"/>
  <c r="T22" i="3"/>
  <c r="P22" i="3"/>
  <c r="U14" i="3"/>
  <c r="R15" i="3"/>
  <c r="W15" i="3" s="1"/>
  <c r="Q14" i="3"/>
  <c r="V14" i="3" s="1"/>
  <c r="Q16" i="3"/>
  <c r="V16" i="3" s="1"/>
  <c r="R17" i="3"/>
  <c r="W17" i="3" s="1"/>
  <c r="U16" i="3"/>
  <c r="T23" i="3"/>
  <c r="P23" i="3"/>
  <c r="Q17" i="3"/>
  <c r="V17" i="3" s="1"/>
  <c r="R18" i="3"/>
  <c r="W18" i="3" s="1"/>
  <c r="U17" i="3"/>
  <c r="U30" i="3"/>
  <c r="Q30" i="3"/>
  <c r="V30" i="3" s="1"/>
  <c r="R31" i="3"/>
  <c r="W31" i="3" s="1"/>
  <c r="U31" i="3"/>
  <c r="R32" i="3"/>
  <c r="W32" i="3" s="1"/>
  <c r="Q31" i="3"/>
  <c r="V31" i="3" s="1"/>
  <c r="P41" i="3"/>
  <c r="T41" i="3"/>
  <c r="T6" i="3"/>
  <c r="P6" i="3"/>
  <c r="U7" i="3"/>
  <c r="R8" i="3"/>
  <c r="W8" i="3" s="1"/>
  <c r="Q7" i="3"/>
  <c r="V7" i="3" s="1"/>
  <c r="U34" i="3"/>
  <c r="Q34" i="3"/>
  <c r="V34" i="3" s="1"/>
  <c r="R35" i="3"/>
  <c r="W35" i="3" s="1"/>
  <c r="Q37" i="3"/>
  <c r="V37" i="3" s="1"/>
  <c r="R38" i="3"/>
  <c r="W38" i="3" s="1"/>
  <c r="U37" i="3"/>
  <c r="Q36" i="3"/>
  <c r="V36" i="3" s="1"/>
  <c r="R37" i="3"/>
  <c r="W37" i="3" s="1"/>
  <c r="U36" i="3"/>
  <c r="Q38" i="3"/>
  <c r="V38" i="3" s="1"/>
  <c r="R39" i="3"/>
  <c r="W39" i="3" s="1"/>
  <c r="U38" i="3"/>
  <c r="Q10" i="3"/>
  <c r="V10" i="3" s="1"/>
  <c r="U10" i="3"/>
  <c r="R11" i="3"/>
  <c r="W11" i="3" s="1"/>
  <c r="R20" i="3"/>
  <c r="W20" i="3" s="1"/>
  <c r="Q19" i="3"/>
  <c r="V19" i="3" s="1"/>
  <c r="U19" i="3"/>
  <c r="U28" i="3"/>
  <c r="Q28" i="3"/>
  <c r="V28" i="3" s="1"/>
  <c r="R29" i="3"/>
  <c r="W29" i="3" s="1"/>
  <c r="U42" i="3"/>
  <c r="Q42" i="3"/>
  <c r="V42" i="3" s="1"/>
  <c r="U40" i="3"/>
  <c r="Q40" i="3"/>
  <c r="V40" i="3" s="1"/>
  <c r="R41" i="3"/>
  <c r="W41" i="3" s="1"/>
  <c r="U27" i="3"/>
  <c r="R28" i="3"/>
  <c r="W28" i="3" s="1"/>
  <c r="Q27" i="3"/>
  <c r="V27" i="3" s="1"/>
  <c r="T21" i="3"/>
  <c r="P21" i="3"/>
  <c r="U12" i="3"/>
  <c r="R13" i="3"/>
  <c r="W13" i="3" s="1"/>
  <c r="Q12" i="3"/>
  <c r="V12" i="3" s="1"/>
  <c r="Q18" i="3"/>
  <c r="V18" i="3" s="1"/>
  <c r="R19" i="3"/>
  <c r="W19" i="3" s="1"/>
  <c r="U18" i="3"/>
  <c r="Q2" i="3"/>
  <c r="V2" i="3" s="1"/>
  <c r="R3" i="3"/>
  <c r="W3" i="3" s="1"/>
  <c r="U2" i="3"/>
  <c r="R2" i="3"/>
  <c r="W2" i="3" s="1"/>
  <c r="R36" i="3"/>
  <c r="W36" i="3" s="1"/>
  <c r="Q35" i="3"/>
  <c r="V35" i="3" s="1"/>
  <c r="U35" i="3"/>
  <c r="U5" i="3" l="1"/>
  <c r="Q5" i="3"/>
  <c r="V5" i="3" s="1"/>
  <c r="R6" i="3"/>
  <c r="W6" i="3" s="1"/>
  <c r="U20" i="3"/>
  <c r="Q20" i="3"/>
  <c r="V20" i="3" s="1"/>
  <c r="R21" i="3"/>
  <c r="W21" i="3" s="1"/>
  <c r="R42" i="3"/>
  <c r="W42" i="3" s="1"/>
  <c r="U41" i="3"/>
  <c r="Q41" i="3"/>
  <c r="V41" i="3" s="1"/>
  <c r="U6" i="3"/>
  <c r="Q6" i="3"/>
  <c r="V6" i="3" s="1"/>
  <c r="R7" i="3"/>
  <c r="W7" i="3" s="1"/>
  <c r="R10" i="3"/>
  <c r="W10" i="3" s="1"/>
  <c r="U9" i="3"/>
  <c r="Q9" i="3"/>
  <c r="V9" i="3" s="1"/>
  <c r="U25" i="3"/>
  <c r="Q25" i="3"/>
  <c r="V25" i="3" s="1"/>
  <c r="R26" i="3"/>
  <c r="W26" i="3" s="1"/>
  <c r="U26" i="3"/>
  <c r="Q26" i="3"/>
  <c r="V26" i="3" s="1"/>
  <c r="R27" i="3"/>
  <c r="W27" i="3" s="1"/>
  <c r="R23" i="3"/>
  <c r="W23" i="3" s="1"/>
  <c r="U22" i="3"/>
  <c r="Q22" i="3"/>
  <c r="V22" i="3" s="1"/>
  <c r="U21" i="3"/>
  <c r="Q21" i="3"/>
  <c r="V21" i="3" s="1"/>
  <c r="R22" i="3"/>
  <c r="W22" i="3" s="1"/>
  <c r="U3" i="3"/>
  <c r="Q3" i="3"/>
  <c r="V3" i="3" s="1"/>
  <c r="R4" i="3"/>
  <c r="W4" i="3" s="1"/>
  <c r="Q23" i="3"/>
  <c r="V23" i="3" s="1"/>
  <c r="U23" i="3"/>
  <c r="R24" i="3"/>
  <c r="W24" i="3" s="1"/>
</calcChain>
</file>

<file path=xl/sharedStrings.xml><?xml version="1.0" encoding="utf-8"?>
<sst xmlns="http://schemas.openxmlformats.org/spreadsheetml/2006/main" count="276" uniqueCount="78">
  <si>
    <t>starttime</t>
  </si>
  <si>
    <t>endtime</t>
  </si>
  <si>
    <t>msisdn</t>
  </si>
  <si>
    <t>ulvolume</t>
  </si>
  <si>
    <t>dlvolume</t>
  </si>
  <si>
    <t>domain</t>
  </si>
  <si>
    <t>2021-04-0212:23:10</t>
  </si>
  <si>
    <t>2021-04-0212:24:48</t>
  </si>
  <si>
    <t>app1</t>
  </si>
  <si>
    <t>2021-04-0212:28:56</t>
  </si>
  <si>
    <t>2021-04-0217-33:12</t>
  </si>
  <si>
    <t>2021-04-0216:24:21</t>
  </si>
  <si>
    <t>2021-04-0216:38:28</t>
  </si>
  <si>
    <t>2021-04-0215:08:57</t>
  </si>
  <si>
    <t>2021-04-0215:20:56</t>
  </si>
  <si>
    <t>app2</t>
  </si>
  <si>
    <t>2021-04-0215:20:41</t>
  </si>
  <si>
    <t>2021-04-0215:09:22</t>
  </si>
  <si>
    <t>2021-04-0215:21:02</t>
  </si>
  <si>
    <t>2021-04-0215:20:35</t>
  </si>
  <si>
    <t>2021-04-0215:21:08</t>
  </si>
  <si>
    <t>2021-04-0215:54:46</t>
  </si>
  <si>
    <t>2021-04-0216:11:49</t>
  </si>
  <si>
    <t>app3</t>
  </si>
  <si>
    <t>2021-04-0215:55:34</t>
  </si>
  <si>
    <t>2021-04-0215:54:47</t>
  </si>
  <si>
    <t>2021-04-0216:11:48</t>
  </si>
  <si>
    <t>2021-04-0216:11:44</t>
  </si>
  <si>
    <t>2021-04-0216:11:30</t>
  </si>
  <si>
    <t>2021-04-0212:13:11</t>
  </si>
  <si>
    <t>2021-04-0212:23:27</t>
  </si>
  <si>
    <t>app4</t>
  </si>
  <si>
    <t>2021-04-0216:15:17</t>
  </si>
  <si>
    <t>2021-04-0216:25:24</t>
  </si>
  <si>
    <t>2021-04-0217:38:02</t>
  </si>
  <si>
    <t>2021-04-0217:50:15</t>
  </si>
  <si>
    <t>2021-04-0217:44:16</t>
  </si>
  <si>
    <t>2021-04-0217:57:03</t>
  </si>
  <si>
    <t>2021-04-0212:14:42</t>
  </si>
  <si>
    <t>2021-04-0212:14:43</t>
  </si>
  <si>
    <t>2021-04-0220:53:24</t>
  </si>
  <si>
    <t>2021-04-0220:53:25</t>
  </si>
  <si>
    <t>2021-04-0220,53:25</t>
  </si>
  <si>
    <t>2021-04-0222:27:36</t>
  </si>
  <si>
    <t>2021-04-0222:30:52</t>
  </si>
  <si>
    <t>2021-04-0222:32:33</t>
  </si>
  <si>
    <t>2021-04-0222:33:29</t>
  </si>
  <si>
    <t>2021-04-0222:34:15</t>
  </si>
  <si>
    <t>2021-04-0222:34:43</t>
  </si>
  <si>
    <t>2021-04-0212:24:56</t>
  </si>
  <si>
    <t>2021-04-0221:04:25</t>
  </si>
  <si>
    <t>2021-04-0220:53:34</t>
  </si>
  <si>
    <t>2021-04-0220:53:39</t>
  </si>
  <si>
    <t>2021-04-0212:24:45</t>
  </si>
  <si>
    <t>2021-04-0212:24:55</t>
  </si>
  <si>
    <t>2021-04-0221:04:13</t>
  </si>
  <si>
    <t>2021-04-0221:04:16</t>
  </si>
  <si>
    <t>2021-04-0222:34:55</t>
  </si>
  <si>
    <t>2021-04-0222-34:55</t>
  </si>
  <si>
    <t>appa</t>
  </si>
  <si>
    <t>start time (ST)</t>
  </si>
  <si>
    <t>End time (ET)</t>
  </si>
  <si>
    <t>ET*(ET-10 min)</t>
  </si>
  <si>
    <t>f ET-10 min is less than ST</t>
  </si>
  <si>
    <t>total volume DL</t>
  </si>
  <si>
    <t>total volume UL</t>
  </si>
  <si>
    <t>highest ET</t>
  </si>
  <si>
    <t>lowest ST</t>
  </si>
  <si>
    <t>difference in seconds</t>
  </si>
  <si>
    <t>bit rate (kbps) of each call</t>
  </si>
  <si>
    <t>audio call</t>
  </si>
  <si>
    <t>video call</t>
  </si>
  <si>
    <t>number of CDRs to make a single call</t>
  </si>
  <si>
    <t>duration in seconds</t>
  </si>
  <si>
    <t>bit rate (kbps)</t>
  </si>
  <si>
    <t>isAudio</t>
  </si>
  <si>
    <t>isVideo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</si>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</sst>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]hh:mm:ss;@" x16r2:formatCode16="[$-en-PK,1]hh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165" formatCode="[$]hh:mm:ss;@" x16r2:formatCode16="[$-en-PK,1]hh:mm:ss;@"/>
    </dxf>
    <dxf>
      <numFmt numFmtId="165" formatCode="[$]hh:mm:ss;@" x16r2:formatCode16="[$-en-PK,1]hh:mm:ss;@"/>
    </dxf>
    <dxf>
      <numFmt numFmtId="165" formatCode="[$]hh:mm:ss;@" x16r2:formatCode16="[$-en-PK,1]hh:mm:ss;@"/>
    </dxf>
    <dxf>
      <numFmt numFmtId="165" formatCode="[$]hh:mm:ss;@" x16r2:formatCode16="[$-en-PK,1]hh:mm:ss;@"/>
    </dxf>
    <dxf>
      <numFmt numFmtId="165" formatCode="[$]hh:mm:ss;@" x16r2:formatCode16="[$-en-PK,1]hh:mm:ss;@"/>
    </dxf>
    <dxf>
      <numFmt numFmtId="165" formatCode="[$]hh:mm:ss;@" x16r2:formatCode16="[$-en-PK,1]hh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5C45B4-F1B8-47B8-AC3B-6A6B8EC6F2FA}" name="Table1" displayName="Table1" ref="A1:W42" totalsRowShown="0">
  <autoFilter ref="A1:W42" xr:uid="{8B5C45B4-F1B8-47B8-AC3B-6A6B8EC6F2FA}"/>
  <tableColumns count="23">
    <tableColumn id="1" xr3:uid="{F3564F6A-3F15-4862-B0B0-0A9F02C440C2}" name="Column1"/>
    <tableColumn id="2" xr3:uid="{0509FEFC-E300-43B0-8813-166D6287865C}" name="endtime"/>
    <tableColumn id="3" xr3:uid="{638CD69E-629B-49DE-892D-9669B67E6F33}" name="msisdn"/>
    <tableColumn id="4" xr3:uid="{66CCAC63-2CD4-4662-95A0-70911A94E972}" name="ulvolume"/>
    <tableColumn id="5" xr3:uid="{8A96F425-327C-45FE-8E8F-9F68C4AE08E6}" name="dlvolume"/>
    <tableColumn id="6" xr3:uid="{13C4CA44-94D9-4C65-94E0-5FD11B35A05C}" name="domain"/>
    <tableColumn id="7" xr3:uid="{F7409DA9-7526-4BF4-9BF7-4813DC4111DE}" name="start time (ST)" dataDxfId="7">
      <calculatedColumnFormula>TIMEVALUE(MID(A2, FIND(":", A2) - 2, 8))</calculatedColumnFormula>
    </tableColumn>
    <tableColumn id="8" xr3:uid="{543695D6-D677-40CB-A00C-62A2E158DFD6}" name="End time (ET)" dataDxfId="6">
      <calculatedColumnFormula>TIMEVALUE(MID(B2, FIND(":", B2) - 2, 8))</calculatedColumnFormula>
    </tableColumn>
    <tableColumn id="9" xr3:uid="{4E8FE3A8-8B5D-44E5-BC76-AAE3DBAD8BE8}" name="ET*(ET-10 min)" dataDxfId="5">
      <calculatedColumnFormula>IF(H2-TIME(0,10,0) &lt; G2, H2, H2-TIME(0,10,0))</calculatedColumnFormula>
    </tableColumn>
    <tableColumn id="10" xr3:uid="{B5CCB87D-CA92-4938-BDB1-31E36526B33A}" name="f ET-10 min is less than ST" dataDxfId="4">
      <calculatedColumnFormula>IF(I2 &lt; G2, H2, I2)</calculatedColumnFormula>
    </tableColumn>
    <tableColumn id="11" xr3:uid="{6F469F0E-458A-41D2-9DD3-0A4FB0449852}" name="total volume DL">
      <calculatedColumnFormula>(E2*8)/1024</calculatedColumnFormula>
    </tableColumn>
    <tableColumn id="12" xr3:uid="{0E8802F8-56EA-46F1-A7DF-4EF0DA11AD11}" name="total volume UL">
      <calculatedColumnFormula>(D2*8)/1024</calculatedColumnFormula>
    </tableColumn>
    <tableColumn id="13" xr3:uid="{AA019FE0-DB22-417D-8F62-5F3C08693066}" name="highest ET" dataDxfId="3">
      <calculatedColumnFormula>MAX(H2:H42)</calculatedColumnFormula>
    </tableColumn>
    <tableColumn id="14" xr3:uid="{60408DFA-D2C2-4438-B5CA-1811FF53145A}" name="lowest ST" dataDxfId="2">
      <calculatedColumnFormula>MIN(G2:G42)</calculatedColumnFormula>
    </tableColumn>
    <tableColumn id="15" xr3:uid="{46E2566E-7B26-4172-B518-4D9FAAC55C0B}" name="difference in seconds" dataDxfId="1">
      <calculatedColumnFormula>(M2-N2)*86400</calculatedColumnFormula>
    </tableColumn>
    <tableColumn id="16" xr3:uid="{56B526A2-2924-4A3A-8EB5-3DFC05D8D844}" name="bit rate (kbps) of each call">
      <calculatedColumnFormula>(K2+L2)/O2</calculatedColumnFormula>
    </tableColumn>
    <tableColumn id="17" xr3:uid="{C444A805-CCD2-4337-88D3-EF7AEA13DCA5}" name="audio call">
      <calculatedColumnFormula>IF(P2 &lt;= 200, "Audio", "")</calculatedColumnFormula>
    </tableColumn>
    <tableColumn id="18" xr3:uid="{0999AF61-9037-4063-82A4-B708102AEB14}" name="video call">
      <calculatedColumnFormula>IF(P1 &gt; 200, "Video", "")</calculatedColumnFormula>
    </tableColumn>
    <tableColumn id="19" xr3:uid="{F5D4B56E-5244-4EAE-A979-280BA50BE2B1}" name="number of CDRs to make a single call">
      <calculatedColumnFormula>COUNTIF($A$2:$A$17,A2)</calculatedColumnFormula>
    </tableColumn>
    <tableColumn id="20" xr3:uid="{7404BD39-0B20-423F-BE1F-892DC6E820EB}" name="duration in seconds" dataDxfId="0">
      <calculatedColumnFormula>O2</calculatedColumnFormula>
    </tableColumn>
    <tableColumn id="21" xr3:uid="{9D06A06C-FBA2-4323-A45D-0947025FAED6}" name="bit rate (kbps)">
      <calculatedColumnFormula>P2</calculatedColumnFormula>
    </tableColumn>
    <tableColumn id="22" xr3:uid="{AD08C419-5384-48CF-BC66-C7CF06095FBD}" name="isAudio">
      <calculatedColumnFormula>IF(Q2="Audio",TRUE,FALSE)</calculatedColumnFormula>
    </tableColumn>
    <tableColumn id="23" xr3:uid="{0B6FA9C5-739A-443A-BA45-8242D79371E9}" name="isVideo">
      <calculatedColumnFormula>IF(R2 = "Video",TRUE,FALSE)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C4AC8-BF6C-4D23-8355-6B3BB8E228C3}">
  <dimension ref="A1:W42"/>
  <sheetViews>
    <sheetView tabSelected="1" zoomScale="85" zoomScaleNormal="85" workbookViewId="0">
      <selection activeCell="O1" sqref="O1"/>
    </sheetView>
  </sheetViews>
  <sheetFormatPr defaultRowHeight="14.4" x14ac:dyDescent="0.3"/>
  <cols>
    <col min="1" max="1" width="18.109375" bestFit="1" customWidth="1"/>
    <col min="2" max="2" width="18.33203125" bestFit="1" customWidth="1"/>
    <col min="3" max="3" width="9.6640625" bestFit="1" customWidth="1"/>
    <col min="4" max="5" width="11.88671875" bestFit="1" customWidth="1"/>
    <col min="6" max="6" width="10.33203125" bestFit="1" customWidth="1"/>
    <col min="7" max="7" width="16.33203125" style="2" bestFit="1" customWidth="1"/>
    <col min="8" max="8" width="15.44140625" bestFit="1" customWidth="1"/>
    <col min="9" max="9" width="16.88671875" style="3" bestFit="1" customWidth="1"/>
    <col min="10" max="10" width="26.6640625" bestFit="1" customWidth="1"/>
    <col min="11" max="12" width="17.88671875" bestFit="1" customWidth="1"/>
    <col min="13" max="13" width="12.6640625" bestFit="1" customWidth="1"/>
    <col min="14" max="14" width="12" bestFit="1" customWidth="1"/>
    <col min="15" max="15" width="22.5546875" bestFit="1" customWidth="1"/>
    <col min="16" max="16" width="27.21875" bestFit="1" customWidth="1"/>
    <col min="17" max="17" width="12.109375" bestFit="1" customWidth="1"/>
    <col min="18" max="18" width="12" bestFit="1" customWidth="1"/>
    <col min="19" max="19" width="37" bestFit="1" customWidth="1"/>
    <col min="20" max="20" width="21.44140625" bestFit="1" customWidth="1"/>
    <col min="21" max="21" width="16.33203125" bestFit="1" customWidth="1"/>
    <col min="22" max="22" width="10.21875" bestFit="1" customWidth="1"/>
    <col min="23" max="23" width="9.88671875" bestFit="1" customWidth="1"/>
  </cols>
  <sheetData>
    <row r="1" spans="1:23" x14ac:dyDescent="0.3">
      <c r="A1" t="s">
        <v>77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60</v>
      </c>
      <c r="H1" t="s">
        <v>61</v>
      </c>
      <c r="I1" s="3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</row>
    <row r="2" spans="1:23" x14ac:dyDescent="0.3">
      <c r="A2" t="s">
        <v>6</v>
      </c>
      <c r="B2" t="s">
        <v>7</v>
      </c>
      <c r="C2">
        <v>1</v>
      </c>
      <c r="D2">
        <v>10819</v>
      </c>
      <c r="E2">
        <v>9960</v>
      </c>
      <c r="F2" t="s">
        <v>8</v>
      </c>
      <c r="G2" s="3">
        <f>TIMEVALUE(MID(A2, FIND(":", A2) - 2, 8))</f>
        <v>0.516087962962963</v>
      </c>
      <c r="H2" s="3">
        <f>TIMEVALUE(MID(B2, FIND(":", B2) - 2, 8))</f>
        <v>0.51722222222222225</v>
      </c>
      <c r="I2" s="3">
        <f>IF(H2-TIME(0,10,0) &lt; G2, H2, H2-TIME(0,10,0))</f>
        <v>0.51722222222222225</v>
      </c>
      <c r="J2" s="3">
        <f>IF(I2 &lt; G2, H2, I2)</f>
        <v>0.51722222222222225</v>
      </c>
      <c r="K2">
        <f>(E2*8)/1024</f>
        <v>77.8125</v>
      </c>
      <c r="L2">
        <f>(D2*8)/1024</f>
        <v>84.5234375</v>
      </c>
      <c r="M2" s="3">
        <f>MAX(H2:H42)</f>
        <v>0.9409143518518519</v>
      </c>
      <c r="N2" s="3">
        <f>MIN(G2:G42)</f>
        <v>0.2256944444444442</v>
      </c>
      <c r="O2" s="1">
        <f>(M2-N2)*86400</f>
        <v>61795.000000000029</v>
      </c>
      <c r="P2">
        <f>(K2+L2)/O2</f>
        <v>2.6270076462496955E-3</v>
      </c>
      <c r="Q2" t="str">
        <f t="shared" ref="Q2:Q42" si="0">IF(P2 &lt;= 200, "Audio", "")</f>
        <v>Audio</v>
      </c>
      <c r="R2" t="str">
        <f>IF(P2 &gt; 200, "Video", "")</f>
        <v/>
      </c>
      <c r="S2">
        <f>COUNTIF($A$2:$A$17,A2)</f>
        <v>1</v>
      </c>
      <c r="T2" s="1">
        <f>O2</f>
        <v>61795.000000000029</v>
      </c>
      <c r="U2">
        <f>P2</f>
        <v>2.6270076462496955E-3</v>
      </c>
      <c r="V2" t="b">
        <f>IF(Q2="Audio",TRUE,FALSE)</f>
        <v>1</v>
      </c>
      <c r="W2" t="b">
        <f>IF(R2 = "Video",TRUE,FALSE)</f>
        <v>0</v>
      </c>
    </row>
    <row r="3" spans="1:23" x14ac:dyDescent="0.3">
      <c r="A3" t="s">
        <v>9</v>
      </c>
      <c r="B3" t="s">
        <v>10</v>
      </c>
      <c r="C3">
        <v>1</v>
      </c>
      <c r="D3">
        <v>16067</v>
      </c>
      <c r="E3">
        <v>10663</v>
      </c>
      <c r="F3" t="s">
        <v>8</v>
      </c>
      <c r="G3" s="3">
        <f t="shared" ref="G3:G42" si="1">TIMEVALUE(MID(A3, FIND(":", A3) - 2, 8))</f>
        <v>0.52009259259259266</v>
      </c>
      <c r="H3" s="3">
        <f t="shared" ref="H3:H42" si="2">TIMEVALUE(MID(B3, FIND(":", B3) - 2, 8))</f>
        <v>0.38333333333333353</v>
      </c>
      <c r="I3" s="3">
        <f t="shared" ref="I3:I42" si="3">IF(H3-TIME(0,10,0) &lt; G3, H3, H3-TIME(0,10,0))</f>
        <v>0.38333333333333353</v>
      </c>
      <c r="J3" s="3">
        <f t="shared" ref="J3:J42" si="4">IF(I3 &lt; G3, H3, I3)</f>
        <v>0.38333333333333353</v>
      </c>
      <c r="K3">
        <f t="shared" ref="K3:K42" si="5">(E3*8)/1024</f>
        <v>83.3046875</v>
      </c>
      <c r="L3">
        <f t="shared" ref="L3:L42" si="6">(D3*8)/1024</f>
        <v>125.5234375</v>
      </c>
      <c r="M3" s="3">
        <f t="shared" ref="M3:M42" si="7">MAX(H3:H43)</f>
        <v>0.9409143518518519</v>
      </c>
      <c r="N3" s="3">
        <f t="shared" ref="N3:N42" si="8">MIN(G3:G43)</f>
        <v>0.2256944444444442</v>
      </c>
      <c r="O3" s="1">
        <f t="shared" ref="O3:O42" si="9">(M3-N3)*86400</f>
        <v>61795.000000000029</v>
      </c>
      <c r="P3">
        <f t="shared" ref="P3:P42" si="10">(K3+L3)/O3</f>
        <v>3.3793692855408996E-3</v>
      </c>
      <c r="Q3" t="str">
        <f t="shared" si="0"/>
        <v>Audio</v>
      </c>
      <c r="R3" t="str">
        <f t="shared" ref="R3:R42" si="11">IF(P2 &gt; 200, "Video", "")</f>
        <v/>
      </c>
      <c r="S3">
        <f t="shared" ref="S3:S42" si="12">COUNTIF($A$2:$A$17,A3)</f>
        <v>1</v>
      </c>
      <c r="T3" s="1">
        <f t="shared" ref="T3:T42" si="13">O3</f>
        <v>61795.000000000029</v>
      </c>
      <c r="U3">
        <f t="shared" ref="U3:U42" si="14">P3</f>
        <v>3.3793692855408996E-3</v>
      </c>
      <c r="V3" t="b">
        <f t="shared" ref="V3:V42" si="15">IF(Q3="Audio",TRUE,FALSE)</f>
        <v>1</v>
      </c>
      <c r="W3" t="b">
        <f t="shared" ref="W3:W42" si="16">IF(R3 = "Video",TRUE,FALSE)</f>
        <v>0</v>
      </c>
    </row>
    <row r="4" spans="1:23" x14ac:dyDescent="0.3">
      <c r="A4" t="s">
        <v>11</v>
      </c>
      <c r="B4" t="s">
        <v>12</v>
      </c>
      <c r="C4">
        <v>2</v>
      </c>
      <c r="D4">
        <v>1173</v>
      </c>
      <c r="E4">
        <v>4265</v>
      </c>
      <c r="F4" t="s">
        <v>8</v>
      </c>
      <c r="G4" s="3">
        <f t="shared" si="1"/>
        <v>0.68357638888888894</v>
      </c>
      <c r="H4" s="3">
        <f t="shared" si="2"/>
        <v>0.69337962962962962</v>
      </c>
      <c r="I4" s="3">
        <f t="shared" si="3"/>
        <v>0.6864351851851852</v>
      </c>
      <c r="J4" s="3">
        <f t="shared" si="4"/>
        <v>0.6864351851851852</v>
      </c>
      <c r="K4">
        <f t="shared" si="5"/>
        <v>33.3203125</v>
      </c>
      <c r="L4">
        <f t="shared" si="6"/>
        <v>9.1640625</v>
      </c>
      <c r="M4" s="3">
        <f t="shared" si="7"/>
        <v>0.9409143518518519</v>
      </c>
      <c r="N4" s="3">
        <f t="shared" si="8"/>
        <v>0.2256944444444442</v>
      </c>
      <c r="O4" s="1">
        <f t="shared" si="9"/>
        <v>61795.000000000029</v>
      </c>
      <c r="P4">
        <f t="shared" si="10"/>
        <v>6.8750505704344976E-4</v>
      </c>
      <c r="Q4" t="str">
        <f t="shared" si="0"/>
        <v>Audio</v>
      </c>
      <c r="R4" t="str">
        <f t="shared" si="11"/>
        <v/>
      </c>
      <c r="S4">
        <f t="shared" si="12"/>
        <v>1</v>
      </c>
      <c r="T4" s="1">
        <f t="shared" si="13"/>
        <v>61795.000000000029</v>
      </c>
      <c r="U4">
        <f t="shared" si="14"/>
        <v>6.8750505704344976E-4</v>
      </c>
      <c r="V4" t="b">
        <f t="shared" si="15"/>
        <v>1</v>
      </c>
      <c r="W4" t="b">
        <f t="shared" si="16"/>
        <v>0</v>
      </c>
    </row>
    <row r="5" spans="1:23" x14ac:dyDescent="0.3">
      <c r="A5" t="s">
        <v>13</v>
      </c>
      <c r="B5" t="s">
        <v>14</v>
      </c>
      <c r="C5">
        <v>2</v>
      </c>
      <c r="D5">
        <v>1200</v>
      </c>
      <c r="E5">
        <v>192</v>
      </c>
      <c r="F5" t="s">
        <v>15</v>
      </c>
      <c r="G5" s="3">
        <f t="shared" si="1"/>
        <v>0.63121527777777775</v>
      </c>
      <c r="H5" s="3">
        <f t="shared" si="2"/>
        <v>0.63953703703703701</v>
      </c>
      <c r="I5" s="3">
        <f t="shared" si="3"/>
        <v>0.6325925925925926</v>
      </c>
      <c r="J5" s="3">
        <f t="shared" si="4"/>
        <v>0.6325925925925926</v>
      </c>
      <c r="K5">
        <f t="shared" si="5"/>
        <v>1.5</v>
      </c>
      <c r="L5">
        <f t="shared" si="6"/>
        <v>9.375</v>
      </c>
      <c r="M5" s="3">
        <f t="shared" si="7"/>
        <v>0.9409143518518519</v>
      </c>
      <c r="N5" s="3">
        <f t="shared" si="8"/>
        <v>0.2256944444444442</v>
      </c>
      <c r="O5" s="1">
        <f t="shared" si="9"/>
        <v>61795.000000000029</v>
      </c>
      <c r="P5">
        <f t="shared" si="10"/>
        <v>1.7598511206408276E-4</v>
      </c>
      <c r="Q5" t="str">
        <f t="shared" si="0"/>
        <v>Audio</v>
      </c>
      <c r="R5" t="str">
        <f t="shared" si="11"/>
        <v/>
      </c>
      <c r="S5">
        <f t="shared" si="12"/>
        <v>2</v>
      </c>
      <c r="T5" s="1">
        <f t="shared" si="13"/>
        <v>61795.000000000029</v>
      </c>
      <c r="U5">
        <f t="shared" si="14"/>
        <v>1.7598511206408276E-4</v>
      </c>
      <c r="V5" t="b">
        <f t="shared" si="15"/>
        <v>1</v>
      </c>
      <c r="W5" t="b">
        <f t="shared" si="16"/>
        <v>0</v>
      </c>
    </row>
    <row r="6" spans="1:23" x14ac:dyDescent="0.3">
      <c r="A6" t="s">
        <v>13</v>
      </c>
      <c r="B6" t="s">
        <v>16</v>
      </c>
      <c r="C6">
        <v>2</v>
      </c>
      <c r="D6">
        <v>175130</v>
      </c>
      <c r="E6">
        <v>101657</v>
      </c>
      <c r="F6" t="s">
        <v>15</v>
      </c>
      <c r="G6" s="3">
        <f t="shared" si="1"/>
        <v>0.63121527777777775</v>
      </c>
      <c r="H6" s="3">
        <f t="shared" si="2"/>
        <v>0.63936342592592588</v>
      </c>
      <c r="I6" s="3">
        <f t="shared" si="3"/>
        <v>0.63241898148148146</v>
      </c>
      <c r="J6" s="3">
        <f t="shared" si="4"/>
        <v>0.63241898148148146</v>
      </c>
      <c r="K6">
        <f t="shared" si="5"/>
        <v>794.1953125</v>
      </c>
      <c r="L6">
        <f t="shared" si="6"/>
        <v>1368.203125</v>
      </c>
      <c r="M6" s="3">
        <f t="shared" si="7"/>
        <v>0.9409143518518519</v>
      </c>
      <c r="N6" s="3">
        <f t="shared" si="8"/>
        <v>0.2256944444444442</v>
      </c>
      <c r="O6" s="1">
        <f t="shared" si="9"/>
        <v>61795.000000000029</v>
      </c>
      <c r="P6">
        <f t="shared" si="10"/>
        <v>3.4993097135690571E-2</v>
      </c>
      <c r="Q6" t="str">
        <f t="shared" si="0"/>
        <v>Audio</v>
      </c>
      <c r="R6" t="str">
        <f t="shared" si="11"/>
        <v/>
      </c>
      <c r="S6">
        <f t="shared" si="12"/>
        <v>2</v>
      </c>
      <c r="T6" s="1">
        <f t="shared" si="13"/>
        <v>61795.000000000029</v>
      </c>
      <c r="U6">
        <f t="shared" si="14"/>
        <v>3.4993097135690571E-2</v>
      </c>
      <c r="V6" t="b">
        <f t="shared" si="15"/>
        <v>1</v>
      </c>
      <c r="W6" t="b">
        <f t="shared" si="16"/>
        <v>0</v>
      </c>
    </row>
    <row r="7" spans="1:23" x14ac:dyDescent="0.3">
      <c r="A7" t="s">
        <v>17</v>
      </c>
      <c r="B7" t="s">
        <v>18</v>
      </c>
      <c r="C7">
        <v>2</v>
      </c>
      <c r="D7">
        <v>1440</v>
      </c>
      <c r="E7">
        <v>0</v>
      </c>
      <c r="F7" t="s">
        <v>15</v>
      </c>
      <c r="G7" s="3">
        <f t="shared" si="1"/>
        <v>0.63150462962962961</v>
      </c>
      <c r="H7" s="3">
        <f t="shared" si="2"/>
        <v>0.63960648148148147</v>
      </c>
      <c r="I7" s="3">
        <f t="shared" si="3"/>
        <v>0.63266203703703705</v>
      </c>
      <c r="J7" s="3">
        <f t="shared" si="4"/>
        <v>0.63266203703703705</v>
      </c>
      <c r="K7">
        <f t="shared" si="5"/>
        <v>0</v>
      </c>
      <c r="L7">
        <f t="shared" si="6"/>
        <v>11.25</v>
      </c>
      <c r="M7" s="3">
        <f t="shared" si="7"/>
        <v>0.9409143518518519</v>
      </c>
      <c r="N7" s="3">
        <f t="shared" si="8"/>
        <v>0.2256944444444442</v>
      </c>
      <c r="O7" s="1">
        <f t="shared" si="9"/>
        <v>61795.000000000029</v>
      </c>
      <c r="P7">
        <f t="shared" si="10"/>
        <v>1.8205356420422357E-4</v>
      </c>
      <c r="Q7" t="str">
        <f t="shared" si="0"/>
        <v>Audio</v>
      </c>
      <c r="R7" t="str">
        <f t="shared" si="11"/>
        <v/>
      </c>
      <c r="S7">
        <f t="shared" si="12"/>
        <v>3</v>
      </c>
      <c r="T7" s="1">
        <f t="shared" si="13"/>
        <v>61795.000000000029</v>
      </c>
      <c r="U7">
        <f t="shared" si="14"/>
        <v>1.8205356420422357E-4</v>
      </c>
      <c r="V7" t="b">
        <f t="shared" si="15"/>
        <v>1</v>
      </c>
      <c r="W7" t="b">
        <f t="shared" si="16"/>
        <v>0</v>
      </c>
    </row>
    <row r="8" spans="1:23" x14ac:dyDescent="0.3">
      <c r="A8" t="s">
        <v>17</v>
      </c>
      <c r="B8" t="s">
        <v>19</v>
      </c>
      <c r="C8">
        <v>2</v>
      </c>
      <c r="D8">
        <v>3672</v>
      </c>
      <c r="E8">
        <v>1152</v>
      </c>
      <c r="F8" t="s">
        <v>15</v>
      </c>
      <c r="G8" s="3">
        <f t="shared" si="1"/>
        <v>0.63150462962962961</v>
      </c>
      <c r="H8" s="3">
        <f t="shared" si="2"/>
        <v>0.63929398148148142</v>
      </c>
      <c r="I8" s="3">
        <f t="shared" si="3"/>
        <v>0.632349537037037</v>
      </c>
      <c r="J8" s="3">
        <f t="shared" si="4"/>
        <v>0.632349537037037</v>
      </c>
      <c r="K8">
        <f t="shared" si="5"/>
        <v>9</v>
      </c>
      <c r="L8">
        <f t="shared" si="6"/>
        <v>28.6875</v>
      </c>
      <c r="M8" s="3">
        <f t="shared" si="7"/>
        <v>0.9409143518518519</v>
      </c>
      <c r="N8" s="3">
        <f t="shared" si="8"/>
        <v>0.2256944444444442</v>
      </c>
      <c r="O8" s="1">
        <f t="shared" si="9"/>
        <v>61795.000000000029</v>
      </c>
      <c r="P8">
        <f t="shared" si="10"/>
        <v>6.0987944008414894E-4</v>
      </c>
      <c r="Q8" t="str">
        <f t="shared" si="0"/>
        <v>Audio</v>
      </c>
      <c r="R8" t="str">
        <f t="shared" si="11"/>
        <v/>
      </c>
      <c r="S8">
        <f t="shared" si="12"/>
        <v>3</v>
      </c>
      <c r="T8" s="1">
        <f t="shared" si="13"/>
        <v>61795.000000000029</v>
      </c>
      <c r="U8">
        <f t="shared" si="14"/>
        <v>6.0987944008414894E-4</v>
      </c>
      <c r="V8" t="b">
        <f t="shared" si="15"/>
        <v>1</v>
      </c>
      <c r="W8" t="b">
        <f t="shared" si="16"/>
        <v>0</v>
      </c>
    </row>
    <row r="9" spans="1:23" x14ac:dyDescent="0.3">
      <c r="A9" t="s">
        <v>17</v>
      </c>
      <c r="B9" t="s">
        <v>20</v>
      </c>
      <c r="C9">
        <v>2</v>
      </c>
      <c r="D9">
        <v>1440</v>
      </c>
      <c r="E9">
        <v>0</v>
      </c>
      <c r="F9" t="s">
        <v>15</v>
      </c>
      <c r="G9" s="3">
        <f t="shared" si="1"/>
        <v>0.63150462962962961</v>
      </c>
      <c r="H9" s="3">
        <f t="shared" si="2"/>
        <v>0.63967592592592593</v>
      </c>
      <c r="I9" s="3">
        <f t="shared" si="3"/>
        <v>0.63273148148148151</v>
      </c>
      <c r="J9" s="3">
        <f t="shared" si="4"/>
        <v>0.63273148148148151</v>
      </c>
      <c r="K9">
        <f t="shared" si="5"/>
        <v>0</v>
      </c>
      <c r="L9">
        <f t="shared" si="6"/>
        <v>11.25</v>
      </c>
      <c r="M9" s="3">
        <f t="shared" si="7"/>
        <v>0.9409143518518519</v>
      </c>
      <c r="N9" s="3">
        <f t="shared" si="8"/>
        <v>0.2256944444444442</v>
      </c>
      <c r="O9" s="1">
        <f t="shared" si="9"/>
        <v>61795.000000000029</v>
      </c>
      <c r="P9">
        <f t="shared" si="10"/>
        <v>1.8205356420422357E-4</v>
      </c>
      <c r="Q9" t="str">
        <f t="shared" si="0"/>
        <v>Audio</v>
      </c>
      <c r="R9" t="str">
        <f t="shared" si="11"/>
        <v/>
      </c>
      <c r="S9">
        <f t="shared" si="12"/>
        <v>3</v>
      </c>
      <c r="T9" s="1">
        <f t="shared" si="13"/>
        <v>61795.000000000029</v>
      </c>
      <c r="U9">
        <f t="shared" si="14"/>
        <v>1.8205356420422357E-4</v>
      </c>
      <c r="V9" t="b">
        <f t="shared" si="15"/>
        <v>1</v>
      </c>
      <c r="W9" t="b">
        <f t="shared" si="16"/>
        <v>0</v>
      </c>
    </row>
    <row r="10" spans="1:23" x14ac:dyDescent="0.3">
      <c r="A10" t="s">
        <v>21</v>
      </c>
      <c r="B10" t="s">
        <v>22</v>
      </c>
      <c r="C10">
        <v>3</v>
      </c>
      <c r="D10">
        <v>10932</v>
      </c>
      <c r="E10">
        <v>5504</v>
      </c>
      <c r="F10" t="s">
        <v>23</v>
      </c>
      <c r="G10" s="3">
        <f t="shared" si="1"/>
        <v>0.66303240740740743</v>
      </c>
      <c r="H10" s="3">
        <f t="shared" si="2"/>
        <v>0.67487268518518517</v>
      </c>
      <c r="I10" s="3">
        <f t="shared" si="3"/>
        <v>0.66792824074074075</v>
      </c>
      <c r="J10" s="3">
        <f t="shared" si="4"/>
        <v>0.66792824074074075</v>
      </c>
      <c r="K10">
        <f t="shared" si="5"/>
        <v>43</v>
      </c>
      <c r="L10">
        <f t="shared" si="6"/>
        <v>85.40625</v>
      </c>
      <c r="M10" s="3">
        <f t="shared" si="7"/>
        <v>0.9409143518518519</v>
      </c>
      <c r="N10" s="3">
        <f t="shared" si="8"/>
        <v>0.2256944444444442</v>
      </c>
      <c r="O10" s="1">
        <f t="shared" si="9"/>
        <v>61795.000000000029</v>
      </c>
      <c r="P10">
        <f t="shared" si="10"/>
        <v>2.0779391536532073E-3</v>
      </c>
      <c r="Q10" t="str">
        <f t="shared" si="0"/>
        <v>Audio</v>
      </c>
      <c r="R10" t="str">
        <f t="shared" si="11"/>
        <v/>
      </c>
      <c r="S10">
        <f t="shared" si="12"/>
        <v>6</v>
      </c>
      <c r="T10" s="1">
        <f t="shared" si="13"/>
        <v>61795.000000000029</v>
      </c>
      <c r="U10">
        <f t="shared" si="14"/>
        <v>2.0779391536532073E-3</v>
      </c>
      <c r="V10" t="b">
        <f t="shared" si="15"/>
        <v>1</v>
      </c>
      <c r="W10" t="b">
        <f t="shared" si="16"/>
        <v>0</v>
      </c>
    </row>
    <row r="11" spans="1:23" x14ac:dyDescent="0.3">
      <c r="A11" t="s">
        <v>21</v>
      </c>
      <c r="B11" t="s">
        <v>24</v>
      </c>
      <c r="C11">
        <v>3</v>
      </c>
      <c r="D11">
        <v>500</v>
      </c>
      <c r="E11">
        <v>580</v>
      </c>
      <c r="F11" t="s">
        <v>23</v>
      </c>
      <c r="G11" s="3">
        <f t="shared" si="1"/>
        <v>0.66303240740740743</v>
      </c>
      <c r="H11" s="3">
        <f t="shared" si="2"/>
        <v>0.66358796296296296</v>
      </c>
      <c r="I11" s="3">
        <f t="shared" si="3"/>
        <v>0.66358796296296296</v>
      </c>
      <c r="J11" s="3">
        <f t="shared" si="4"/>
        <v>0.66358796296296296</v>
      </c>
      <c r="K11">
        <f t="shared" si="5"/>
        <v>4.53125</v>
      </c>
      <c r="L11">
        <f t="shared" si="6"/>
        <v>3.90625</v>
      </c>
      <c r="M11" s="3">
        <f t="shared" si="7"/>
        <v>0.9409143518518519</v>
      </c>
      <c r="N11" s="3">
        <f t="shared" si="8"/>
        <v>0.2256944444444442</v>
      </c>
      <c r="O11" s="1">
        <f t="shared" si="9"/>
        <v>61795.000000000029</v>
      </c>
      <c r="P11">
        <f t="shared" si="10"/>
        <v>1.3654017315316766E-4</v>
      </c>
      <c r="Q11" t="str">
        <f t="shared" si="0"/>
        <v>Audio</v>
      </c>
      <c r="R11" t="str">
        <f t="shared" si="11"/>
        <v/>
      </c>
      <c r="S11">
        <f t="shared" si="12"/>
        <v>6</v>
      </c>
      <c r="T11" s="1">
        <f t="shared" si="13"/>
        <v>61795.000000000029</v>
      </c>
      <c r="U11">
        <f t="shared" si="14"/>
        <v>1.3654017315316766E-4</v>
      </c>
      <c r="V11" t="b">
        <f t="shared" si="15"/>
        <v>1</v>
      </c>
      <c r="W11" t="b">
        <f t="shared" si="16"/>
        <v>0</v>
      </c>
    </row>
    <row r="12" spans="1:23" x14ac:dyDescent="0.3">
      <c r="A12" t="s">
        <v>21</v>
      </c>
      <c r="B12" t="s">
        <v>25</v>
      </c>
      <c r="C12">
        <v>3</v>
      </c>
      <c r="D12">
        <v>592</v>
      </c>
      <c r="E12">
        <v>656</v>
      </c>
      <c r="F12" t="s">
        <v>23</v>
      </c>
      <c r="G12" s="3">
        <f t="shared" si="1"/>
        <v>0.66303240740740743</v>
      </c>
      <c r="H12" s="3">
        <f t="shared" si="2"/>
        <v>0.66304398148148147</v>
      </c>
      <c r="I12" s="3">
        <f t="shared" si="3"/>
        <v>0.66304398148148147</v>
      </c>
      <c r="J12" s="3">
        <f t="shared" si="4"/>
        <v>0.66304398148148147</v>
      </c>
      <c r="K12">
        <f t="shared" si="5"/>
        <v>5.125</v>
      </c>
      <c r="L12">
        <f t="shared" si="6"/>
        <v>4.625</v>
      </c>
      <c r="M12" s="3">
        <f t="shared" si="7"/>
        <v>0.9409143518518519</v>
      </c>
      <c r="N12" s="3">
        <f t="shared" si="8"/>
        <v>0.2256944444444442</v>
      </c>
      <c r="O12" s="1">
        <f t="shared" si="9"/>
        <v>61795.000000000029</v>
      </c>
      <c r="P12">
        <f t="shared" si="10"/>
        <v>1.5777975564366042E-4</v>
      </c>
      <c r="Q12" t="str">
        <f t="shared" si="0"/>
        <v>Audio</v>
      </c>
      <c r="R12" t="str">
        <f t="shared" si="11"/>
        <v/>
      </c>
      <c r="S12">
        <f t="shared" si="12"/>
        <v>6</v>
      </c>
      <c r="T12" s="1">
        <f t="shared" si="13"/>
        <v>61795.000000000029</v>
      </c>
      <c r="U12">
        <f t="shared" si="14"/>
        <v>1.5777975564366042E-4</v>
      </c>
      <c r="V12" t="b">
        <f t="shared" si="15"/>
        <v>1</v>
      </c>
      <c r="W12" t="b">
        <f t="shared" si="16"/>
        <v>0</v>
      </c>
    </row>
    <row r="13" spans="1:23" x14ac:dyDescent="0.3">
      <c r="A13" t="s">
        <v>21</v>
      </c>
      <c r="B13" t="s">
        <v>26</v>
      </c>
      <c r="C13">
        <v>3</v>
      </c>
      <c r="D13">
        <v>382607</v>
      </c>
      <c r="E13">
        <v>350215</v>
      </c>
      <c r="F13" t="s">
        <v>23</v>
      </c>
      <c r="G13" s="3">
        <f t="shared" si="1"/>
        <v>0.66303240740740743</v>
      </c>
      <c r="H13" s="3">
        <f t="shared" si="2"/>
        <v>0.67486111111111102</v>
      </c>
      <c r="I13" s="3">
        <f t="shared" si="3"/>
        <v>0.6679166666666666</v>
      </c>
      <c r="J13" s="3">
        <f t="shared" si="4"/>
        <v>0.6679166666666666</v>
      </c>
      <c r="K13">
        <f t="shared" si="5"/>
        <v>2736.0546875</v>
      </c>
      <c r="L13">
        <f t="shared" si="6"/>
        <v>2989.1171875</v>
      </c>
      <c r="M13" s="3">
        <f t="shared" si="7"/>
        <v>0.9409143518518519</v>
      </c>
      <c r="N13" s="3">
        <f t="shared" si="8"/>
        <v>0.2256944444444442</v>
      </c>
      <c r="O13" s="1">
        <f t="shared" si="9"/>
        <v>61795.000000000029</v>
      </c>
      <c r="P13">
        <f t="shared" si="10"/>
        <v>9.264781738004689E-2</v>
      </c>
      <c r="Q13" t="str">
        <f t="shared" si="0"/>
        <v>Audio</v>
      </c>
      <c r="R13" t="str">
        <f t="shared" si="11"/>
        <v/>
      </c>
      <c r="S13">
        <f t="shared" si="12"/>
        <v>6</v>
      </c>
      <c r="T13" s="1">
        <f t="shared" si="13"/>
        <v>61795.000000000029</v>
      </c>
      <c r="U13">
        <f t="shared" si="14"/>
        <v>9.264781738004689E-2</v>
      </c>
      <c r="V13" t="b">
        <f t="shared" si="15"/>
        <v>1</v>
      </c>
      <c r="W13" t="b">
        <f t="shared" si="16"/>
        <v>0</v>
      </c>
    </row>
    <row r="14" spans="1:23" x14ac:dyDescent="0.3">
      <c r="A14" t="s">
        <v>21</v>
      </c>
      <c r="B14" t="s">
        <v>27</v>
      </c>
      <c r="C14">
        <v>3</v>
      </c>
      <c r="D14">
        <v>7728</v>
      </c>
      <c r="E14">
        <v>5392</v>
      </c>
      <c r="F14" t="s">
        <v>23</v>
      </c>
      <c r="G14" s="3">
        <f t="shared" si="1"/>
        <v>0.66303240740740743</v>
      </c>
      <c r="H14" s="3">
        <f t="shared" si="2"/>
        <v>0.67481481481481476</v>
      </c>
      <c r="I14" s="3">
        <f t="shared" si="3"/>
        <v>0.66787037037037034</v>
      </c>
      <c r="J14" s="3">
        <f t="shared" si="4"/>
        <v>0.66787037037037034</v>
      </c>
      <c r="K14">
        <f t="shared" si="5"/>
        <v>42.125</v>
      </c>
      <c r="L14">
        <f t="shared" si="6"/>
        <v>60.375</v>
      </c>
      <c r="M14" s="3">
        <f t="shared" si="7"/>
        <v>0.9409143518518519</v>
      </c>
      <c r="N14" s="3">
        <f t="shared" si="8"/>
        <v>0.2256944444444442</v>
      </c>
      <c r="O14" s="1">
        <f t="shared" si="9"/>
        <v>61795.000000000029</v>
      </c>
      <c r="P14">
        <f t="shared" si="10"/>
        <v>1.6587102516384812E-3</v>
      </c>
      <c r="Q14" t="str">
        <f t="shared" si="0"/>
        <v>Audio</v>
      </c>
      <c r="R14" t="str">
        <f t="shared" si="11"/>
        <v/>
      </c>
      <c r="S14">
        <f t="shared" si="12"/>
        <v>6</v>
      </c>
      <c r="T14" s="1">
        <f t="shared" si="13"/>
        <v>61795.000000000029</v>
      </c>
      <c r="U14">
        <f t="shared" si="14"/>
        <v>1.6587102516384812E-3</v>
      </c>
      <c r="V14" t="b">
        <f t="shared" si="15"/>
        <v>1</v>
      </c>
      <c r="W14" t="b">
        <f t="shared" si="16"/>
        <v>0</v>
      </c>
    </row>
    <row r="15" spans="1:23" x14ac:dyDescent="0.3">
      <c r="A15" t="s">
        <v>21</v>
      </c>
      <c r="B15" t="s">
        <v>28</v>
      </c>
      <c r="C15">
        <v>3</v>
      </c>
      <c r="D15">
        <v>1702305</v>
      </c>
      <c r="E15">
        <v>1439409</v>
      </c>
      <c r="F15" t="s">
        <v>23</v>
      </c>
      <c r="G15" s="3">
        <f t="shared" si="1"/>
        <v>0.66303240740740743</v>
      </c>
      <c r="H15" s="3">
        <f t="shared" si="2"/>
        <v>0.67465277777777777</v>
      </c>
      <c r="I15" s="3">
        <f t="shared" si="3"/>
        <v>0.66770833333333335</v>
      </c>
      <c r="J15" s="3">
        <f t="shared" si="4"/>
        <v>0.66770833333333335</v>
      </c>
      <c r="K15">
        <f t="shared" si="5"/>
        <v>11245.3828125</v>
      </c>
      <c r="L15">
        <f t="shared" si="6"/>
        <v>13299.2578125</v>
      </c>
      <c r="M15" s="3">
        <f t="shared" si="7"/>
        <v>0.9409143518518519</v>
      </c>
      <c r="N15" s="3">
        <f t="shared" si="8"/>
        <v>0.2256944444444442</v>
      </c>
      <c r="O15" s="1">
        <f t="shared" si="9"/>
        <v>61795.000000000029</v>
      </c>
      <c r="P15">
        <f t="shared" si="10"/>
        <v>0.39719460514604721</v>
      </c>
      <c r="Q15" t="str">
        <f t="shared" si="0"/>
        <v>Audio</v>
      </c>
      <c r="R15" t="str">
        <f t="shared" si="11"/>
        <v/>
      </c>
      <c r="S15">
        <f t="shared" si="12"/>
        <v>6</v>
      </c>
      <c r="T15" s="1">
        <f t="shared" si="13"/>
        <v>61795.000000000029</v>
      </c>
      <c r="U15">
        <f t="shared" si="14"/>
        <v>0.39719460514604721</v>
      </c>
      <c r="V15" t="b">
        <f t="shared" si="15"/>
        <v>1</v>
      </c>
      <c r="W15" t="b">
        <f t="shared" si="16"/>
        <v>0</v>
      </c>
    </row>
    <row r="16" spans="1:23" x14ac:dyDescent="0.3">
      <c r="A16" t="s">
        <v>29</v>
      </c>
      <c r="B16" t="s">
        <v>30</v>
      </c>
      <c r="C16">
        <v>3</v>
      </c>
      <c r="D16">
        <v>271</v>
      </c>
      <c r="E16">
        <v>6030</v>
      </c>
      <c r="F16" t="s">
        <v>31</v>
      </c>
      <c r="G16" s="3">
        <f t="shared" si="1"/>
        <v>0.50915509259259262</v>
      </c>
      <c r="H16" s="3">
        <f t="shared" si="2"/>
        <v>0.51628472222222221</v>
      </c>
      <c r="I16" s="3">
        <f t="shared" si="3"/>
        <v>0.50934027777777779</v>
      </c>
      <c r="J16" s="3">
        <f t="shared" si="4"/>
        <v>0.50934027777777779</v>
      </c>
      <c r="K16">
        <f t="shared" si="5"/>
        <v>47.109375</v>
      </c>
      <c r="L16">
        <f t="shared" si="6"/>
        <v>2.1171875</v>
      </c>
      <c r="M16" s="3">
        <f t="shared" si="7"/>
        <v>0.9409143518518519</v>
      </c>
      <c r="N16" s="3">
        <f t="shared" si="8"/>
        <v>0.2256944444444442</v>
      </c>
      <c r="O16" s="1">
        <f t="shared" si="9"/>
        <v>61795.000000000029</v>
      </c>
      <c r="P16">
        <f t="shared" si="10"/>
        <v>7.9661076947973102E-4</v>
      </c>
      <c r="Q16" t="str">
        <f t="shared" si="0"/>
        <v>Audio</v>
      </c>
      <c r="R16" t="str">
        <f t="shared" si="11"/>
        <v/>
      </c>
      <c r="S16">
        <f t="shared" si="12"/>
        <v>1</v>
      </c>
      <c r="T16" s="1">
        <f t="shared" si="13"/>
        <v>61795.000000000029</v>
      </c>
      <c r="U16">
        <f t="shared" si="14"/>
        <v>7.9661076947973102E-4</v>
      </c>
      <c r="V16" t="b">
        <f t="shared" si="15"/>
        <v>1</v>
      </c>
      <c r="W16" t="b">
        <f t="shared" si="16"/>
        <v>0</v>
      </c>
    </row>
    <row r="17" spans="1:23" x14ac:dyDescent="0.3">
      <c r="A17" t="s">
        <v>32</v>
      </c>
      <c r="B17" t="s">
        <v>33</v>
      </c>
      <c r="C17">
        <v>3</v>
      </c>
      <c r="D17">
        <v>3524</v>
      </c>
      <c r="E17">
        <v>663</v>
      </c>
      <c r="F17" t="s">
        <v>31</v>
      </c>
      <c r="G17" s="3">
        <f t="shared" si="1"/>
        <v>0.6772800925925927</v>
      </c>
      <c r="H17" s="3">
        <f t="shared" si="2"/>
        <v>0.6843055555555555</v>
      </c>
      <c r="I17" s="3">
        <f t="shared" si="3"/>
        <v>0.67736111111111108</v>
      </c>
      <c r="J17" s="3">
        <f t="shared" si="4"/>
        <v>0.67736111111111108</v>
      </c>
      <c r="K17">
        <f t="shared" si="5"/>
        <v>5.1796875</v>
      </c>
      <c r="L17">
        <f t="shared" si="6"/>
        <v>27.53125</v>
      </c>
      <c r="M17" s="3">
        <f t="shared" si="7"/>
        <v>0.9409143518518519</v>
      </c>
      <c r="N17" s="3">
        <f t="shared" si="8"/>
        <v>0.2256944444444442</v>
      </c>
      <c r="O17" s="1">
        <f t="shared" si="9"/>
        <v>61795.000000000029</v>
      </c>
      <c r="P17">
        <f t="shared" si="10"/>
        <v>5.2934602314103052E-4</v>
      </c>
      <c r="Q17" t="str">
        <f t="shared" si="0"/>
        <v>Audio</v>
      </c>
      <c r="R17" t="str">
        <f t="shared" si="11"/>
        <v/>
      </c>
      <c r="S17">
        <f t="shared" si="12"/>
        <v>1</v>
      </c>
      <c r="T17" s="1">
        <f t="shared" si="13"/>
        <v>61795.000000000029</v>
      </c>
      <c r="U17">
        <f t="shared" si="14"/>
        <v>5.2934602314103052E-4</v>
      </c>
      <c r="V17" t="b">
        <f t="shared" si="15"/>
        <v>1</v>
      </c>
      <c r="W17" t="b">
        <f t="shared" si="16"/>
        <v>0</v>
      </c>
    </row>
    <row r="18" spans="1:23" x14ac:dyDescent="0.3">
      <c r="A18" t="s">
        <v>34</v>
      </c>
      <c r="B18" t="s">
        <v>35</v>
      </c>
      <c r="C18">
        <v>3</v>
      </c>
      <c r="D18">
        <v>3358597</v>
      </c>
      <c r="E18">
        <v>3733223</v>
      </c>
      <c r="F18" t="s">
        <v>31</v>
      </c>
      <c r="G18" s="3">
        <f t="shared" si="1"/>
        <v>0.73474537037037047</v>
      </c>
      <c r="H18" s="3">
        <f t="shared" si="2"/>
        <v>0.74322916666666661</v>
      </c>
      <c r="I18" s="3">
        <f t="shared" si="3"/>
        <v>0.73628472222222219</v>
      </c>
      <c r="J18" s="3">
        <f t="shared" si="4"/>
        <v>0.73628472222222219</v>
      </c>
      <c r="K18">
        <f t="shared" si="5"/>
        <v>29165.8046875</v>
      </c>
      <c r="L18">
        <f t="shared" si="6"/>
        <v>26239.0390625</v>
      </c>
      <c r="M18" s="3">
        <f t="shared" si="7"/>
        <v>0.9409143518518519</v>
      </c>
      <c r="N18" s="3">
        <f t="shared" si="8"/>
        <v>0.2256944444444442</v>
      </c>
      <c r="O18" s="1">
        <f t="shared" si="9"/>
        <v>61795.000000000029</v>
      </c>
      <c r="P18">
        <f t="shared" si="10"/>
        <v>0.89659104701027548</v>
      </c>
      <c r="Q18" t="str">
        <f t="shared" si="0"/>
        <v>Audio</v>
      </c>
      <c r="R18" t="str">
        <f t="shared" si="11"/>
        <v/>
      </c>
      <c r="S18">
        <f t="shared" si="12"/>
        <v>0</v>
      </c>
      <c r="T18" s="1">
        <f t="shared" si="13"/>
        <v>61795.000000000029</v>
      </c>
      <c r="U18">
        <f t="shared" si="14"/>
        <v>0.89659104701027548</v>
      </c>
      <c r="V18" t="b">
        <f t="shared" si="15"/>
        <v>1</v>
      </c>
      <c r="W18" t="b">
        <f t="shared" si="16"/>
        <v>0</v>
      </c>
    </row>
    <row r="19" spans="1:23" x14ac:dyDescent="0.3">
      <c r="A19" t="s">
        <v>36</v>
      </c>
      <c r="B19" t="s">
        <v>37</v>
      </c>
      <c r="C19">
        <v>3</v>
      </c>
      <c r="D19">
        <v>4672568</v>
      </c>
      <c r="E19">
        <v>4547960</v>
      </c>
      <c r="F19" t="s">
        <v>31</v>
      </c>
      <c r="G19" s="3">
        <f t="shared" si="1"/>
        <v>0.73907407407407411</v>
      </c>
      <c r="H19" s="3">
        <f t="shared" si="2"/>
        <v>0.74795138888888879</v>
      </c>
      <c r="I19" s="3">
        <f t="shared" si="3"/>
        <v>0.74100694444444437</v>
      </c>
      <c r="J19" s="3">
        <f t="shared" si="4"/>
        <v>0.74100694444444437</v>
      </c>
      <c r="K19">
        <f t="shared" si="5"/>
        <v>35530.9375</v>
      </c>
      <c r="L19">
        <f t="shared" si="6"/>
        <v>36504.4375</v>
      </c>
      <c r="M19" s="3">
        <f t="shared" si="7"/>
        <v>0.9409143518518519</v>
      </c>
      <c r="N19" s="3">
        <f t="shared" si="8"/>
        <v>0.2256944444444442</v>
      </c>
      <c r="O19" s="1">
        <f t="shared" si="9"/>
        <v>61795.000000000029</v>
      </c>
      <c r="P19">
        <f t="shared" si="10"/>
        <v>1.165715268225584</v>
      </c>
      <c r="Q19" t="str">
        <f t="shared" si="0"/>
        <v>Audio</v>
      </c>
      <c r="R19" t="str">
        <f t="shared" si="11"/>
        <v/>
      </c>
      <c r="S19">
        <f t="shared" si="12"/>
        <v>0</v>
      </c>
      <c r="T19" s="1">
        <f t="shared" si="13"/>
        <v>61795.000000000029</v>
      </c>
      <c r="U19">
        <f t="shared" si="14"/>
        <v>1.165715268225584</v>
      </c>
      <c r="V19" t="b">
        <f t="shared" si="15"/>
        <v>1</v>
      </c>
      <c r="W19" t="b">
        <f t="shared" si="16"/>
        <v>0</v>
      </c>
    </row>
    <row r="20" spans="1:23" x14ac:dyDescent="0.3">
      <c r="A20" t="s">
        <v>21</v>
      </c>
      <c r="B20" t="s">
        <v>28</v>
      </c>
      <c r="C20">
        <v>3</v>
      </c>
      <c r="D20">
        <v>1702305</v>
      </c>
      <c r="E20">
        <v>1439409</v>
      </c>
      <c r="F20" t="s">
        <v>59</v>
      </c>
      <c r="G20" s="3">
        <f t="shared" si="1"/>
        <v>0.66303240740740743</v>
      </c>
      <c r="H20" s="3">
        <f t="shared" si="2"/>
        <v>0.67465277777777777</v>
      </c>
      <c r="I20" s="3">
        <f t="shared" si="3"/>
        <v>0.66770833333333335</v>
      </c>
      <c r="J20" s="3">
        <f t="shared" si="4"/>
        <v>0.66770833333333335</v>
      </c>
      <c r="K20">
        <f t="shared" si="5"/>
        <v>11245.3828125</v>
      </c>
      <c r="L20">
        <f t="shared" si="6"/>
        <v>13299.2578125</v>
      </c>
      <c r="M20" s="3">
        <f t="shared" si="7"/>
        <v>0.9409143518518519</v>
      </c>
      <c r="N20" s="3">
        <f t="shared" si="8"/>
        <v>0.2256944444444442</v>
      </c>
      <c r="O20" s="1">
        <f t="shared" si="9"/>
        <v>61795.000000000029</v>
      </c>
      <c r="P20">
        <f t="shared" si="10"/>
        <v>0.39719460514604721</v>
      </c>
      <c r="Q20" t="str">
        <f t="shared" si="0"/>
        <v>Audio</v>
      </c>
      <c r="R20" t="str">
        <f t="shared" si="11"/>
        <v/>
      </c>
      <c r="S20">
        <f t="shared" si="12"/>
        <v>6</v>
      </c>
      <c r="T20" s="1">
        <f t="shared" si="13"/>
        <v>61795.000000000029</v>
      </c>
      <c r="U20">
        <f t="shared" si="14"/>
        <v>0.39719460514604721</v>
      </c>
      <c r="V20" t="b">
        <f t="shared" si="15"/>
        <v>1</v>
      </c>
      <c r="W20" t="b">
        <f t="shared" si="16"/>
        <v>0</v>
      </c>
    </row>
    <row r="21" spans="1:23" x14ac:dyDescent="0.3">
      <c r="A21" t="s">
        <v>29</v>
      </c>
      <c r="B21" t="s">
        <v>30</v>
      </c>
      <c r="C21">
        <v>3</v>
      </c>
      <c r="D21">
        <v>271</v>
      </c>
      <c r="E21">
        <v>6030</v>
      </c>
      <c r="F21" t="s">
        <v>31</v>
      </c>
      <c r="G21" s="3">
        <f t="shared" si="1"/>
        <v>0.50915509259259262</v>
      </c>
      <c r="H21" s="3">
        <f t="shared" si="2"/>
        <v>0.51628472222222221</v>
      </c>
      <c r="I21" s="3">
        <f t="shared" si="3"/>
        <v>0.50934027777777779</v>
      </c>
      <c r="J21" s="3">
        <f t="shared" si="4"/>
        <v>0.50934027777777779</v>
      </c>
      <c r="K21">
        <f t="shared" si="5"/>
        <v>47.109375</v>
      </c>
      <c r="L21">
        <f t="shared" si="6"/>
        <v>2.1171875</v>
      </c>
      <c r="M21" s="3">
        <f t="shared" si="7"/>
        <v>0.9409143518518519</v>
      </c>
      <c r="N21" s="3">
        <f t="shared" si="8"/>
        <v>0.2256944444444442</v>
      </c>
      <c r="O21" s="1">
        <f t="shared" si="9"/>
        <v>61795.000000000029</v>
      </c>
      <c r="P21">
        <f t="shared" si="10"/>
        <v>7.9661076947973102E-4</v>
      </c>
      <c r="Q21" t="str">
        <f t="shared" si="0"/>
        <v>Audio</v>
      </c>
      <c r="R21" t="str">
        <f t="shared" si="11"/>
        <v/>
      </c>
      <c r="S21">
        <f t="shared" si="12"/>
        <v>1</v>
      </c>
      <c r="T21" s="1">
        <f t="shared" si="13"/>
        <v>61795.000000000029</v>
      </c>
      <c r="U21">
        <f t="shared" si="14"/>
        <v>7.9661076947973102E-4</v>
      </c>
      <c r="V21" t="b">
        <f t="shared" si="15"/>
        <v>1</v>
      </c>
      <c r="W21" t="b">
        <f t="shared" si="16"/>
        <v>0</v>
      </c>
    </row>
    <row r="22" spans="1:23" x14ac:dyDescent="0.3">
      <c r="A22" t="s">
        <v>32</v>
      </c>
      <c r="B22" t="s">
        <v>33</v>
      </c>
      <c r="C22">
        <v>3</v>
      </c>
      <c r="D22">
        <v>3524</v>
      </c>
      <c r="E22">
        <v>663</v>
      </c>
      <c r="F22" t="s">
        <v>59</v>
      </c>
      <c r="G22" s="3">
        <f t="shared" si="1"/>
        <v>0.6772800925925927</v>
      </c>
      <c r="H22" s="3">
        <f t="shared" si="2"/>
        <v>0.6843055555555555</v>
      </c>
      <c r="I22" s="3">
        <f t="shared" si="3"/>
        <v>0.67736111111111108</v>
      </c>
      <c r="J22" s="3">
        <f t="shared" si="4"/>
        <v>0.67736111111111108</v>
      </c>
      <c r="K22">
        <f t="shared" si="5"/>
        <v>5.1796875</v>
      </c>
      <c r="L22">
        <f t="shared" si="6"/>
        <v>27.53125</v>
      </c>
      <c r="M22" s="3">
        <f t="shared" si="7"/>
        <v>0.9409143518518519</v>
      </c>
      <c r="N22" s="3">
        <f t="shared" si="8"/>
        <v>0.2256944444444442</v>
      </c>
      <c r="O22" s="1">
        <f t="shared" si="9"/>
        <v>61795.000000000029</v>
      </c>
      <c r="P22">
        <f t="shared" si="10"/>
        <v>5.2934602314103052E-4</v>
      </c>
      <c r="Q22" t="str">
        <f t="shared" si="0"/>
        <v>Audio</v>
      </c>
      <c r="R22" t="str">
        <f t="shared" si="11"/>
        <v/>
      </c>
      <c r="S22">
        <f t="shared" si="12"/>
        <v>1</v>
      </c>
      <c r="T22" s="1">
        <f t="shared" si="13"/>
        <v>61795.000000000029</v>
      </c>
      <c r="U22">
        <f t="shared" si="14"/>
        <v>5.2934602314103052E-4</v>
      </c>
      <c r="V22" t="b">
        <f t="shared" si="15"/>
        <v>1</v>
      </c>
      <c r="W22" t="b">
        <f t="shared" si="16"/>
        <v>0</v>
      </c>
    </row>
    <row r="23" spans="1:23" x14ac:dyDescent="0.3">
      <c r="A23" t="s">
        <v>34</v>
      </c>
      <c r="B23" t="s">
        <v>35</v>
      </c>
      <c r="C23">
        <v>3</v>
      </c>
      <c r="D23">
        <v>3358597</v>
      </c>
      <c r="E23">
        <v>3733223</v>
      </c>
      <c r="F23" t="s">
        <v>31</v>
      </c>
      <c r="G23" s="3">
        <f t="shared" si="1"/>
        <v>0.73474537037037047</v>
      </c>
      <c r="H23" s="3">
        <f t="shared" si="2"/>
        <v>0.74322916666666661</v>
      </c>
      <c r="I23" s="3">
        <f t="shared" si="3"/>
        <v>0.73628472222222219</v>
      </c>
      <c r="J23" s="3">
        <f t="shared" si="4"/>
        <v>0.73628472222222219</v>
      </c>
      <c r="K23">
        <f t="shared" si="5"/>
        <v>29165.8046875</v>
      </c>
      <c r="L23">
        <f t="shared" si="6"/>
        <v>26239.0390625</v>
      </c>
      <c r="M23" s="3">
        <f t="shared" si="7"/>
        <v>0.9409143518518519</v>
      </c>
      <c r="N23" s="3">
        <f t="shared" si="8"/>
        <v>0.2256944444444442</v>
      </c>
      <c r="O23" s="1">
        <f t="shared" si="9"/>
        <v>61795.000000000029</v>
      </c>
      <c r="P23">
        <f t="shared" si="10"/>
        <v>0.89659104701027548</v>
      </c>
      <c r="Q23" t="str">
        <f t="shared" si="0"/>
        <v>Audio</v>
      </c>
      <c r="R23" t="str">
        <f t="shared" si="11"/>
        <v/>
      </c>
      <c r="S23">
        <f t="shared" si="12"/>
        <v>0</v>
      </c>
      <c r="T23" s="1">
        <f t="shared" si="13"/>
        <v>61795.000000000029</v>
      </c>
      <c r="U23">
        <f t="shared" si="14"/>
        <v>0.89659104701027548</v>
      </c>
      <c r="V23" t="b">
        <f t="shared" si="15"/>
        <v>1</v>
      </c>
      <c r="W23" t="b">
        <f t="shared" si="16"/>
        <v>0</v>
      </c>
    </row>
    <row r="24" spans="1:23" x14ac:dyDescent="0.3">
      <c r="A24" t="s">
        <v>36</v>
      </c>
      <c r="B24" t="s">
        <v>37</v>
      </c>
      <c r="C24">
        <v>3</v>
      </c>
      <c r="D24">
        <v>4672568</v>
      </c>
      <c r="E24">
        <v>4547960</v>
      </c>
      <c r="F24" t="s">
        <v>59</v>
      </c>
      <c r="G24" s="3">
        <f t="shared" si="1"/>
        <v>0.73907407407407411</v>
      </c>
      <c r="H24" s="3">
        <f t="shared" si="2"/>
        <v>0.74795138888888879</v>
      </c>
      <c r="I24" s="3">
        <f t="shared" si="3"/>
        <v>0.74100694444444437</v>
      </c>
      <c r="J24" s="3">
        <f t="shared" si="4"/>
        <v>0.74100694444444437</v>
      </c>
      <c r="K24">
        <f t="shared" si="5"/>
        <v>35530.9375</v>
      </c>
      <c r="L24">
        <f t="shared" si="6"/>
        <v>36504.4375</v>
      </c>
      <c r="M24" s="3">
        <f t="shared" si="7"/>
        <v>0.9409143518518519</v>
      </c>
      <c r="N24" s="3">
        <f t="shared" si="8"/>
        <v>0.2256944444444442</v>
      </c>
      <c r="O24" s="1">
        <f t="shared" si="9"/>
        <v>61795.000000000029</v>
      </c>
      <c r="P24">
        <f t="shared" si="10"/>
        <v>1.165715268225584</v>
      </c>
      <c r="Q24" t="str">
        <f t="shared" si="0"/>
        <v>Audio</v>
      </c>
      <c r="R24" t="str">
        <f t="shared" si="11"/>
        <v/>
      </c>
      <c r="S24">
        <f t="shared" si="12"/>
        <v>0</v>
      </c>
      <c r="T24" s="1">
        <f t="shared" si="13"/>
        <v>61795.000000000029</v>
      </c>
      <c r="U24">
        <f t="shared" si="14"/>
        <v>1.165715268225584</v>
      </c>
      <c r="V24" t="b">
        <f t="shared" si="15"/>
        <v>1</v>
      </c>
      <c r="W24" t="b">
        <f t="shared" si="16"/>
        <v>0</v>
      </c>
    </row>
    <row r="25" spans="1:23" x14ac:dyDescent="0.3">
      <c r="A25" t="s">
        <v>38</v>
      </c>
      <c r="B25" t="s">
        <v>49</v>
      </c>
      <c r="C25">
        <v>4</v>
      </c>
      <c r="D25">
        <v>1456</v>
      </c>
      <c r="E25">
        <v>968</v>
      </c>
      <c r="F25" t="s">
        <v>23</v>
      </c>
      <c r="G25" s="3">
        <f t="shared" si="1"/>
        <v>0.51020833333333326</v>
      </c>
      <c r="H25" s="3">
        <f t="shared" si="2"/>
        <v>0.51731481481481478</v>
      </c>
      <c r="I25" s="3">
        <f t="shared" si="3"/>
        <v>0.51037037037037036</v>
      </c>
      <c r="J25" s="3">
        <f t="shared" si="4"/>
        <v>0.51037037037037036</v>
      </c>
      <c r="K25">
        <f t="shared" si="5"/>
        <v>7.5625</v>
      </c>
      <c r="L25">
        <f t="shared" si="6"/>
        <v>11.375</v>
      </c>
      <c r="M25" s="3">
        <f t="shared" si="7"/>
        <v>0.9409143518518519</v>
      </c>
      <c r="N25" s="3">
        <f t="shared" si="8"/>
        <v>0.2256944444444442</v>
      </c>
      <c r="O25" s="1">
        <f t="shared" si="9"/>
        <v>61795.000000000029</v>
      </c>
      <c r="P25">
        <f t="shared" si="10"/>
        <v>3.0645683307710966E-4</v>
      </c>
      <c r="Q25" t="str">
        <f t="shared" si="0"/>
        <v>Audio</v>
      </c>
      <c r="R25" t="str">
        <f t="shared" si="11"/>
        <v/>
      </c>
      <c r="S25">
        <f t="shared" si="12"/>
        <v>0</v>
      </c>
      <c r="T25" s="1">
        <f t="shared" si="13"/>
        <v>61795.000000000029</v>
      </c>
      <c r="U25">
        <f t="shared" si="14"/>
        <v>3.0645683307710966E-4</v>
      </c>
      <c r="V25" t="b">
        <f t="shared" si="15"/>
        <v>1</v>
      </c>
      <c r="W25" t="b">
        <f t="shared" si="16"/>
        <v>0</v>
      </c>
    </row>
    <row r="26" spans="1:23" x14ac:dyDescent="0.3">
      <c r="A26" t="s">
        <v>39</v>
      </c>
      <c r="B26" t="s">
        <v>39</v>
      </c>
      <c r="C26">
        <v>4</v>
      </c>
      <c r="D26">
        <v>524</v>
      </c>
      <c r="E26">
        <v>488</v>
      </c>
      <c r="F26" t="s">
        <v>23</v>
      </c>
      <c r="G26" s="3">
        <f t="shared" si="1"/>
        <v>0.51021990740740741</v>
      </c>
      <c r="H26" s="3">
        <f t="shared" si="2"/>
        <v>0.51021990740740741</v>
      </c>
      <c r="I26" s="3">
        <f t="shared" si="3"/>
        <v>0.51021990740740741</v>
      </c>
      <c r="J26" s="3">
        <f t="shared" si="4"/>
        <v>0.51021990740740741</v>
      </c>
      <c r="K26">
        <f t="shared" si="5"/>
        <v>3.8125</v>
      </c>
      <c r="L26">
        <f t="shared" si="6"/>
        <v>4.09375</v>
      </c>
      <c r="M26" s="3">
        <f t="shared" si="7"/>
        <v>0.9409143518518519</v>
      </c>
      <c r="N26" s="3">
        <f t="shared" si="8"/>
        <v>0.2256944444444442</v>
      </c>
      <c r="O26" s="1">
        <f t="shared" si="9"/>
        <v>61795.000000000029</v>
      </c>
      <c r="P26">
        <f t="shared" si="10"/>
        <v>1.2794319928796823E-4</v>
      </c>
      <c r="Q26" t="str">
        <f t="shared" si="0"/>
        <v>Audio</v>
      </c>
      <c r="R26" t="str">
        <f t="shared" si="11"/>
        <v/>
      </c>
      <c r="S26">
        <f t="shared" si="12"/>
        <v>0</v>
      </c>
      <c r="T26" s="1">
        <f t="shared" si="13"/>
        <v>61795.000000000029</v>
      </c>
      <c r="U26">
        <f t="shared" si="14"/>
        <v>1.2794319928796823E-4</v>
      </c>
      <c r="V26" t="b">
        <f t="shared" si="15"/>
        <v>1</v>
      </c>
      <c r="W26" t="b">
        <f t="shared" si="16"/>
        <v>0</v>
      </c>
    </row>
    <row r="27" spans="1:23" x14ac:dyDescent="0.3">
      <c r="A27" t="s">
        <v>39</v>
      </c>
      <c r="B27" t="s">
        <v>39</v>
      </c>
      <c r="C27">
        <v>4</v>
      </c>
      <c r="D27">
        <v>940</v>
      </c>
      <c r="E27">
        <v>760</v>
      </c>
      <c r="F27" t="s">
        <v>23</v>
      </c>
      <c r="G27" s="3">
        <f t="shared" si="1"/>
        <v>0.51021990740740741</v>
      </c>
      <c r="H27" s="3">
        <f t="shared" si="2"/>
        <v>0.51021990740740741</v>
      </c>
      <c r="I27" s="3">
        <f t="shared" si="3"/>
        <v>0.51021990740740741</v>
      </c>
      <c r="J27" s="3">
        <f t="shared" si="4"/>
        <v>0.51021990740740741</v>
      </c>
      <c r="K27">
        <f t="shared" si="5"/>
        <v>5.9375</v>
      </c>
      <c r="L27">
        <f t="shared" si="6"/>
        <v>7.34375</v>
      </c>
      <c r="M27" s="3">
        <f t="shared" si="7"/>
        <v>0.9409143518518519</v>
      </c>
      <c r="N27" s="3">
        <f t="shared" si="8"/>
        <v>0.2256944444444442</v>
      </c>
      <c r="O27" s="1">
        <f t="shared" si="9"/>
        <v>61795.000000000029</v>
      </c>
      <c r="P27">
        <f t="shared" si="10"/>
        <v>2.1492434662998615E-4</v>
      </c>
      <c r="Q27" t="str">
        <f t="shared" si="0"/>
        <v>Audio</v>
      </c>
      <c r="R27" t="str">
        <f t="shared" si="11"/>
        <v/>
      </c>
      <c r="S27">
        <f t="shared" si="12"/>
        <v>0</v>
      </c>
      <c r="T27" s="1">
        <f t="shared" si="13"/>
        <v>61795.000000000029</v>
      </c>
      <c r="U27">
        <f t="shared" si="14"/>
        <v>2.1492434662998615E-4</v>
      </c>
      <c r="V27" t="b">
        <f t="shared" si="15"/>
        <v>1</v>
      </c>
      <c r="W27" t="b">
        <f t="shared" si="16"/>
        <v>0</v>
      </c>
    </row>
    <row r="28" spans="1:23" x14ac:dyDescent="0.3">
      <c r="A28" t="s">
        <v>40</v>
      </c>
      <c r="B28" t="s">
        <v>50</v>
      </c>
      <c r="C28">
        <v>4</v>
      </c>
      <c r="D28">
        <v>145880</v>
      </c>
      <c r="E28">
        <v>64046</v>
      </c>
      <c r="F28" t="s">
        <v>23</v>
      </c>
      <c r="G28" s="3">
        <f t="shared" si="1"/>
        <v>0.87041666666666673</v>
      </c>
      <c r="H28" s="3">
        <f t="shared" si="2"/>
        <v>0.87806712962962974</v>
      </c>
      <c r="I28" s="3">
        <f t="shared" si="3"/>
        <v>0.87112268518518532</v>
      </c>
      <c r="J28" s="3">
        <f t="shared" si="4"/>
        <v>0.87112268518518532</v>
      </c>
      <c r="K28">
        <f t="shared" si="5"/>
        <v>500.359375</v>
      </c>
      <c r="L28">
        <f t="shared" si="6"/>
        <v>1139.6875</v>
      </c>
      <c r="M28" s="3">
        <f t="shared" si="7"/>
        <v>0.9409143518518519</v>
      </c>
      <c r="N28" s="3">
        <f t="shared" si="8"/>
        <v>0.2256944444444442</v>
      </c>
      <c r="O28" s="1">
        <f t="shared" si="9"/>
        <v>61795.000000000029</v>
      </c>
      <c r="P28">
        <f t="shared" si="10"/>
        <v>2.6540122582733219E-2</v>
      </c>
      <c r="Q28" t="str">
        <f t="shared" si="0"/>
        <v>Audio</v>
      </c>
      <c r="R28" t="str">
        <f t="shared" si="11"/>
        <v/>
      </c>
      <c r="S28">
        <f t="shared" si="12"/>
        <v>0</v>
      </c>
      <c r="T28" s="1">
        <f t="shared" si="13"/>
        <v>61795.000000000029</v>
      </c>
      <c r="U28">
        <f t="shared" si="14"/>
        <v>2.6540122582733219E-2</v>
      </c>
      <c r="V28" t="b">
        <f t="shared" si="15"/>
        <v>1</v>
      </c>
      <c r="W28" t="b">
        <f t="shared" si="16"/>
        <v>0</v>
      </c>
    </row>
    <row r="29" spans="1:23" x14ac:dyDescent="0.3">
      <c r="A29" t="s">
        <v>41</v>
      </c>
      <c r="B29" t="s">
        <v>51</v>
      </c>
      <c r="C29">
        <v>4</v>
      </c>
      <c r="D29">
        <v>1136</v>
      </c>
      <c r="E29">
        <v>680</v>
      </c>
      <c r="F29" t="s">
        <v>23</v>
      </c>
      <c r="G29" s="3">
        <f t="shared" si="1"/>
        <v>0.87042824074074077</v>
      </c>
      <c r="H29" s="3">
        <f t="shared" si="2"/>
        <v>0.87053240740740734</v>
      </c>
      <c r="I29" s="3">
        <f t="shared" si="3"/>
        <v>0.87053240740740734</v>
      </c>
      <c r="J29" s="3">
        <f t="shared" si="4"/>
        <v>0.87053240740740734</v>
      </c>
      <c r="K29">
        <f t="shared" si="5"/>
        <v>5.3125</v>
      </c>
      <c r="L29">
        <f t="shared" si="6"/>
        <v>8.875</v>
      </c>
      <c r="M29" s="3">
        <f t="shared" si="7"/>
        <v>0.9409143518518519</v>
      </c>
      <c r="N29" s="3">
        <f t="shared" si="8"/>
        <v>0.2256944444444442</v>
      </c>
      <c r="O29" s="1">
        <f t="shared" si="9"/>
        <v>61795.000000000029</v>
      </c>
      <c r="P29">
        <f t="shared" si="10"/>
        <v>2.2958977263532636E-4</v>
      </c>
      <c r="Q29" t="str">
        <f t="shared" si="0"/>
        <v>Audio</v>
      </c>
      <c r="R29" t="str">
        <f t="shared" si="11"/>
        <v/>
      </c>
      <c r="S29">
        <f t="shared" si="12"/>
        <v>0</v>
      </c>
      <c r="T29" s="1">
        <f t="shared" si="13"/>
        <v>61795.000000000029</v>
      </c>
      <c r="U29">
        <f t="shared" si="14"/>
        <v>2.2958977263532636E-4</v>
      </c>
      <c r="V29" t="b">
        <f t="shared" si="15"/>
        <v>1</v>
      </c>
      <c r="W29" t="b">
        <f t="shared" si="16"/>
        <v>0</v>
      </c>
    </row>
    <row r="30" spans="1:23" x14ac:dyDescent="0.3">
      <c r="A30" t="s">
        <v>42</v>
      </c>
      <c r="B30" t="s">
        <v>52</v>
      </c>
      <c r="C30">
        <v>4</v>
      </c>
      <c r="D30">
        <v>1660</v>
      </c>
      <c r="E30">
        <v>1132</v>
      </c>
      <c r="F30" t="s">
        <v>23</v>
      </c>
      <c r="G30" s="3">
        <f t="shared" si="1"/>
        <v>0.2256944444444442</v>
      </c>
      <c r="H30" s="3">
        <f t="shared" si="2"/>
        <v>0.87059027777777775</v>
      </c>
      <c r="I30" s="3">
        <f t="shared" si="3"/>
        <v>0.86364583333333333</v>
      </c>
      <c r="J30" s="3">
        <f t="shared" si="4"/>
        <v>0.86364583333333333</v>
      </c>
      <c r="K30">
        <f t="shared" si="5"/>
        <v>8.84375</v>
      </c>
      <c r="L30">
        <f t="shared" si="6"/>
        <v>12.96875</v>
      </c>
      <c r="M30" s="3">
        <f t="shared" si="7"/>
        <v>0.9409143518518519</v>
      </c>
      <c r="N30" s="3">
        <f t="shared" si="8"/>
        <v>0.2256944444444442</v>
      </c>
      <c r="O30" s="1">
        <f t="shared" si="9"/>
        <v>61795.000000000029</v>
      </c>
      <c r="P30">
        <f t="shared" si="10"/>
        <v>3.52981632818189E-4</v>
      </c>
      <c r="Q30" t="str">
        <f t="shared" si="0"/>
        <v>Audio</v>
      </c>
      <c r="R30" t="str">
        <f t="shared" si="11"/>
        <v/>
      </c>
      <c r="S30">
        <f t="shared" si="12"/>
        <v>0</v>
      </c>
      <c r="T30" s="1">
        <f t="shared" si="13"/>
        <v>61795.000000000029</v>
      </c>
      <c r="U30">
        <f t="shared" si="14"/>
        <v>3.52981632818189E-4</v>
      </c>
      <c r="V30" t="b">
        <f t="shared" si="15"/>
        <v>1</v>
      </c>
      <c r="W30" t="b">
        <f t="shared" si="16"/>
        <v>0</v>
      </c>
    </row>
    <row r="31" spans="1:23" x14ac:dyDescent="0.3">
      <c r="A31" t="s">
        <v>38</v>
      </c>
      <c r="B31" t="s">
        <v>53</v>
      </c>
      <c r="C31">
        <v>4</v>
      </c>
      <c r="D31">
        <v>2328</v>
      </c>
      <c r="E31">
        <v>2441</v>
      </c>
      <c r="F31" t="s">
        <v>23</v>
      </c>
      <c r="G31" s="3">
        <f t="shared" si="1"/>
        <v>0.51020833333333326</v>
      </c>
      <c r="H31" s="3">
        <f t="shared" si="2"/>
        <v>0.51718750000000002</v>
      </c>
      <c r="I31" s="3">
        <f t="shared" si="3"/>
        <v>0.5102430555555556</v>
      </c>
      <c r="J31" s="3">
        <f t="shared" si="4"/>
        <v>0.5102430555555556</v>
      </c>
      <c r="K31">
        <f t="shared" si="5"/>
        <v>19.0703125</v>
      </c>
      <c r="L31">
        <f t="shared" si="6"/>
        <v>18.1875</v>
      </c>
      <c r="M31" s="3">
        <f t="shared" si="7"/>
        <v>0.9409143518518519</v>
      </c>
      <c r="N31" s="3">
        <f t="shared" si="8"/>
        <v>0.51020833333333326</v>
      </c>
      <c r="O31" s="1">
        <f t="shared" si="9"/>
        <v>37213.000000000007</v>
      </c>
      <c r="P31">
        <f t="shared" si="10"/>
        <v>1.0012042162685082E-3</v>
      </c>
      <c r="Q31" t="str">
        <f t="shared" si="0"/>
        <v>Audio</v>
      </c>
      <c r="R31" t="str">
        <f t="shared" si="11"/>
        <v/>
      </c>
      <c r="S31">
        <f t="shared" si="12"/>
        <v>0</v>
      </c>
      <c r="T31" s="1">
        <f t="shared" si="13"/>
        <v>37213.000000000007</v>
      </c>
      <c r="U31">
        <f t="shared" si="14"/>
        <v>1.0012042162685082E-3</v>
      </c>
      <c r="V31" t="b">
        <f t="shared" si="15"/>
        <v>1</v>
      </c>
      <c r="W31" t="b">
        <f t="shared" si="16"/>
        <v>0</v>
      </c>
    </row>
    <row r="32" spans="1:23" x14ac:dyDescent="0.3">
      <c r="A32" t="s">
        <v>38</v>
      </c>
      <c r="B32" t="s">
        <v>54</v>
      </c>
      <c r="C32">
        <v>4</v>
      </c>
      <c r="D32">
        <v>668</v>
      </c>
      <c r="E32">
        <v>408</v>
      </c>
      <c r="F32" t="s">
        <v>23</v>
      </c>
      <c r="G32" s="3">
        <f t="shared" si="1"/>
        <v>0.51020833333333326</v>
      </c>
      <c r="H32" s="3">
        <f t="shared" si="2"/>
        <v>0.51730324074074074</v>
      </c>
      <c r="I32" s="3">
        <f t="shared" si="3"/>
        <v>0.51035879629629632</v>
      </c>
      <c r="J32" s="3">
        <f t="shared" si="4"/>
        <v>0.51035879629629632</v>
      </c>
      <c r="K32">
        <f t="shared" si="5"/>
        <v>3.1875</v>
      </c>
      <c r="L32">
        <f t="shared" si="6"/>
        <v>5.21875</v>
      </c>
      <c r="M32" s="3">
        <f t="shared" si="7"/>
        <v>0.9409143518518519</v>
      </c>
      <c r="N32" s="3">
        <f t="shared" si="8"/>
        <v>0.51020833333333326</v>
      </c>
      <c r="O32" s="1">
        <f t="shared" si="9"/>
        <v>37213.000000000007</v>
      </c>
      <c r="P32">
        <f t="shared" si="10"/>
        <v>2.2589552038266192E-4</v>
      </c>
      <c r="Q32" t="str">
        <f t="shared" si="0"/>
        <v>Audio</v>
      </c>
      <c r="R32" t="str">
        <f t="shared" si="11"/>
        <v/>
      </c>
      <c r="S32">
        <f t="shared" si="12"/>
        <v>0</v>
      </c>
      <c r="T32" s="1">
        <f t="shared" si="13"/>
        <v>37213.000000000007</v>
      </c>
      <c r="U32">
        <f t="shared" si="14"/>
        <v>2.2589552038266192E-4</v>
      </c>
      <c r="V32" t="b">
        <f t="shared" si="15"/>
        <v>1</v>
      </c>
      <c r="W32" t="b">
        <f t="shared" si="16"/>
        <v>0</v>
      </c>
    </row>
    <row r="33" spans="1:23" x14ac:dyDescent="0.3">
      <c r="A33" t="s">
        <v>38</v>
      </c>
      <c r="B33" t="s">
        <v>49</v>
      </c>
      <c r="C33">
        <v>4</v>
      </c>
      <c r="D33">
        <v>668</v>
      </c>
      <c r="E33">
        <v>408</v>
      </c>
      <c r="F33" t="s">
        <v>23</v>
      </c>
      <c r="G33" s="3">
        <f t="shared" si="1"/>
        <v>0.51020833333333326</v>
      </c>
      <c r="H33" s="3">
        <f t="shared" si="2"/>
        <v>0.51731481481481478</v>
      </c>
      <c r="I33" s="3">
        <f t="shared" si="3"/>
        <v>0.51037037037037036</v>
      </c>
      <c r="J33" s="3">
        <f t="shared" si="4"/>
        <v>0.51037037037037036</v>
      </c>
      <c r="K33">
        <f t="shared" si="5"/>
        <v>3.1875</v>
      </c>
      <c r="L33">
        <f t="shared" si="6"/>
        <v>5.21875</v>
      </c>
      <c r="M33" s="3">
        <f t="shared" si="7"/>
        <v>0.9409143518518519</v>
      </c>
      <c r="N33" s="3">
        <f t="shared" si="8"/>
        <v>0.51020833333333326</v>
      </c>
      <c r="O33" s="1">
        <f t="shared" si="9"/>
        <v>37213.000000000007</v>
      </c>
      <c r="P33">
        <f t="shared" si="10"/>
        <v>2.2589552038266192E-4</v>
      </c>
      <c r="Q33" t="str">
        <f t="shared" si="0"/>
        <v>Audio</v>
      </c>
      <c r="R33" t="str">
        <f t="shared" si="11"/>
        <v/>
      </c>
      <c r="S33">
        <f t="shared" si="12"/>
        <v>0</v>
      </c>
      <c r="T33" s="1">
        <f t="shared" si="13"/>
        <v>37213.000000000007</v>
      </c>
      <c r="U33">
        <f t="shared" si="14"/>
        <v>2.2589552038266192E-4</v>
      </c>
      <c r="V33" t="b">
        <f t="shared" si="15"/>
        <v>1</v>
      </c>
      <c r="W33" t="b">
        <f t="shared" si="16"/>
        <v>0</v>
      </c>
    </row>
    <row r="34" spans="1:23" x14ac:dyDescent="0.3">
      <c r="A34" t="s">
        <v>40</v>
      </c>
      <c r="B34" t="s">
        <v>55</v>
      </c>
      <c r="C34">
        <v>4</v>
      </c>
      <c r="D34">
        <v>496200</v>
      </c>
      <c r="E34">
        <v>340357</v>
      </c>
      <c r="F34" t="s">
        <v>23</v>
      </c>
      <c r="G34" s="3">
        <f t="shared" si="1"/>
        <v>0.87041666666666673</v>
      </c>
      <c r="H34" s="3">
        <f t="shared" si="2"/>
        <v>0.87792824074074083</v>
      </c>
      <c r="I34" s="3">
        <f t="shared" si="3"/>
        <v>0.87098379629629641</v>
      </c>
      <c r="J34" s="3">
        <f t="shared" si="4"/>
        <v>0.87098379629629641</v>
      </c>
      <c r="K34">
        <f t="shared" si="5"/>
        <v>2659.0390625</v>
      </c>
      <c r="L34">
        <f t="shared" si="6"/>
        <v>3876.5625</v>
      </c>
      <c r="M34" s="3">
        <f t="shared" si="7"/>
        <v>0.9409143518518519</v>
      </c>
      <c r="N34" s="3">
        <f t="shared" si="8"/>
        <v>0.87041666666666673</v>
      </c>
      <c r="O34" s="1">
        <f t="shared" si="9"/>
        <v>6090.9999999999991</v>
      </c>
      <c r="P34">
        <f t="shared" si="10"/>
        <v>1.0729931969298967</v>
      </c>
      <c r="Q34" t="str">
        <f t="shared" si="0"/>
        <v>Audio</v>
      </c>
      <c r="R34" t="str">
        <f t="shared" si="11"/>
        <v/>
      </c>
      <c r="S34">
        <f t="shared" si="12"/>
        <v>0</v>
      </c>
      <c r="T34" s="1">
        <f t="shared" si="13"/>
        <v>6090.9999999999991</v>
      </c>
      <c r="U34">
        <f t="shared" si="14"/>
        <v>1.0729931969298967</v>
      </c>
      <c r="V34" t="b">
        <f t="shared" si="15"/>
        <v>1</v>
      </c>
      <c r="W34" t="b">
        <f t="shared" si="16"/>
        <v>0</v>
      </c>
    </row>
    <row r="35" spans="1:23" x14ac:dyDescent="0.3">
      <c r="A35" t="s">
        <v>40</v>
      </c>
      <c r="B35" t="s">
        <v>56</v>
      </c>
      <c r="C35">
        <v>4</v>
      </c>
      <c r="D35">
        <v>4312</v>
      </c>
      <c r="E35">
        <v>396</v>
      </c>
      <c r="F35" t="s">
        <v>23</v>
      </c>
      <c r="G35" s="3">
        <f t="shared" si="1"/>
        <v>0.87041666666666673</v>
      </c>
      <c r="H35" s="3">
        <f t="shared" si="2"/>
        <v>0.87796296296296295</v>
      </c>
      <c r="I35" s="3">
        <f t="shared" si="3"/>
        <v>0.87101851851851853</v>
      </c>
      <c r="J35" s="3">
        <f t="shared" si="4"/>
        <v>0.87101851851851853</v>
      </c>
      <c r="K35">
        <f t="shared" si="5"/>
        <v>3.09375</v>
      </c>
      <c r="L35">
        <f t="shared" si="6"/>
        <v>33.6875</v>
      </c>
      <c r="M35" s="3">
        <f t="shared" si="7"/>
        <v>0.9409143518518519</v>
      </c>
      <c r="N35" s="3">
        <f t="shared" si="8"/>
        <v>0.87041666666666673</v>
      </c>
      <c r="O35" s="1">
        <f t="shared" si="9"/>
        <v>6090.9999999999991</v>
      </c>
      <c r="P35">
        <f t="shared" si="10"/>
        <v>6.0386225578722714E-3</v>
      </c>
      <c r="Q35" t="str">
        <f t="shared" si="0"/>
        <v>Audio</v>
      </c>
      <c r="R35" t="str">
        <f t="shared" si="11"/>
        <v/>
      </c>
      <c r="S35">
        <f t="shared" si="12"/>
        <v>0</v>
      </c>
      <c r="T35" s="1">
        <f t="shared" si="13"/>
        <v>6090.9999999999991</v>
      </c>
      <c r="U35">
        <f t="shared" si="14"/>
        <v>6.0386225578722714E-3</v>
      </c>
      <c r="V35" t="b">
        <f t="shared" si="15"/>
        <v>1</v>
      </c>
      <c r="W35" t="b">
        <f t="shared" si="16"/>
        <v>0</v>
      </c>
    </row>
    <row r="36" spans="1:23" x14ac:dyDescent="0.3">
      <c r="A36" t="s">
        <v>40</v>
      </c>
      <c r="B36" t="s">
        <v>56</v>
      </c>
      <c r="C36">
        <v>4</v>
      </c>
      <c r="D36">
        <v>11792</v>
      </c>
      <c r="E36">
        <v>2481</v>
      </c>
      <c r="F36" t="s">
        <v>23</v>
      </c>
      <c r="G36" s="3">
        <f t="shared" si="1"/>
        <v>0.87041666666666673</v>
      </c>
      <c r="H36" s="3">
        <f t="shared" si="2"/>
        <v>0.87796296296296295</v>
      </c>
      <c r="I36" s="3">
        <f t="shared" si="3"/>
        <v>0.87101851851851853</v>
      </c>
      <c r="J36" s="3">
        <f t="shared" si="4"/>
        <v>0.87101851851851853</v>
      </c>
      <c r="K36">
        <f t="shared" si="5"/>
        <v>19.3828125</v>
      </c>
      <c r="L36">
        <f t="shared" si="6"/>
        <v>92.125</v>
      </c>
      <c r="M36" s="3">
        <f t="shared" si="7"/>
        <v>0.9409143518518519</v>
      </c>
      <c r="N36" s="3">
        <f t="shared" si="8"/>
        <v>0.87041666666666673</v>
      </c>
      <c r="O36" s="1">
        <f t="shared" si="9"/>
        <v>6090.9999999999991</v>
      </c>
      <c r="P36">
        <f t="shared" si="10"/>
        <v>1.830697956000657E-2</v>
      </c>
      <c r="Q36" t="str">
        <f t="shared" si="0"/>
        <v>Audio</v>
      </c>
      <c r="R36" t="str">
        <f t="shared" si="11"/>
        <v/>
      </c>
      <c r="S36">
        <f t="shared" si="12"/>
        <v>0</v>
      </c>
      <c r="T36" s="1">
        <f t="shared" si="13"/>
        <v>6090.9999999999991</v>
      </c>
      <c r="U36">
        <f t="shared" si="14"/>
        <v>1.830697956000657E-2</v>
      </c>
      <c r="V36" t="b">
        <f t="shared" si="15"/>
        <v>1</v>
      </c>
      <c r="W36" t="b">
        <f t="shared" si="16"/>
        <v>0</v>
      </c>
    </row>
    <row r="37" spans="1:23" x14ac:dyDescent="0.3">
      <c r="A37" t="s">
        <v>43</v>
      </c>
      <c r="B37" t="s">
        <v>57</v>
      </c>
      <c r="C37">
        <v>4</v>
      </c>
      <c r="D37">
        <v>6569</v>
      </c>
      <c r="E37">
        <v>577</v>
      </c>
      <c r="F37" t="s">
        <v>31</v>
      </c>
      <c r="G37" s="3">
        <f t="shared" si="1"/>
        <v>0.93583333333333341</v>
      </c>
      <c r="H37" s="3">
        <f t="shared" si="2"/>
        <v>0.9409143518518519</v>
      </c>
      <c r="I37" s="3">
        <f t="shared" si="3"/>
        <v>0.9409143518518519</v>
      </c>
      <c r="J37" s="3">
        <f t="shared" si="4"/>
        <v>0.9409143518518519</v>
      </c>
      <c r="K37">
        <f t="shared" si="5"/>
        <v>4.5078125</v>
      </c>
      <c r="L37">
        <f t="shared" si="6"/>
        <v>51.3203125</v>
      </c>
      <c r="M37" s="3">
        <f t="shared" si="7"/>
        <v>0.9409143518518519</v>
      </c>
      <c r="N37" s="3">
        <f t="shared" si="8"/>
        <v>0.93583333333333341</v>
      </c>
      <c r="O37" s="1">
        <f t="shared" si="9"/>
        <v>438.99999999999829</v>
      </c>
      <c r="P37">
        <f t="shared" si="10"/>
        <v>0.12717112756264287</v>
      </c>
      <c r="Q37" t="str">
        <f t="shared" si="0"/>
        <v>Audio</v>
      </c>
      <c r="R37" t="str">
        <f t="shared" si="11"/>
        <v/>
      </c>
      <c r="S37">
        <f t="shared" si="12"/>
        <v>0</v>
      </c>
      <c r="T37" s="1">
        <f t="shared" si="13"/>
        <v>438.99999999999829</v>
      </c>
      <c r="U37">
        <f t="shared" si="14"/>
        <v>0.12717112756264287</v>
      </c>
      <c r="V37" t="b">
        <f t="shared" si="15"/>
        <v>1</v>
      </c>
      <c r="W37" t="b">
        <f t="shared" si="16"/>
        <v>0</v>
      </c>
    </row>
    <row r="38" spans="1:23" x14ac:dyDescent="0.3">
      <c r="A38" t="s">
        <v>44</v>
      </c>
      <c r="B38" t="s">
        <v>57</v>
      </c>
      <c r="C38">
        <v>4</v>
      </c>
      <c r="D38">
        <v>27334</v>
      </c>
      <c r="E38">
        <v>2478</v>
      </c>
      <c r="F38" t="s">
        <v>31</v>
      </c>
      <c r="G38" s="3">
        <f t="shared" si="1"/>
        <v>0.9381018518518518</v>
      </c>
      <c r="H38" s="3">
        <f t="shared" si="2"/>
        <v>0.9409143518518519</v>
      </c>
      <c r="I38" s="3">
        <f t="shared" si="3"/>
        <v>0.9409143518518519</v>
      </c>
      <c r="J38" s="3">
        <f t="shared" si="4"/>
        <v>0.9409143518518519</v>
      </c>
      <c r="K38">
        <f t="shared" si="5"/>
        <v>19.359375</v>
      </c>
      <c r="L38">
        <f t="shared" si="6"/>
        <v>213.546875</v>
      </c>
      <c r="M38" s="3">
        <f t="shared" si="7"/>
        <v>0.9409143518518519</v>
      </c>
      <c r="N38" s="3">
        <f t="shared" si="8"/>
        <v>0.9381018518518518</v>
      </c>
      <c r="O38" s="1">
        <f t="shared" si="9"/>
        <v>243.00000000000921</v>
      </c>
      <c r="P38">
        <f t="shared" si="10"/>
        <v>0.95846193415634229</v>
      </c>
      <c r="Q38" t="str">
        <f t="shared" si="0"/>
        <v>Audio</v>
      </c>
      <c r="R38" t="str">
        <f t="shared" si="11"/>
        <v/>
      </c>
      <c r="S38">
        <f t="shared" si="12"/>
        <v>0</v>
      </c>
      <c r="T38" s="1">
        <f t="shared" si="13"/>
        <v>243.00000000000921</v>
      </c>
      <c r="U38">
        <f t="shared" si="14"/>
        <v>0.95846193415634229</v>
      </c>
      <c r="V38" t="b">
        <f t="shared" si="15"/>
        <v>1</v>
      </c>
      <c r="W38" t="b">
        <f t="shared" si="16"/>
        <v>0</v>
      </c>
    </row>
    <row r="39" spans="1:23" x14ac:dyDescent="0.3">
      <c r="A39" t="s">
        <v>45</v>
      </c>
      <c r="B39" t="s">
        <v>57</v>
      </c>
      <c r="C39">
        <v>4</v>
      </c>
      <c r="D39">
        <v>4162</v>
      </c>
      <c r="E39">
        <v>343</v>
      </c>
      <c r="F39" t="s">
        <v>31</v>
      </c>
      <c r="G39" s="3">
        <f t="shared" si="1"/>
        <v>0.93927083333333339</v>
      </c>
      <c r="H39" s="3">
        <f t="shared" si="2"/>
        <v>0.9409143518518519</v>
      </c>
      <c r="I39" s="3">
        <f t="shared" si="3"/>
        <v>0.9409143518518519</v>
      </c>
      <c r="J39" s="3">
        <f t="shared" si="4"/>
        <v>0.9409143518518519</v>
      </c>
      <c r="K39">
        <f t="shared" si="5"/>
        <v>2.6796875</v>
      </c>
      <c r="L39">
        <f t="shared" si="6"/>
        <v>32.515625</v>
      </c>
      <c r="M39" s="3">
        <f t="shared" si="7"/>
        <v>0.9409143518518519</v>
      </c>
      <c r="N39" s="3">
        <f t="shared" si="8"/>
        <v>0.93927083333333339</v>
      </c>
      <c r="O39" s="1">
        <f t="shared" si="9"/>
        <v>141.99999999999983</v>
      </c>
      <c r="P39">
        <f t="shared" si="10"/>
        <v>0.24785431338028199</v>
      </c>
      <c r="Q39" t="str">
        <f t="shared" si="0"/>
        <v>Audio</v>
      </c>
      <c r="R39" t="str">
        <f t="shared" si="11"/>
        <v/>
      </c>
      <c r="S39">
        <f t="shared" si="12"/>
        <v>0</v>
      </c>
      <c r="T39" s="1">
        <f t="shared" si="13"/>
        <v>141.99999999999983</v>
      </c>
      <c r="U39">
        <f t="shared" si="14"/>
        <v>0.24785431338028199</v>
      </c>
      <c r="V39" t="b">
        <f t="shared" si="15"/>
        <v>1</v>
      </c>
      <c r="W39" t="b">
        <f t="shared" si="16"/>
        <v>0</v>
      </c>
    </row>
    <row r="40" spans="1:23" x14ac:dyDescent="0.3">
      <c r="A40" t="s">
        <v>46</v>
      </c>
      <c r="B40" t="s">
        <v>57</v>
      </c>
      <c r="C40">
        <v>4</v>
      </c>
      <c r="D40">
        <v>168536</v>
      </c>
      <c r="E40">
        <v>27621</v>
      </c>
      <c r="F40" t="s">
        <v>31</v>
      </c>
      <c r="G40" s="3">
        <f t="shared" si="1"/>
        <v>0.93991898148148145</v>
      </c>
      <c r="H40" s="3">
        <f t="shared" si="2"/>
        <v>0.9409143518518519</v>
      </c>
      <c r="I40" s="3">
        <f t="shared" si="3"/>
        <v>0.9409143518518519</v>
      </c>
      <c r="J40" s="3">
        <f t="shared" si="4"/>
        <v>0.9409143518518519</v>
      </c>
      <c r="K40">
        <f t="shared" si="5"/>
        <v>215.7890625</v>
      </c>
      <c r="L40">
        <f t="shared" si="6"/>
        <v>1316.6875</v>
      </c>
      <c r="M40" s="3">
        <f t="shared" si="7"/>
        <v>0.9409143518518519</v>
      </c>
      <c r="N40" s="3">
        <f t="shared" si="8"/>
        <v>0.93991898148148145</v>
      </c>
      <c r="O40" s="1">
        <f t="shared" si="9"/>
        <v>86.000000000007049</v>
      </c>
      <c r="P40">
        <f t="shared" si="10"/>
        <v>17.819494912789239</v>
      </c>
      <c r="Q40" t="str">
        <f t="shared" si="0"/>
        <v>Audio</v>
      </c>
      <c r="R40" t="str">
        <f t="shared" si="11"/>
        <v/>
      </c>
      <c r="S40">
        <f t="shared" si="12"/>
        <v>0</v>
      </c>
      <c r="T40" s="1">
        <f t="shared" si="13"/>
        <v>86.000000000007049</v>
      </c>
      <c r="U40">
        <f t="shared" si="14"/>
        <v>17.819494912789239</v>
      </c>
      <c r="V40" t="b">
        <f t="shared" si="15"/>
        <v>1</v>
      </c>
      <c r="W40" t="b">
        <f t="shared" si="16"/>
        <v>0</v>
      </c>
    </row>
    <row r="41" spans="1:23" x14ac:dyDescent="0.3">
      <c r="A41" t="s">
        <v>47</v>
      </c>
      <c r="B41" t="s">
        <v>57</v>
      </c>
      <c r="C41">
        <v>4</v>
      </c>
      <c r="D41">
        <v>7164</v>
      </c>
      <c r="E41">
        <v>1348</v>
      </c>
      <c r="F41" t="s">
        <v>31</v>
      </c>
      <c r="G41" s="3">
        <f t="shared" si="1"/>
        <v>0.94045138888888891</v>
      </c>
      <c r="H41" s="3">
        <f t="shared" si="2"/>
        <v>0.9409143518518519</v>
      </c>
      <c r="I41" s="3">
        <f t="shared" si="3"/>
        <v>0.9409143518518519</v>
      </c>
      <c r="J41" s="3">
        <f t="shared" si="4"/>
        <v>0.9409143518518519</v>
      </c>
      <c r="K41">
        <f t="shared" si="5"/>
        <v>10.53125</v>
      </c>
      <c r="L41">
        <f t="shared" si="6"/>
        <v>55.96875</v>
      </c>
      <c r="M41" s="3">
        <f t="shared" si="7"/>
        <v>0.9409143518518519</v>
      </c>
      <c r="N41" s="3">
        <f t="shared" si="8"/>
        <v>0.94045138888888891</v>
      </c>
      <c r="O41" s="1">
        <f t="shared" si="9"/>
        <v>40.000000000003055</v>
      </c>
      <c r="P41">
        <f t="shared" si="10"/>
        <v>1.6624999999998731</v>
      </c>
      <c r="Q41" t="str">
        <f t="shared" si="0"/>
        <v>Audio</v>
      </c>
      <c r="R41" t="str">
        <f t="shared" si="11"/>
        <v/>
      </c>
      <c r="S41">
        <f t="shared" si="12"/>
        <v>0</v>
      </c>
      <c r="T41" s="1">
        <f t="shared" si="13"/>
        <v>40.000000000003055</v>
      </c>
      <c r="U41">
        <f t="shared" si="14"/>
        <v>1.6624999999998731</v>
      </c>
      <c r="V41" t="b">
        <f t="shared" si="15"/>
        <v>1</v>
      </c>
      <c r="W41" t="b">
        <f t="shared" si="16"/>
        <v>0</v>
      </c>
    </row>
    <row r="42" spans="1:23" x14ac:dyDescent="0.3">
      <c r="A42" t="s">
        <v>48</v>
      </c>
      <c r="B42" t="s">
        <v>58</v>
      </c>
      <c r="C42">
        <v>4</v>
      </c>
      <c r="D42">
        <v>4311</v>
      </c>
      <c r="E42">
        <v>1289</v>
      </c>
      <c r="F42" t="s">
        <v>31</v>
      </c>
      <c r="G42" s="3">
        <f t="shared" si="1"/>
        <v>0.94077546296296299</v>
      </c>
      <c r="H42" s="3">
        <f t="shared" si="2"/>
        <v>0.45486111111111094</v>
      </c>
      <c r="I42" s="3">
        <f t="shared" si="3"/>
        <v>0.45486111111111094</v>
      </c>
      <c r="J42" s="3">
        <f t="shared" si="4"/>
        <v>0.45486111111111094</v>
      </c>
      <c r="K42">
        <f t="shared" si="5"/>
        <v>10.0703125</v>
      </c>
      <c r="L42">
        <f t="shared" si="6"/>
        <v>33.6796875</v>
      </c>
      <c r="M42" s="3">
        <f t="shared" si="7"/>
        <v>0.45486111111111094</v>
      </c>
      <c r="N42" s="3">
        <f t="shared" si="8"/>
        <v>0.94077546296296299</v>
      </c>
      <c r="O42" s="1">
        <f t="shared" si="9"/>
        <v>-41983.000000000015</v>
      </c>
      <c r="P42">
        <f t="shared" si="10"/>
        <v>-1.0420884643784385E-3</v>
      </c>
      <c r="Q42" t="str">
        <f t="shared" si="0"/>
        <v>Audio</v>
      </c>
      <c r="R42" t="str">
        <f t="shared" si="11"/>
        <v/>
      </c>
      <c r="S42">
        <f t="shared" si="12"/>
        <v>0</v>
      </c>
      <c r="T42" s="1">
        <f t="shared" si="13"/>
        <v>-41983.000000000015</v>
      </c>
      <c r="U42">
        <f t="shared" si="14"/>
        <v>-1.0420884643784385E-3</v>
      </c>
      <c r="V42" t="b">
        <f t="shared" si="15"/>
        <v>1</v>
      </c>
      <c r="W42" t="b">
        <f t="shared" si="16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opLeftCell="A16" workbookViewId="0">
      <selection sqref="A1:F42"/>
    </sheetView>
  </sheetViews>
  <sheetFormatPr defaultRowHeight="14.4" x14ac:dyDescent="0.3"/>
  <cols>
    <col min="1" max="1" width="17.6640625" bestFit="1" customWidth="1"/>
    <col min="2" max="2" width="17.77734375" bestFit="1" customWidth="1"/>
    <col min="3" max="3" width="6.5546875" bestFit="1" customWidth="1"/>
    <col min="4" max="5" width="8.44140625" bestFit="1" customWidth="1"/>
    <col min="6" max="6" width="7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1</v>
      </c>
      <c r="D2">
        <v>10819</v>
      </c>
      <c r="E2">
        <v>9960</v>
      </c>
      <c r="F2" t="s">
        <v>8</v>
      </c>
    </row>
    <row r="3" spans="1:6" x14ac:dyDescent="0.3">
      <c r="A3" t="s">
        <v>9</v>
      </c>
      <c r="B3" t="s">
        <v>10</v>
      </c>
      <c r="C3">
        <v>1</v>
      </c>
      <c r="D3">
        <v>16067</v>
      </c>
      <c r="E3">
        <v>10663</v>
      </c>
      <c r="F3" t="s">
        <v>8</v>
      </c>
    </row>
    <row r="4" spans="1:6" x14ac:dyDescent="0.3">
      <c r="A4" t="s">
        <v>11</v>
      </c>
      <c r="B4" t="s">
        <v>12</v>
      </c>
      <c r="C4">
        <v>2</v>
      </c>
      <c r="D4">
        <v>1173</v>
      </c>
      <c r="E4">
        <v>4265</v>
      </c>
      <c r="F4" t="s">
        <v>8</v>
      </c>
    </row>
    <row r="5" spans="1:6" x14ac:dyDescent="0.3">
      <c r="A5" t="s">
        <v>13</v>
      </c>
      <c r="B5" t="s">
        <v>14</v>
      </c>
      <c r="C5">
        <v>2</v>
      </c>
      <c r="D5">
        <v>1200</v>
      </c>
      <c r="E5">
        <v>192</v>
      </c>
      <c r="F5" t="s">
        <v>15</v>
      </c>
    </row>
    <row r="6" spans="1:6" x14ac:dyDescent="0.3">
      <c r="A6" t="s">
        <v>13</v>
      </c>
      <c r="B6" t="s">
        <v>16</v>
      </c>
      <c r="C6">
        <v>2</v>
      </c>
      <c r="D6">
        <v>175130</v>
      </c>
      <c r="E6">
        <v>101657</v>
      </c>
      <c r="F6" t="s">
        <v>15</v>
      </c>
    </row>
    <row r="7" spans="1:6" x14ac:dyDescent="0.3">
      <c r="A7" t="s">
        <v>17</v>
      </c>
      <c r="B7" t="s">
        <v>18</v>
      </c>
      <c r="C7">
        <v>2</v>
      </c>
      <c r="D7">
        <v>1440</v>
      </c>
      <c r="E7">
        <v>0</v>
      </c>
      <c r="F7" t="s">
        <v>15</v>
      </c>
    </row>
    <row r="8" spans="1:6" x14ac:dyDescent="0.3">
      <c r="A8" t="s">
        <v>17</v>
      </c>
      <c r="B8" t="s">
        <v>19</v>
      </c>
      <c r="C8">
        <v>2</v>
      </c>
      <c r="D8">
        <v>3672</v>
      </c>
      <c r="E8">
        <v>1152</v>
      </c>
      <c r="F8" t="s">
        <v>15</v>
      </c>
    </row>
    <row r="9" spans="1:6" x14ac:dyDescent="0.3">
      <c r="A9" t="s">
        <v>17</v>
      </c>
      <c r="B9" t="s">
        <v>20</v>
      </c>
      <c r="C9">
        <v>2</v>
      </c>
      <c r="D9">
        <v>1440</v>
      </c>
      <c r="E9">
        <v>0</v>
      </c>
      <c r="F9" t="s">
        <v>15</v>
      </c>
    </row>
    <row r="10" spans="1:6" x14ac:dyDescent="0.3">
      <c r="A10" t="s">
        <v>21</v>
      </c>
      <c r="B10" t="s">
        <v>22</v>
      </c>
      <c r="C10">
        <v>3</v>
      </c>
      <c r="D10">
        <v>10932</v>
      </c>
      <c r="E10">
        <v>5504</v>
      </c>
      <c r="F10" t="s">
        <v>23</v>
      </c>
    </row>
    <row r="11" spans="1:6" x14ac:dyDescent="0.3">
      <c r="A11" t="s">
        <v>21</v>
      </c>
      <c r="B11" t="s">
        <v>24</v>
      </c>
      <c r="C11">
        <v>3</v>
      </c>
      <c r="D11">
        <v>500</v>
      </c>
      <c r="E11">
        <v>580</v>
      </c>
      <c r="F11" t="s">
        <v>23</v>
      </c>
    </row>
    <row r="12" spans="1:6" x14ac:dyDescent="0.3">
      <c r="A12" t="s">
        <v>21</v>
      </c>
      <c r="B12" t="s">
        <v>25</v>
      </c>
      <c r="C12">
        <v>3</v>
      </c>
      <c r="D12">
        <v>592</v>
      </c>
      <c r="E12">
        <v>656</v>
      </c>
      <c r="F12" t="s">
        <v>23</v>
      </c>
    </row>
    <row r="13" spans="1:6" x14ac:dyDescent="0.3">
      <c r="A13" t="s">
        <v>21</v>
      </c>
      <c r="B13" t="s">
        <v>26</v>
      </c>
      <c r="C13">
        <v>3</v>
      </c>
      <c r="D13">
        <v>382607</v>
      </c>
      <c r="E13">
        <v>350215</v>
      </c>
      <c r="F13" t="s">
        <v>23</v>
      </c>
    </row>
    <row r="14" spans="1:6" x14ac:dyDescent="0.3">
      <c r="A14" t="s">
        <v>21</v>
      </c>
      <c r="B14" t="s">
        <v>27</v>
      </c>
      <c r="C14">
        <v>3</v>
      </c>
      <c r="D14">
        <v>7728</v>
      </c>
      <c r="E14">
        <v>5392</v>
      </c>
      <c r="F14" t="s">
        <v>23</v>
      </c>
    </row>
    <row r="15" spans="1:6" x14ac:dyDescent="0.3">
      <c r="A15" t="s">
        <v>21</v>
      </c>
      <c r="B15" t="s">
        <v>28</v>
      </c>
      <c r="C15">
        <v>3</v>
      </c>
      <c r="D15">
        <v>1702305</v>
      </c>
      <c r="E15">
        <v>1439409</v>
      </c>
      <c r="F15" t="s">
        <v>23</v>
      </c>
    </row>
    <row r="16" spans="1:6" x14ac:dyDescent="0.3">
      <c r="A16" t="s">
        <v>29</v>
      </c>
      <c r="B16" t="s">
        <v>30</v>
      </c>
      <c r="C16">
        <v>3</v>
      </c>
      <c r="D16">
        <v>271</v>
      </c>
      <c r="E16">
        <v>6030</v>
      </c>
      <c r="F16" t="s">
        <v>31</v>
      </c>
    </row>
    <row r="17" spans="1:6" x14ac:dyDescent="0.3">
      <c r="A17" t="s">
        <v>32</v>
      </c>
      <c r="B17" t="s">
        <v>33</v>
      </c>
      <c r="C17">
        <v>3</v>
      </c>
      <c r="D17">
        <v>3524</v>
      </c>
      <c r="E17">
        <v>663</v>
      </c>
      <c r="F17" t="s">
        <v>31</v>
      </c>
    </row>
    <row r="18" spans="1:6" x14ac:dyDescent="0.3">
      <c r="A18" t="s">
        <v>34</v>
      </c>
      <c r="B18" t="s">
        <v>35</v>
      </c>
      <c r="C18">
        <v>3</v>
      </c>
      <c r="D18">
        <v>3358597</v>
      </c>
      <c r="E18">
        <v>3733223</v>
      </c>
      <c r="F18" t="s">
        <v>31</v>
      </c>
    </row>
    <row r="19" spans="1:6" x14ac:dyDescent="0.3">
      <c r="A19" t="s">
        <v>36</v>
      </c>
      <c r="B19" t="s">
        <v>37</v>
      </c>
      <c r="C19">
        <v>3</v>
      </c>
      <c r="D19">
        <v>4672568</v>
      </c>
      <c r="E19">
        <v>4547960</v>
      </c>
      <c r="F19" t="s">
        <v>31</v>
      </c>
    </row>
    <row r="20" spans="1:6" x14ac:dyDescent="0.3">
      <c r="A20" t="s">
        <v>21</v>
      </c>
      <c r="B20" t="s">
        <v>28</v>
      </c>
      <c r="C20">
        <v>3</v>
      </c>
      <c r="D20">
        <v>1702305</v>
      </c>
      <c r="E20">
        <v>1439409</v>
      </c>
      <c r="F20" t="s">
        <v>59</v>
      </c>
    </row>
    <row r="21" spans="1:6" x14ac:dyDescent="0.3">
      <c r="A21" t="s">
        <v>29</v>
      </c>
      <c r="B21" t="s">
        <v>30</v>
      </c>
      <c r="C21">
        <v>3</v>
      </c>
      <c r="D21">
        <v>271</v>
      </c>
      <c r="E21">
        <v>6030</v>
      </c>
      <c r="F21" t="s">
        <v>31</v>
      </c>
    </row>
    <row r="22" spans="1:6" x14ac:dyDescent="0.3">
      <c r="A22" t="s">
        <v>32</v>
      </c>
      <c r="B22" t="s">
        <v>33</v>
      </c>
      <c r="C22">
        <v>3</v>
      </c>
      <c r="D22">
        <v>3524</v>
      </c>
      <c r="E22">
        <v>663</v>
      </c>
      <c r="F22" t="s">
        <v>59</v>
      </c>
    </row>
    <row r="23" spans="1:6" x14ac:dyDescent="0.3">
      <c r="A23" t="s">
        <v>34</v>
      </c>
      <c r="B23" t="s">
        <v>35</v>
      </c>
      <c r="C23">
        <v>3</v>
      </c>
      <c r="D23">
        <v>3358597</v>
      </c>
      <c r="E23">
        <v>3733223</v>
      </c>
      <c r="F23" t="s">
        <v>31</v>
      </c>
    </row>
    <row r="24" spans="1:6" x14ac:dyDescent="0.3">
      <c r="A24" t="s">
        <v>36</v>
      </c>
      <c r="B24" t="s">
        <v>37</v>
      </c>
      <c r="C24">
        <v>3</v>
      </c>
      <c r="D24">
        <v>4672568</v>
      </c>
      <c r="E24">
        <v>4547960</v>
      </c>
      <c r="F24" t="s">
        <v>59</v>
      </c>
    </row>
    <row r="25" spans="1:6" x14ac:dyDescent="0.3">
      <c r="A25" t="s">
        <v>38</v>
      </c>
      <c r="B25" t="s">
        <v>49</v>
      </c>
      <c r="C25">
        <v>4</v>
      </c>
      <c r="D25">
        <v>1456</v>
      </c>
      <c r="E25">
        <v>968</v>
      </c>
      <c r="F25" t="s">
        <v>23</v>
      </c>
    </row>
    <row r="26" spans="1:6" x14ac:dyDescent="0.3">
      <c r="A26" t="s">
        <v>39</v>
      </c>
      <c r="B26" t="s">
        <v>39</v>
      </c>
      <c r="C26">
        <v>4</v>
      </c>
      <c r="D26">
        <v>524</v>
      </c>
      <c r="E26">
        <v>488</v>
      </c>
      <c r="F26" t="s">
        <v>23</v>
      </c>
    </row>
    <row r="27" spans="1:6" x14ac:dyDescent="0.3">
      <c r="A27" t="s">
        <v>39</v>
      </c>
      <c r="B27" t="s">
        <v>39</v>
      </c>
      <c r="C27">
        <v>4</v>
      </c>
      <c r="D27">
        <v>940</v>
      </c>
      <c r="E27">
        <v>760</v>
      </c>
      <c r="F27" t="s">
        <v>23</v>
      </c>
    </row>
    <row r="28" spans="1:6" x14ac:dyDescent="0.3">
      <c r="A28" t="s">
        <v>40</v>
      </c>
      <c r="B28" t="s">
        <v>50</v>
      </c>
      <c r="C28">
        <v>4</v>
      </c>
      <c r="D28">
        <v>145880</v>
      </c>
      <c r="E28">
        <v>64046</v>
      </c>
      <c r="F28" t="s">
        <v>23</v>
      </c>
    </row>
    <row r="29" spans="1:6" x14ac:dyDescent="0.3">
      <c r="A29" t="s">
        <v>41</v>
      </c>
      <c r="B29" t="s">
        <v>51</v>
      </c>
      <c r="C29">
        <v>4</v>
      </c>
      <c r="D29">
        <v>1136</v>
      </c>
      <c r="E29">
        <v>680</v>
      </c>
      <c r="F29" t="s">
        <v>23</v>
      </c>
    </row>
    <row r="30" spans="1:6" x14ac:dyDescent="0.3">
      <c r="A30" t="s">
        <v>42</v>
      </c>
      <c r="B30" t="s">
        <v>52</v>
      </c>
      <c r="C30">
        <v>4</v>
      </c>
      <c r="D30">
        <v>1660</v>
      </c>
      <c r="E30">
        <v>1132</v>
      </c>
      <c r="F30" t="s">
        <v>23</v>
      </c>
    </row>
    <row r="31" spans="1:6" x14ac:dyDescent="0.3">
      <c r="A31" t="s">
        <v>38</v>
      </c>
      <c r="B31" t="s">
        <v>53</v>
      </c>
      <c r="C31">
        <v>4</v>
      </c>
      <c r="D31">
        <v>2328</v>
      </c>
      <c r="E31">
        <v>2441</v>
      </c>
      <c r="F31" t="s">
        <v>23</v>
      </c>
    </row>
    <row r="32" spans="1:6" x14ac:dyDescent="0.3">
      <c r="A32" t="s">
        <v>38</v>
      </c>
      <c r="B32" t="s">
        <v>54</v>
      </c>
      <c r="C32">
        <v>4</v>
      </c>
      <c r="D32">
        <v>668</v>
      </c>
      <c r="E32">
        <v>408</v>
      </c>
      <c r="F32" t="s">
        <v>23</v>
      </c>
    </row>
    <row r="33" spans="1:6" x14ac:dyDescent="0.3">
      <c r="A33" t="s">
        <v>38</v>
      </c>
      <c r="B33" t="s">
        <v>49</v>
      </c>
      <c r="C33">
        <v>4</v>
      </c>
      <c r="D33">
        <v>668</v>
      </c>
      <c r="E33">
        <v>408</v>
      </c>
      <c r="F33" t="s">
        <v>23</v>
      </c>
    </row>
    <row r="34" spans="1:6" x14ac:dyDescent="0.3">
      <c r="A34" t="s">
        <v>40</v>
      </c>
      <c r="B34" t="s">
        <v>55</v>
      </c>
      <c r="C34">
        <v>4</v>
      </c>
      <c r="D34">
        <v>496200</v>
      </c>
      <c r="E34">
        <v>340357</v>
      </c>
      <c r="F34" t="s">
        <v>23</v>
      </c>
    </row>
    <row r="35" spans="1:6" x14ac:dyDescent="0.3">
      <c r="A35" t="s">
        <v>40</v>
      </c>
      <c r="B35" t="s">
        <v>56</v>
      </c>
      <c r="C35">
        <v>4</v>
      </c>
      <c r="D35">
        <v>4312</v>
      </c>
      <c r="E35">
        <v>396</v>
      </c>
      <c r="F35" t="s">
        <v>23</v>
      </c>
    </row>
    <row r="36" spans="1:6" x14ac:dyDescent="0.3">
      <c r="A36" t="s">
        <v>40</v>
      </c>
      <c r="B36" t="s">
        <v>56</v>
      </c>
      <c r="C36">
        <v>4</v>
      </c>
      <c r="D36">
        <v>11792</v>
      </c>
      <c r="E36">
        <v>2481</v>
      </c>
      <c r="F36" t="s">
        <v>23</v>
      </c>
    </row>
    <row r="37" spans="1:6" x14ac:dyDescent="0.3">
      <c r="A37" t="s">
        <v>43</v>
      </c>
      <c r="B37" t="s">
        <v>57</v>
      </c>
      <c r="C37">
        <v>4</v>
      </c>
      <c r="D37">
        <v>6569</v>
      </c>
      <c r="E37">
        <v>577</v>
      </c>
      <c r="F37" t="s">
        <v>31</v>
      </c>
    </row>
    <row r="38" spans="1:6" x14ac:dyDescent="0.3">
      <c r="A38" t="s">
        <v>44</v>
      </c>
      <c r="B38" t="s">
        <v>57</v>
      </c>
      <c r="C38">
        <v>4</v>
      </c>
      <c r="D38">
        <v>27334</v>
      </c>
      <c r="E38">
        <v>2478</v>
      </c>
      <c r="F38" t="s">
        <v>31</v>
      </c>
    </row>
    <row r="39" spans="1:6" x14ac:dyDescent="0.3">
      <c r="A39" t="s">
        <v>45</v>
      </c>
      <c r="B39" t="s">
        <v>57</v>
      </c>
      <c r="C39">
        <v>4</v>
      </c>
      <c r="D39">
        <v>4162</v>
      </c>
      <c r="E39">
        <v>343</v>
      </c>
      <c r="F39" t="s">
        <v>31</v>
      </c>
    </row>
    <row r="40" spans="1:6" x14ac:dyDescent="0.3">
      <c r="A40" t="s">
        <v>46</v>
      </c>
      <c r="B40" t="s">
        <v>57</v>
      </c>
      <c r="C40">
        <v>4</v>
      </c>
      <c r="D40">
        <v>168536</v>
      </c>
      <c r="E40">
        <v>27621</v>
      </c>
      <c r="F40" t="s">
        <v>31</v>
      </c>
    </row>
    <row r="41" spans="1:6" x14ac:dyDescent="0.3">
      <c r="A41" t="s">
        <v>47</v>
      </c>
      <c r="B41" t="s">
        <v>57</v>
      </c>
      <c r="C41">
        <v>4</v>
      </c>
      <c r="D41">
        <v>7164</v>
      </c>
      <c r="E41">
        <v>1348</v>
      </c>
      <c r="F41" t="s">
        <v>31</v>
      </c>
    </row>
    <row r="42" spans="1:6" x14ac:dyDescent="0.3">
      <c r="A42" t="s">
        <v>48</v>
      </c>
      <c r="B42" t="s">
        <v>58</v>
      </c>
      <c r="C42">
        <v>4</v>
      </c>
      <c r="D42">
        <v>4311</v>
      </c>
      <c r="E42">
        <v>1289</v>
      </c>
      <c r="F42" t="s">
        <v>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2C2A2-F7B7-41BC-858B-36E7CBFD2347}">
  <dimension ref="A1:A5"/>
  <sheetViews>
    <sheetView workbookViewId="0">
      <selection activeCell="H11" sqref="H11"/>
    </sheetView>
  </sheetViews>
  <sheetFormatPr defaultRowHeight="14.4" x14ac:dyDescent="0.3"/>
  <sheetData>
    <row r="1" spans="1:1" x14ac:dyDescent="0.3">
      <c r="A1" t="s">
        <v>2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 Analysis</vt:lpstr>
      <vt:lpstr>dataset</vt:lpstr>
      <vt:lpstr>Unique msisdn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acer1</dc:creator>
  <cp:lastModifiedBy>acer1</cp:lastModifiedBy>
  <dcterms:created xsi:type="dcterms:W3CDTF">2015-06-05T18:17:20Z</dcterms:created>
  <dcterms:modified xsi:type="dcterms:W3CDTF">2023-06-13T17:26:54Z</dcterms:modified>
</cp:coreProperties>
</file>