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bookViews>
    <workbookView xWindow="0" yWindow="0" windowWidth="20490" windowHeight="7815"/>
  </bookViews>
  <sheets>
    <sheet name="Default rate (proxy)" sheetId="1" r:id="rId1"/>
  </sheets>
  <externalReferences>
    <externalReference r:id="rId2"/>
  </externalReferences>
  <definedNames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44544.3041203704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  <definedName name="Xo">[1]Model!$C$24:$C$29</definedName>
    <definedName name="Yo">[1]Model!$H$24:$H$29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J20" i="1" l="1"/>
  <c r="AG20" i="1"/>
  <c r="AD20" i="1"/>
  <c r="AA20" i="1"/>
  <c r="X20" i="1"/>
  <c r="U20" i="1"/>
  <c r="R20" i="1"/>
  <c r="O20" i="1"/>
  <c r="L20" i="1"/>
  <c r="I20" i="1"/>
  <c r="F20" i="1"/>
  <c r="C20" i="1"/>
  <c r="M15" i="1"/>
  <c r="M20" i="1" s="1"/>
  <c r="M22" i="1" s="1"/>
  <c r="C29" i="1" s="1"/>
  <c r="J15" i="1"/>
  <c r="J20" i="1" s="1"/>
  <c r="J22" i="1" s="1"/>
  <c r="C28" i="1" s="1"/>
  <c r="G15" i="1"/>
  <c r="G20" i="1" s="1"/>
  <c r="G22" i="1" s="1"/>
  <c r="C27" i="1" s="1"/>
  <c r="V14" i="1"/>
  <c r="V20" i="1" s="1"/>
  <c r="V22" i="1" s="1"/>
  <c r="C32" i="1" s="1"/>
  <c r="S14" i="1"/>
  <c r="S20" i="1" s="1"/>
  <c r="S22" i="1" s="1"/>
  <c r="C31" i="1" s="1"/>
  <c r="P14" i="1"/>
  <c r="P20" i="1" s="1"/>
  <c r="P22" i="1" s="1"/>
  <c r="C30" i="1" s="1"/>
  <c r="Y13" i="1"/>
  <c r="Y20" i="1" s="1"/>
  <c r="Y22" i="1" s="1"/>
  <c r="C33" i="1" s="1"/>
  <c r="AH12" i="1"/>
  <c r="AH20" i="1" s="1"/>
  <c r="AH22" i="1" s="1"/>
  <c r="C36" i="1" s="1"/>
  <c r="AB12" i="1"/>
  <c r="AB20" i="1" s="1"/>
  <c r="AB22" i="1" s="1"/>
  <c r="C34" i="1" s="1"/>
  <c r="AE11" i="1"/>
  <c r="AE20" i="1" s="1"/>
  <c r="AE22" i="1" s="1"/>
  <c r="C35" i="1" s="1"/>
  <c r="AK10" i="1"/>
  <c r="AK20" i="1" s="1"/>
  <c r="AK22" i="1" s="1"/>
  <c r="C37" i="1" s="1"/>
</calcChain>
</file>

<file path=xl/sharedStrings.xml><?xml version="1.0" encoding="utf-8"?>
<sst xmlns="http://schemas.openxmlformats.org/spreadsheetml/2006/main" count="229" uniqueCount="35">
  <si>
    <t>Gross</t>
  </si>
  <si>
    <t>Provision Charge</t>
  </si>
  <si>
    <t>Name of Bank</t>
  </si>
  <si>
    <t>in 2010</t>
  </si>
  <si>
    <t>in 2011</t>
  </si>
  <si>
    <t>in 2012</t>
  </si>
  <si>
    <t>in 2013</t>
  </si>
  <si>
    <t>in 2014</t>
  </si>
  <si>
    <t>in 2015</t>
  </si>
  <si>
    <t>in 2016</t>
  </si>
  <si>
    <t>in 2017</t>
  </si>
  <si>
    <t>in 2018</t>
  </si>
  <si>
    <t>in 2019</t>
  </si>
  <si>
    <t>in 2020</t>
  </si>
  <si>
    <t>NATIONAL BANK OF PAKISTAN</t>
  </si>
  <si>
    <t>HABIB BANK LTD</t>
  </si>
  <si>
    <t>UNITED BANK LTD</t>
  </si>
  <si>
    <t>MCB BANK LTD</t>
  </si>
  <si>
    <t>ALLIED BANK LTD</t>
  </si>
  <si>
    <t>BANK ALFALAH LTD</t>
  </si>
  <si>
    <t>MEEZAN BANK LTD</t>
  </si>
  <si>
    <t>BANK AL HABIB LTD</t>
  </si>
  <si>
    <t>BANK OF PUNJAB</t>
  </si>
  <si>
    <t>ASKARI BANK LTD</t>
  </si>
  <si>
    <t>FAYSAL BANK LTD</t>
  </si>
  <si>
    <t>STANDARD CHARTERED BANK PK</t>
  </si>
  <si>
    <t>HABIB METRO BANK LTD</t>
  </si>
  <si>
    <t>JS BANK</t>
  </si>
  <si>
    <t>SONERI BANK LIMITED</t>
  </si>
  <si>
    <t>DUBAI ISLAMIC BANK PAKISTAN LIMITED</t>
  </si>
  <si>
    <t>SILKBANK</t>
  </si>
  <si>
    <t xml:space="preserve">Gross </t>
  </si>
  <si>
    <t xml:space="preserve">provision </t>
  </si>
  <si>
    <t>Year</t>
  </si>
  <si>
    <t>charge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</si>
</sst>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_(* #,##0_);_(* \(#,##0\);_(* &quot;-&quot;??_);_(@_)"/>
    <numFmt numFmtId="165" formatCode="_(* #,##0.0000_);_(* \(#,##0.0000\);_(* &quot;-&quot;??_);_(@_)"/>
    <numFmt numFmtId="166" formatCode="0.000000000000000000000000"/>
    <numFmt numFmtId="167" formatCode="_(* #,##0.0000000000000_);_(* \(#,##0.0000000000000\);_(* &quot;-&quot;??_);_(@_)"/>
  </numFmts>
  <fonts count="4" x14ac:knownFonts="1">
    <font>
      <sz val="8"/>
      <color theme="1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3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23">
    <xf numFmtId="0" fontId="0" fillId="0" borderId="0" xfId="0"/>
    <xf numFmtId="0" fontId="2" fillId="0" borderId="0" xfId="1" applyFont="1"/>
    <xf numFmtId="0" fontId="1" fillId="0" borderId="0" xfId="1" applyFont="1"/>
    <xf numFmtId="0" fontId="1" fillId="2" borderId="1" xfId="1" applyFont="1" applyFill="1" applyBorder="1"/>
    <xf numFmtId="0" fontId="2" fillId="2" borderId="1" xfId="1" applyFont="1" applyFill="1" applyBorder="1" applyAlignment="1">
      <alignment horizontal="center" vertical="center"/>
    </xf>
    <xf numFmtId="15" fontId="2" fillId="2" borderId="1" xfId="1" applyNumberFormat="1" applyFont="1" applyFill="1" applyBorder="1" applyAlignment="1">
      <alignment horizontal="center"/>
    </xf>
    <xf numFmtId="0" fontId="1" fillId="0" borderId="1" xfId="1" applyFont="1" applyBorder="1" applyAlignment="1">
      <alignment horizontal="center"/>
    </xf>
    <xf numFmtId="164" fontId="1" fillId="0" borderId="1" xfId="2" applyNumberFormat="1" applyFont="1" applyFill="1" applyBorder="1" applyAlignment="1">
      <alignment horizontal="center"/>
    </xf>
    <xf numFmtId="164" fontId="1" fillId="0" borderId="1" xfId="2" applyNumberFormat="1" applyFont="1" applyFill="1" applyBorder="1"/>
    <xf numFmtId="164" fontId="1" fillId="0" borderId="1" xfId="1" applyNumberFormat="1" applyFont="1" applyBorder="1"/>
    <xf numFmtId="164" fontId="2" fillId="0" borderId="2" xfId="1" applyNumberFormat="1" applyFont="1" applyBorder="1"/>
    <xf numFmtId="164" fontId="2" fillId="0" borderId="0" xfId="1" applyNumberFormat="1" applyFont="1"/>
    <xf numFmtId="164" fontId="1" fillId="0" borderId="0" xfId="1" applyNumberFormat="1" applyFont="1"/>
    <xf numFmtId="10" fontId="1" fillId="0" borderId="3" xfId="3" applyNumberFormat="1" applyFont="1" applyBorder="1"/>
    <xf numFmtId="0" fontId="1" fillId="0" borderId="4" xfId="1" applyFont="1" applyBorder="1"/>
    <xf numFmtId="0" fontId="2" fillId="0" borderId="4" xfId="1" applyFont="1" applyBorder="1" applyAlignment="1">
      <alignment horizontal="center"/>
    </xf>
    <xf numFmtId="0" fontId="1" fillId="0" borderId="5" xfId="1" applyFont="1" applyBorder="1"/>
    <xf numFmtId="0" fontId="2" fillId="0" borderId="5" xfId="1" applyFont="1" applyBorder="1" applyAlignment="1">
      <alignment horizontal="center"/>
    </xf>
    <xf numFmtId="0" fontId="2" fillId="0" borderId="6" xfId="1" applyFont="1" applyBorder="1" applyAlignment="1">
      <alignment horizontal="center"/>
    </xf>
    <xf numFmtId="10" fontId="1" fillId="0" borderId="1" xfId="3" applyNumberFormat="1" applyFont="1" applyBorder="1" applyAlignment="1">
      <alignment horizontal="center"/>
    </xf>
    <xf numFmtId="165" fontId="1" fillId="0" borderId="0" xfId="2" applyNumberFormat="1" applyFont="1"/>
    <xf numFmtId="166" fontId="1" fillId="0" borderId="0" xfId="1" applyNumberFormat="1" applyFont="1"/>
    <xf numFmtId="167" fontId="1" fillId="0" borderId="0" xfId="2" applyNumberFormat="1" applyFont="1"/>
  </cellXfs>
  <cellStyles count="4">
    <cellStyle name="Comma 4" xfId="2"/>
    <cellStyle name="Normal" xfId="0" builtinId="0"/>
    <cellStyle name="Normal 3" xfId="1"/>
    <cellStyle name="Percent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man.ahmed\AppData\Local\Microsoft\Windows\INetCache\Content.Outlook\IV16P8W3\Working%20final%20final%20updated%20for%20audit%20for%20hom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PLs"/>
      <sheetName val="Sheet2"/>
      <sheetName val="Ratings_final"/>
      <sheetName val="Sheet1"/>
      <sheetName val="ORR"/>
      <sheetName val="Model"/>
      <sheetName val="Sheet3"/>
      <sheetName val="Overdue historical"/>
      <sheetName val="Restructuring History"/>
      <sheetName val="Quarterly Transistion Matrices"/>
    </sheetNames>
    <sheetDataSet>
      <sheetData sheetId="0" refreshError="1"/>
      <sheetData sheetId="1" refreshError="1"/>
      <sheetData sheetId="2">
        <row r="4">
          <cell r="BH4" t="str">
            <v>Corporate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K37"/>
  <sheetViews>
    <sheetView tabSelected="1" workbookViewId="0">
      <selection activeCell="A22" sqref="A22:XFD22"/>
    </sheetView>
  </sheetViews>
  <sheetFormatPr defaultColWidth="11.83203125" defaultRowHeight="11.25" x14ac:dyDescent="0.2"/>
  <cols>
    <col min="1" max="1" width="2.33203125" style="2" customWidth="1"/>
    <col min="2" max="2" width="32.5" style="2" bestFit="1" customWidth="1"/>
    <col min="3" max="3" width="14" style="2" bestFit="1" customWidth="1"/>
    <col min="4" max="4" width="25" style="2" bestFit="1" customWidth="1"/>
    <col min="5" max="5" width="32.5" style="2" bestFit="1" customWidth="1"/>
    <col min="6" max="6" width="14" style="2" bestFit="1" customWidth="1"/>
    <col min="7" max="7" width="16.6640625" style="2" bestFit="1" customWidth="1"/>
    <col min="8" max="8" width="32.5" style="2" bestFit="1" customWidth="1"/>
    <col min="9" max="9" width="14" style="2" bestFit="1" customWidth="1"/>
    <col min="10" max="10" width="16.6640625" style="2" bestFit="1" customWidth="1"/>
    <col min="11" max="11" width="32.5" style="2" bestFit="1" customWidth="1"/>
    <col min="12" max="12" width="14" style="2" bestFit="1" customWidth="1"/>
    <col min="13" max="13" width="16.6640625" style="2" bestFit="1" customWidth="1"/>
    <col min="14" max="14" width="32.5" style="2" bestFit="1" customWidth="1"/>
    <col min="15" max="15" width="14" style="2" bestFit="1" customWidth="1"/>
    <col min="16" max="16" width="16.6640625" style="2" bestFit="1" customWidth="1"/>
    <col min="17" max="17" width="32.5" style="2" bestFit="1" customWidth="1"/>
    <col min="18" max="18" width="14" style="2" bestFit="1" customWidth="1"/>
    <col min="19" max="19" width="16.6640625" style="2" bestFit="1" customWidth="1"/>
    <col min="20" max="20" width="38.5" style="2" bestFit="1" customWidth="1"/>
    <col min="21" max="21" width="14" style="2" bestFit="1" customWidth="1"/>
    <col min="22" max="22" width="16.6640625" style="2" bestFit="1" customWidth="1"/>
    <col min="23" max="23" width="32.5" style="2" bestFit="1" customWidth="1"/>
    <col min="24" max="24" width="14" style="2" bestFit="1" customWidth="1"/>
    <col min="25" max="25" width="16.6640625" style="2" bestFit="1" customWidth="1"/>
    <col min="26" max="26" width="32.5" style="2" bestFit="1" customWidth="1"/>
    <col min="27" max="27" width="14" style="2" bestFit="1" customWidth="1"/>
    <col min="28" max="28" width="16.6640625" style="2" bestFit="1" customWidth="1"/>
    <col min="29" max="29" width="32.5" style="2" bestFit="1" customWidth="1"/>
    <col min="30" max="30" width="14" style="2" bestFit="1" customWidth="1"/>
    <col min="31" max="31" width="16.6640625" style="2" bestFit="1" customWidth="1"/>
    <col min="32" max="32" width="32.5" style="2" bestFit="1" customWidth="1"/>
    <col min="33" max="33" width="14" style="2" bestFit="1" customWidth="1"/>
    <col min="34" max="34" width="16.6640625" style="2" bestFit="1" customWidth="1"/>
    <col min="35" max="35" width="38.5" style="2" bestFit="1" customWidth="1"/>
    <col min="36" max="36" width="14" style="2" bestFit="1" customWidth="1"/>
    <col min="37" max="37" width="16.6640625" style="2" bestFit="1" customWidth="1"/>
    <col min="38" max="16384" width="11.83203125" style="2"/>
  </cols>
  <sheetData>
    <row r="1" spans="2:37" x14ac:dyDescent="0.2">
      <c r="B1" s="1"/>
    </row>
    <row r="2" spans="2:37" x14ac:dyDescent="0.2">
      <c r="B2" s="1"/>
      <c r="E2" s="3"/>
      <c r="F2" s="3"/>
      <c r="G2" s="4" t="s">
        <v>0</v>
      </c>
      <c r="H2" s="3"/>
      <c r="I2" s="3"/>
      <c r="J2" s="4" t="s">
        <v>0</v>
      </c>
      <c r="K2" s="3"/>
      <c r="L2" s="3"/>
      <c r="M2" s="4" t="s">
        <v>0</v>
      </c>
      <c r="N2" s="3"/>
      <c r="O2" s="3"/>
      <c r="P2" s="4" t="s">
        <v>0</v>
      </c>
      <c r="Q2" s="3"/>
      <c r="R2" s="3"/>
      <c r="S2" s="4" t="s">
        <v>0</v>
      </c>
      <c r="T2" s="3"/>
      <c r="U2" s="3"/>
      <c r="V2" s="4" t="s">
        <v>0</v>
      </c>
      <c r="W2" s="3"/>
      <c r="X2" s="3"/>
      <c r="Y2" s="4" t="s">
        <v>0</v>
      </c>
      <c r="Z2" s="3"/>
      <c r="AA2" s="3"/>
      <c r="AB2" s="4" t="s">
        <v>0</v>
      </c>
      <c r="AC2" s="3"/>
      <c r="AD2" s="3"/>
      <c r="AE2" s="4" t="s">
        <v>0</v>
      </c>
      <c r="AF2" s="3"/>
      <c r="AG2" s="3"/>
      <c r="AH2" s="4" t="s">
        <v>0</v>
      </c>
      <c r="AI2" s="3"/>
      <c r="AJ2" s="3"/>
      <c r="AK2" s="4" t="s">
        <v>0</v>
      </c>
    </row>
    <row r="3" spans="2:37" x14ac:dyDescent="0.2">
      <c r="E3" s="3"/>
      <c r="F3" s="3"/>
      <c r="G3" s="4" t="s">
        <v>1</v>
      </c>
      <c r="H3" s="3"/>
      <c r="I3" s="3"/>
      <c r="J3" s="4" t="s">
        <v>1</v>
      </c>
      <c r="K3" s="3"/>
      <c r="L3" s="3"/>
      <c r="M3" s="4" t="s">
        <v>1</v>
      </c>
      <c r="N3" s="3"/>
      <c r="O3" s="3"/>
      <c r="P3" s="4" t="s">
        <v>1</v>
      </c>
      <c r="Q3" s="3"/>
      <c r="R3" s="3"/>
      <c r="S3" s="4" t="s">
        <v>1</v>
      </c>
      <c r="T3" s="3"/>
      <c r="U3" s="3"/>
      <c r="V3" s="4" t="s">
        <v>1</v>
      </c>
      <c r="W3" s="3"/>
      <c r="X3" s="3"/>
      <c r="Y3" s="4" t="s">
        <v>1</v>
      </c>
      <c r="Z3" s="3"/>
      <c r="AA3" s="3"/>
      <c r="AB3" s="4" t="s">
        <v>1</v>
      </c>
      <c r="AC3" s="3"/>
      <c r="AD3" s="3"/>
      <c r="AE3" s="4" t="s">
        <v>1</v>
      </c>
      <c r="AF3" s="3"/>
      <c r="AG3" s="3"/>
      <c r="AH3" s="4" t="s">
        <v>1</v>
      </c>
      <c r="AI3" s="3"/>
      <c r="AJ3" s="3"/>
      <c r="AK3" s="4" t="s">
        <v>1</v>
      </c>
    </row>
    <row r="4" spans="2:37" x14ac:dyDescent="0.2">
      <c r="B4" s="4" t="s">
        <v>2</v>
      </c>
      <c r="C4" s="5">
        <v>40178</v>
      </c>
      <c r="E4" s="4" t="s">
        <v>2</v>
      </c>
      <c r="F4" s="5">
        <v>40543</v>
      </c>
      <c r="G4" s="4" t="s">
        <v>3</v>
      </c>
      <c r="H4" s="4" t="s">
        <v>2</v>
      </c>
      <c r="I4" s="5">
        <v>40908</v>
      </c>
      <c r="J4" s="4" t="s">
        <v>4</v>
      </c>
      <c r="K4" s="4" t="s">
        <v>2</v>
      </c>
      <c r="L4" s="5">
        <v>41274</v>
      </c>
      <c r="M4" s="4" t="s">
        <v>5</v>
      </c>
      <c r="N4" s="4" t="s">
        <v>2</v>
      </c>
      <c r="O4" s="5">
        <v>41639</v>
      </c>
      <c r="P4" s="4" t="s">
        <v>6</v>
      </c>
      <c r="Q4" s="4" t="s">
        <v>2</v>
      </c>
      <c r="R4" s="5">
        <v>42004</v>
      </c>
      <c r="S4" s="4" t="s">
        <v>7</v>
      </c>
      <c r="T4" s="4" t="s">
        <v>2</v>
      </c>
      <c r="U4" s="5">
        <v>42369</v>
      </c>
      <c r="V4" s="4" t="s">
        <v>8</v>
      </c>
      <c r="W4" s="4" t="s">
        <v>2</v>
      </c>
      <c r="X4" s="5">
        <v>42735</v>
      </c>
      <c r="Y4" s="4" t="s">
        <v>9</v>
      </c>
      <c r="Z4" s="4" t="s">
        <v>2</v>
      </c>
      <c r="AA4" s="5">
        <v>43100</v>
      </c>
      <c r="AB4" s="4" t="s">
        <v>10</v>
      </c>
      <c r="AC4" s="4" t="s">
        <v>2</v>
      </c>
      <c r="AD4" s="5">
        <v>43465</v>
      </c>
      <c r="AE4" s="4" t="s">
        <v>11</v>
      </c>
      <c r="AF4" s="4" t="s">
        <v>2</v>
      </c>
      <c r="AG4" s="5">
        <v>43830</v>
      </c>
      <c r="AH4" s="4" t="s">
        <v>12</v>
      </c>
      <c r="AI4" s="4" t="s">
        <v>2</v>
      </c>
      <c r="AJ4" s="5">
        <v>44196</v>
      </c>
      <c r="AK4" s="4" t="s">
        <v>13</v>
      </c>
    </row>
    <row r="5" spans="2:37" x14ac:dyDescent="0.2">
      <c r="B5" s="6" t="s">
        <v>14</v>
      </c>
      <c r="C5" s="7">
        <v>530862392.99999994</v>
      </c>
      <c r="E5" s="6" t="s">
        <v>14</v>
      </c>
      <c r="F5" s="8">
        <v>538609196</v>
      </c>
      <c r="G5" s="8">
        <v>11675846</v>
      </c>
      <c r="H5" s="6" t="s">
        <v>14</v>
      </c>
      <c r="I5" s="8">
        <v>592365897.99999988</v>
      </c>
      <c r="J5" s="8">
        <v>10048998</v>
      </c>
      <c r="K5" s="6" t="s">
        <v>14</v>
      </c>
      <c r="L5" s="8">
        <v>730141029</v>
      </c>
      <c r="M5" s="8">
        <v>13581156</v>
      </c>
      <c r="N5" s="6" t="s">
        <v>14</v>
      </c>
      <c r="O5" s="8">
        <v>708014958.99999988</v>
      </c>
      <c r="P5" s="8">
        <v>21863553</v>
      </c>
      <c r="Q5" s="6" t="s">
        <v>14</v>
      </c>
      <c r="R5" s="8">
        <v>728064058</v>
      </c>
      <c r="S5" s="8">
        <v>15146051</v>
      </c>
      <c r="T5" s="6" t="s">
        <v>14</v>
      </c>
      <c r="U5" s="8">
        <v>691622562</v>
      </c>
      <c r="V5" s="8">
        <v>16003141</v>
      </c>
      <c r="W5" s="6" t="s">
        <v>14</v>
      </c>
      <c r="X5" s="8">
        <v>781475767.99999988</v>
      </c>
      <c r="Y5" s="8">
        <v>10433444</v>
      </c>
      <c r="Z5" s="6" t="s">
        <v>15</v>
      </c>
      <c r="AA5" s="8">
        <v>864237563</v>
      </c>
      <c r="AB5" s="8">
        <v>5254469</v>
      </c>
      <c r="AC5" s="6" t="s">
        <v>15</v>
      </c>
      <c r="AD5" s="8">
        <v>1082130756</v>
      </c>
      <c r="AE5" s="8">
        <v>6256750</v>
      </c>
      <c r="AF5" s="6" t="s">
        <v>14</v>
      </c>
      <c r="AG5" s="8">
        <v>1151315050</v>
      </c>
      <c r="AH5" s="8">
        <v>13354047</v>
      </c>
      <c r="AI5" s="6" t="s">
        <v>15</v>
      </c>
      <c r="AJ5" s="8">
        <v>1193887162</v>
      </c>
      <c r="AK5" s="8">
        <v>14439760</v>
      </c>
    </row>
    <row r="6" spans="2:37" x14ac:dyDescent="0.2">
      <c r="B6" s="6" t="s">
        <v>15</v>
      </c>
      <c r="C6" s="7">
        <v>463385462</v>
      </c>
      <c r="E6" s="6" t="s">
        <v>15</v>
      </c>
      <c r="F6" s="8">
        <v>473417778</v>
      </c>
      <c r="G6" s="8">
        <v>9485305</v>
      </c>
      <c r="H6" s="6" t="s">
        <v>15</v>
      </c>
      <c r="I6" s="8">
        <v>459963817.00000006</v>
      </c>
      <c r="J6" s="8">
        <v>7669350</v>
      </c>
      <c r="K6" s="6" t="s">
        <v>15</v>
      </c>
      <c r="L6" s="8">
        <v>501761794</v>
      </c>
      <c r="M6" s="8">
        <v>11983253</v>
      </c>
      <c r="N6" s="6" t="s">
        <v>15</v>
      </c>
      <c r="O6" s="8">
        <v>585412750</v>
      </c>
      <c r="P6" s="8">
        <v>5893310</v>
      </c>
      <c r="Q6" s="6" t="s">
        <v>15</v>
      </c>
      <c r="R6" s="8">
        <v>616244798</v>
      </c>
      <c r="S6" s="8">
        <v>5127892</v>
      </c>
      <c r="T6" s="6" t="s">
        <v>15</v>
      </c>
      <c r="U6" s="8">
        <v>669296880</v>
      </c>
      <c r="V6" s="8">
        <v>9252075</v>
      </c>
      <c r="W6" s="6" t="s">
        <v>15</v>
      </c>
      <c r="X6" s="8">
        <v>775974211</v>
      </c>
      <c r="Y6" s="8">
        <v>5312989</v>
      </c>
      <c r="Z6" s="6" t="s">
        <v>14</v>
      </c>
      <c r="AA6" s="8">
        <v>856937770</v>
      </c>
      <c r="AB6" s="8">
        <v>5553212</v>
      </c>
      <c r="AC6" s="6" t="s">
        <v>14</v>
      </c>
      <c r="AD6" s="8">
        <v>1059480147</v>
      </c>
      <c r="AE6" s="8">
        <v>15488125</v>
      </c>
      <c r="AF6" s="6" t="s">
        <v>15</v>
      </c>
      <c r="AG6" s="8">
        <v>1142770428</v>
      </c>
      <c r="AH6" s="8">
        <v>6719185</v>
      </c>
      <c r="AI6" s="6" t="s">
        <v>14</v>
      </c>
      <c r="AJ6" s="8">
        <v>1159873747</v>
      </c>
      <c r="AK6" s="8">
        <v>32689776</v>
      </c>
    </row>
    <row r="7" spans="2:37" x14ac:dyDescent="0.2">
      <c r="B7" s="6" t="s">
        <v>16</v>
      </c>
      <c r="C7" s="7">
        <v>382478241.99999994</v>
      </c>
      <c r="E7" s="6" t="s">
        <v>16</v>
      </c>
      <c r="F7" s="8">
        <v>368691592</v>
      </c>
      <c r="G7" s="8">
        <v>8954132</v>
      </c>
      <c r="H7" s="6" t="s">
        <v>16</v>
      </c>
      <c r="I7" s="8">
        <v>366306608</v>
      </c>
      <c r="J7" s="8">
        <v>9949145</v>
      </c>
      <c r="K7" s="6" t="s">
        <v>16</v>
      </c>
      <c r="L7" s="8">
        <v>409090444</v>
      </c>
      <c r="M7" s="8">
        <v>6115802</v>
      </c>
      <c r="N7" s="6" t="s">
        <v>16</v>
      </c>
      <c r="O7" s="8">
        <v>436749082</v>
      </c>
      <c r="P7" s="8">
        <v>5460597</v>
      </c>
      <c r="Q7" s="6" t="s">
        <v>16</v>
      </c>
      <c r="R7" s="8">
        <v>479998320</v>
      </c>
      <c r="S7" s="8">
        <v>3680197</v>
      </c>
      <c r="T7" s="6" t="s">
        <v>16</v>
      </c>
      <c r="U7" s="8">
        <v>497031910</v>
      </c>
      <c r="V7" s="8">
        <v>4963276</v>
      </c>
      <c r="W7" s="6" t="s">
        <v>16</v>
      </c>
      <c r="X7" s="8">
        <v>550636310</v>
      </c>
      <c r="Y7" s="8">
        <v>5687885</v>
      </c>
      <c r="Z7" s="6" t="s">
        <v>16</v>
      </c>
      <c r="AA7" s="8">
        <v>670055700</v>
      </c>
      <c r="AB7" s="8">
        <v>5771968</v>
      </c>
      <c r="AC7" s="6" t="s">
        <v>16</v>
      </c>
      <c r="AD7" s="8">
        <v>776272341</v>
      </c>
      <c r="AE7" s="8">
        <v>14496978</v>
      </c>
      <c r="AF7" s="6" t="s">
        <v>16</v>
      </c>
      <c r="AG7" s="8">
        <v>702951491</v>
      </c>
      <c r="AH7" s="8">
        <v>9686059</v>
      </c>
      <c r="AI7" s="6" t="s">
        <v>16</v>
      </c>
      <c r="AJ7" s="8">
        <v>609307008</v>
      </c>
      <c r="AK7" s="8">
        <v>18017335</v>
      </c>
    </row>
    <row r="8" spans="2:37" x14ac:dyDescent="0.2">
      <c r="B8" s="6" t="s">
        <v>17</v>
      </c>
      <c r="C8" s="7">
        <v>269722176</v>
      </c>
      <c r="E8" s="6" t="s">
        <v>17</v>
      </c>
      <c r="F8" s="8">
        <v>274143924</v>
      </c>
      <c r="G8" s="8">
        <v>5994007</v>
      </c>
      <c r="H8" s="6" t="s">
        <v>18</v>
      </c>
      <c r="I8" s="8">
        <v>262137191</v>
      </c>
      <c r="J8" s="8">
        <v>4377382</v>
      </c>
      <c r="K8" s="6" t="s">
        <v>18</v>
      </c>
      <c r="L8" s="8">
        <v>288889307</v>
      </c>
      <c r="M8" s="8">
        <v>3253010</v>
      </c>
      <c r="N8" s="6" t="s">
        <v>18</v>
      </c>
      <c r="O8" s="8">
        <v>285375580</v>
      </c>
      <c r="P8" s="8">
        <v>2707142</v>
      </c>
      <c r="Q8" s="6" t="s">
        <v>18</v>
      </c>
      <c r="R8" s="8">
        <v>325824966</v>
      </c>
      <c r="S8" s="8">
        <v>3554105</v>
      </c>
      <c r="T8" s="6" t="s">
        <v>19</v>
      </c>
      <c r="U8" s="8">
        <v>350351198</v>
      </c>
      <c r="V8" s="8">
        <v>4068145</v>
      </c>
      <c r="W8" s="6" t="s">
        <v>19</v>
      </c>
      <c r="X8" s="8">
        <v>395863309</v>
      </c>
      <c r="Y8" s="8">
        <v>3565768</v>
      </c>
      <c r="Z8" s="6" t="s">
        <v>17</v>
      </c>
      <c r="AA8" s="8">
        <v>515057855</v>
      </c>
      <c r="AB8" s="8">
        <v>3337508</v>
      </c>
      <c r="AC8" s="6" t="s">
        <v>17</v>
      </c>
      <c r="AD8" s="8">
        <v>546791549</v>
      </c>
      <c r="AE8" s="8">
        <v>1746892</v>
      </c>
      <c r="AF8" s="6" t="s">
        <v>17</v>
      </c>
      <c r="AG8" s="8">
        <v>540037216</v>
      </c>
      <c r="AH8" s="8">
        <v>3511608</v>
      </c>
      <c r="AI8" s="6" t="s">
        <v>19</v>
      </c>
      <c r="AJ8" s="8">
        <v>600899372</v>
      </c>
      <c r="AK8" s="8">
        <v>10209157</v>
      </c>
    </row>
    <row r="9" spans="2:37" x14ac:dyDescent="0.2">
      <c r="B9" s="6" t="s">
        <v>18</v>
      </c>
      <c r="C9" s="7">
        <v>249886703</v>
      </c>
      <c r="E9" s="6" t="s">
        <v>18</v>
      </c>
      <c r="F9" s="8">
        <v>267775683.00000003</v>
      </c>
      <c r="G9" s="8">
        <v>4568195</v>
      </c>
      <c r="H9" s="6" t="s">
        <v>17</v>
      </c>
      <c r="I9" s="8">
        <v>249913581</v>
      </c>
      <c r="J9" s="8">
        <v>6371637</v>
      </c>
      <c r="K9" s="6" t="s">
        <v>17</v>
      </c>
      <c r="L9" s="8">
        <v>262392343</v>
      </c>
      <c r="M9" s="8">
        <v>4898921</v>
      </c>
      <c r="N9" s="6" t="s">
        <v>19</v>
      </c>
      <c r="O9" s="8">
        <v>273827297</v>
      </c>
      <c r="P9" s="8">
        <v>3387701</v>
      </c>
      <c r="Q9" s="6" t="s">
        <v>17</v>
      </c>
      <c r="R9" s="8">
        <v>322317992.99999994</v>
      </c>
      <c r="S9" s="8">
        <v>2305627</v>
      </c>
      <c r="T9" s="6" t="s">
        <v>18</v>
      </c>
      <c r="U9" s="8">
        <v>340769406</v>
      </c>
      <c r="V9" s="8">
        <v>1612696</v>
      </c>
      <c r="W9" s="6" t="s">
        <v>17</v>
      </c>
      <c r="X9" s="8">
        <v>367814547</v>
      </c>
      <c r="Y9" s="8">
        <v>3697488</v>
      </c>
      <c r="Z9" s="6" t="s">
        <v>20</v>
      </c>
      <c r="AA9" s="8">
        <v>428833530</v>
      </c>
      <c r="AB9" s="8">
        <v>999742</v>
      </c>
      <c r="AC9" s="6" t="s">
        <v>20</v>
      </c>
      <c r="AD9" s="8">
        <v>522263763</v>
      </c>
      <c r="AE9" s="8">
        <v>1102977</v>
      </c>
      <c r="AF9" s="6" t="s">
        <v>19</v>
      </c>
      <c r="AG9" s="8">
        <v>529970947</v>
      </c>
      <c r="AH9" s="8">
        <v>4144130</v>
      </c>
      <c r="AI9" s="6" t="s">
        <v>20</v>
      </c>
      <c r="AJ9" s="8">
        <v>531587615</v>
      </c>
      <c r="AK9" s="8">
        <v>8655410</v>
      </c>
    </row>
    <row r="10" spans="2:37" x14ac:dyDescent="0.2">
      <c r="B10" s="6" t="s">
        <v>19</v>
      </c>
      <c r="C10" s="7">
        <v>197403168</v>
      </c>
      <c r="E10" s="6" t="s">
        <v>19</v>
      </c>
      <c r="F10" s="8">
        <v>218431853</v>
      </c>
      <c r="G10" s="8">
        <v>3280145</v>
      </c>
      <c r="H10" s="6" t="s">
        <v>19</v>
      </c>
      <c r="I10" s="8">
        <v>211397354.99999997</v>
      </c>
      <c r="J10" s="8">
        <v>3501968</v>
      </c>
      <c r="K10" s="6" t="s">
        <v>19</v>
      </c>
      <c r="L10" s="8">
        <v>248345992</v>
      </c>
      <c r="M10" s="8">
        <v>3264302</v>
      </c>
      <c r="N10" s="6" t="s">
        <v>17</v>
      </c>
      <c r="O10" s="8">
        <v>268192257.99999997</v>
      </c>
      <c r="P10" s="8">
        <v>1688195</v>
      </c>
      <c r="Q10" s="6" t="s">
        <v>19</v>
      </c>
      <c r="R10" s="8">
        <v>304848047</v>
      </c>
      <c r="S10" s="8">
        <v>3329850</v>
      </c>
      <c r="T10" s="6" t="s">
        <v>17</v>
      </c>
      <c r="U10" s="8">
        <v>322528511</v>
      </c>
      <c r="V10" s="8">
        <v>2241101</v>
      </c>
      <c r="W10" s="6" t="s">
        <v>18</v>
      </c>
      <c r="X10" s="8">
        <v>348346062.99999994</v>
      </c>
      <c r="Y10" s="8">
        <v>1841422</v>
      </c>
      <c r="Z10" s="6" t="s">
        <v>19</v>
      </c>
      <c r="AA10" s="8">
        <v>417181932</v>
      </c>
      <c r="AB10" s="8">
        <v>2387286</v>
      </c>
      <c r="AC10" s="6" t="s">
        <v>19</v>
      </c>
      <c r="AD10" s="8">
        <v>518393165</v>
      </c>
      <c r="AE10" s="8">
        <v>3007907</v>
      </c>
      <c r="AF10" s="6" t="s">
        <v>20</v>
      </c>
      <c r="AG10" s="8">
        <v>506512576</v>
      </c>
      <c r="AH10" s="8">
        <v>3430342</v>
      </c>
      <c r="AI10" s="6" t="s">
        <v>21</v>
      </c>
      <c r="AJ10" s="8">
        <v>522894419</v>
      </c>
      <c r="AK10" s="8">
        <f>2989872+648847</f>
        <v>3638719</v>
      </c>
    </row>
    <row r="11" spans="2:37" x14ac:dyDescent="0.2">
      <c r="B11" s="6" t="s">
        <v>22</v>
      </c>
      <c r="C11" s="7">
        <v>151515402</v>
      </c>
      <c r="E11" s="6" t="s">
        <v>23</v>
      </c>
      <c r="F11" s="8">
        <v>168435763</v>
      </c>
      <c r="G11" s="8">
        <v>3925671</v>
      </c>
      <c r="H11" s="6" t="s">
        <v>23</v>
      </c>
      <c r="I11" s="8">
        <v>167379399</v>
      </c>
      <c r="J11" s="8">
        <v>3891693</v>
      </c>
      <c r="K11" s="6" t="s">
        <v>24</v>
      </c>
      <c r="L11" s="8">
        <v>190851275</v>
      </c>
      <c r="M11" s="8">
        <v>3089354</v>
      </c>
      <c r="N11" s="6" t="s">
        <v>24</v>
      </c>
      <c r="O11" s="8">
        <v>204343186</v>
      </c>
      <c r="P11" s="8">
        <v>3948201</v>
      </c>
      <c r="Q11" s="6" t="s">
        <v>24</v>
      </c>
      <c r="R11" s="8">
        <v>204676072</v>
      </c>
      <c r="S11" s="8">
        <v>2934044</v>
      </c>
      <c r="T11" s="6" t="s">
        <v>22</v>
      </c>
      <c r="U11" s="8">
        <v>250341712</v>
      </c>
      <c r="V11" s="8">
        <v>6021057</v>
      </c>
      <c r="W11" s="6" t="s">
        <v>20</v>
      </c>
      <c r="X11" s="8">
        <v>319616864</v>
      </c>
      <c r="Y11" s="8">
        <v>363372</v>
      </c>
      <c r="Z11" s="6" t="s">
        <v>18</v>
      </c>
      <c r="AA11" s="8">
        <v>388751651</v>
      </c>
      <c r="AB11" s="8">
        <v>365854</v>
      </c>
      <c r="AC11" s="6" t="s">
        <v>21</v>
      </c>
      <c r="AD11" s="8">
        <v>485944757</v>
      </c>
      <c r="AE11" s="8">
        <f>-76568+445270</f>
        <v>368702</v>
      </c>
      <c r="AF11" s="6" t="s">
        <v>18</v>
      </c>
      <c r="AG11" s="8">
        <v>500168300</v>
      </c>
      <c r="AH11" s="8">
        <v>614575</v>
      </c>
      <c r="AI11" s="6" t="s">
        <v>17</v>
      </c>
      <c r="AJ11" s="8">
        <v>513550202</v>
      </c>
      <c r="AK11" s="8">
        <v>9800581</v>
      </c>
    </row>
    <row r="12" spans="2:37" x14ac:dyDescent="0.2">
      <c r="B12" s="6" t="s">
        <v>23</v>
      </c>
      <c r="C12" s="7">
        <v>147628343</v>
      </c>
      <c r="E12" s="6" t="s">
        <v>25</v>
      </c>
      <c r="F12" s="8">
        <v>157906443</v>
      </c>
      <c r="G12" s="8">
        <v>9486962</v>
      </c>
      <c r="H12" s="6" t="s">
        <v>24</v>
      </c>
      <c r="I12" s="8">
        <v>165483330</v>
      </c>
      <c r="J12" s="8">
        <v>2750540</v>
      </c>
      <c r="K12" s="6" t="s">
        <v>22</v>
      </c>
      <c r="L12" s="8">
        <v>175919163</v>
      </c>
      <c r="M12" s="8">
        <v>3300774</v>
      </c>
      <c r="N12" s="6" t="s">
        <v>23</v>
      </c>
      <c r="O12" s="8">
        <v>192170873</v>
      </c>
      <c r="P12" s="8">
        <v>10644207</v>
      </c>
      <c r="Q12" s="6" t="s">
        <v>23</v>
      </c>
      <c r="R12" s="8">
        <v>198846359</v>
      </c>
      <c r="S12" s="8">
        <v>1878906</v>
      </c>
      <c r="T12" s="6" t="s">
        <v>23</v>
      </c>
      <c r="U12" s="8">
        <v>228412998</v>
      </c>
      <c r="V12" s="8">
        <v>1874859</v>
      </c>
      <c r="W12" s="6" t="s">
        <v>22</v>
      </c>
      <c r="X12" s="8">
        <v>293921855</v>
      </c>
      <c r="Y12" s="8">
        <v>4451785</v>
      </c>
      <c r="Z12" s="6" t="s">
        <v>21</v>
      </c>
      <c r="AA12" s="8">
        <v>347465571</v>
      </c>
      <c r="AB12" s="8">
        <f>-246449+968693</f>
        <v>722244</v>
      </c>
      <c r="AC12" s="6" t="s">
        <v>18</v>
      </c>
      <c r="AD12" s="8">
        <v>453866549</v>
      </c>
      <c r="AE12" s="8">
        <v>504579</v>
      </c>
      <c r="AF12" s="6" t="s">
        <v>21</v>
      </c>
      <c r="AG12" s="8">
        <v>498260168</v>
      </c>
      <c r="AH12" s="8">
        <f>1741398+345809</f>
        <v>2087207</v>
      </c>
      <c r="AI12" s="6" t="s">
        <v>18</v>
      </c>
      <c r="AJ12" s="8">
        <v>510173744</v>
      </c>
      <c r="AK12" s="8">
        <v>2315979</v>
      </c>
    </row>
    <row r="13" spans="2:37" x14ac:dyDescent="0.2">
      <c r="B13" s="6" t="s">
        <v>25</v>
      </c>
      <c r="C13" s="7">
        <v>141230362</v>
      </c>
      <c r="E13" s="6" t="s">
        <v>24</v>
      </c>
      <c r="F13" s="8">
        <v>151206409</v>
      </c>
      <c r="G13" s="8">
        <v>2506791</v>
      </c>
      <c r="H13" s="6" t="s">
        <v>22</v>
      </c>
      <c r="I13" s="8">
        <v>153452862</v>
      </c>
      <c r="J13" s="8">
        <v>1470878</v>
      </c>
      <c r="K13" s="6" t="s">
        <v>23</v>
      </c>
      <c r="L13" s="8">
        <v>162854710</v>
      </c>
      <c r="M13" s="8">
        <v>3542261</v>
      </c>
      <c r="N13" s="6" t="s">
        <v>22</v>
      </c>
      <c r="O13" s="8">
        <v>182960857</v>
      </c>
      <c r="P13" s="8">
        <v>3737630</v>
      </c>
      <c r="Q13" s="6" t="s">
        <v>22</v>
      </c>
      <c r="R13" s="8">
        <v>197122363</v>
      </c>
      <c r="S13" s="8">
        <v>3613627</v>
      </c>
      <c r="T13" s="6" t="s">
        <v>20</v>
      </c>
      <c r="U13" s="8">
        <v>215775663</v>
      </c>
      <c r="V13" s="8">
        <v>682270</v>
      </c>
      <c r="W13" s="6" t="s">
        <v>21</v>
      </c>
      <c r="X13" s="8">
        <v>269267267</v>
      </c>
      <c r="Y13" s="8">
        <f>-441057+1457020</f>
        <v>1015963</v>
      </c>
      <c r="Z13" s="6" t="s">
        <v>22</v>
      </c>
      <c r="AA13" s="8">
        <v>341735415</v>
      </c>
      <c r="AB13" s="8">
        <v>17228852</v>
      </c>
      <c r="AC13" s="6" t="s">
        <v>22</v>
      </c>
      <c r="AD13" s="8">
        <v>425755974</v>
      </c>
      <c r="AE13" s="8">
        <v>2350848</v>
      </c>
      <c r="AF13" s="6" t="s">
        <v>22</v>
      </c>
      <c r="AG13" s="8">
        <v>428845954</v>
      </c>
      <c r="AH13" s="8">
        <v>3854417</v>
      </c>
      <c r="AI13" s="6" t="s">
        <v>22</v>
      </c>
      <c r="AJ13" s="8">
        <v>442759887</v>
      </c>
      <c r="AK13" s="8">
        <v>8154185</v>
      </c>
    </row>
    <row r="14" spans="2:37" x14ac:dyDescent="0.2">
      <c r="B14" s="6" t="s">
        <v>21</v>
      </c>
      <c r="C14" s="7">
        <v>108373012</v>
      </c>
      <c r="E14" s="6" t="s">
        <v>22</v>
      </c>
      <c r="F14" s="8">
        <v>150138486</v>
      </c>
      <c r="G14" s="8">
        <v>7546589</v>
      </c>
      <c r="H14" s="6" t="s">
        <v>25</v>
      </c>
      <c r="I14" s="8">
        <v>151609551</v>
      </c>
      <c r="J14" s="8">
        <v>5870302</v>
      </c>
      <c r="K14" s="6" t="s">
        <v>25</v>
      </c>
      <c r="L14" s="8">
        <v>159646067</v>
      </c>
      <c r="M14" s="8">
        <v>4817344</v>
      </c>
      <c r="N14" s="6" t="s">
        <v>21</v>
      </c>
      <c r="O14" s="8">
        <v>173662555</v>
      </c>
      <c r="P14" s="8">
        <f>479695+390079</f>
        <v>869774</v>
      </c>
      <c r="Q14" s="6" t="s">
        <v>21</v>
      </c>
      <c r="R14" s="8">
        <v>187972816</v>
      </c>
      <c r="S14" s="8">
        <f>552989+267336</f>
        <v>820325</v>
      </c>
      <c r="T14" s="6" t="s">
        <v>21</v>
      </c>
      <c r="U14" s="8">
        <v>215702258</v>
      </c>
      <c r="V14" s="8">
        <f>1763279+261941</f>
        <v>2025220</v>
      </c>
      <c r="W14" s="6" t="s">
        <v>23</v>
      </c>
      <c r="X14" s="8">
        <v>262123256</v>
      </c>
      <c r="Y14" s="8">
        <v>1402253</v>
      </c>
      <c r="Z14" s="6" t="s">
        <v>23</v>
      </c>
      <c r="AA14" s="8">
        <v>284339670</v>
      </c>
      <c r="AB14" s="8">
        <v>1018822</v>
      </c>
      <c r="AC14" s="6" t="s">
        <v>23</v>
      </c>
      <c r="AD14" s="8">
        <v>369258971</v>
      </c>
      <c r="AE14" s="8">
        <v>2596893</v>
      </c>
      <c r="AF14" s="6" t="s">
        <v>23</v>
      </c>
      <c r="AG14" s="8">
        <v>398548811</v>
      </c>
      <c r="AH14" s="8">
        <v>1598936</v>
      </c>
      <c r="AI14" s="6" t="s">
        <v>23</v>
      </c>
      <c r="AJ14" s="8">
        <v>421819890</v>
      </c>
      <c r="AK14" s="8">
        <v>2793742</v>
      </c>
    </row>
    <row r="15" spans="2:37" x14ac:dyDescent="0.2">
      <c r="B15" s="6" t="s">
        <v>26</v>
      </c>
      <c r="C15" s="7">
        <v>106922608</v>
      </c>
      <c r="E15" s="6" t="s">
        <v>21</v>
      </c>
      <c r="F15" s="8">
        <v>129083545</v>
      </c>
      <c r="G15" s="8">
        <f>946296+600565</f>
        <v>1546861</v>
      </c>
      <c r="H15" s="6" t="s">
        <v>21</v>
      </c>
      <c r="I15" s="8">
        <v>120003430</v>
      </c>
      <c r="J15" s="8">
        <f>1820788+164880</f>
        <v>1985668</v>
      </c>
      <c r="K15" s="6" t="s">
        <v>21</v>
      </c>
      <c r="L15" s="8">
        <v>153462660</v>
      </c>
      <c r="M15" s="8">
        <f>466101+333439</f>
        <v>799540</v>
      </c>
      <c r="N15" s="6" t="s">
        <v>25</v>
      </c>
      <c r="O15" s="8">
        <v>157573634</v>
      </c>
      <c r="P15" s="8">
        <v>1063091</v>
      </c>
      <c r="Q15" s="6" t="s">
        <v>20</v>
      </c>
      <c r="R15" s="8">
        <v>183285548</v>
      </c>
      <c r="S15" s="8">
        <v>792131</v>
      </c>
      <c r="T15" s="6" t="s">
        <v>24</v>
      </c>
      <c r="U15" s="8">
        <v>205624023</v>
      </c>
      <c r="V15" s="8">
        <v>2374138</v>
      </c>
      <c r="W15" s="6" t="s">
        <v>24</v>
      </c>
      <c r="X15" s="8">
        <v>229825518</v>
      </c>
      <c r="Y15" s="8">
        <v>2022700</v>
      </c>
      <c r="Z15" s="6" t="s">
        <v>24</v>
      </c>
      <c r="AA15" s="8">
        <v>255827227</v>
      </c>
      <c r="AB15" s="8">
        <v>1463869</v>
      </c>
      <c r="AC15" s="6" t="s">
        <v>24</v>
      </c>
      <c r="AD15" s="8">
        <v>320258309</v>
      </c>
      <c r="AE15" s="8">
        <v>1782335</v>
      </c>
      <c r="AF15" s="6" t="s">
        <v>24</v>
      </c>
      <c r="AG15" s="8">
        <v>333810677</v>
      </c>
      <c r="AH15" s="8">
        <v>2381199</v>
      </c>
      <c r="AI15" s="6" t="s">
        <v>24</v>
      </c>
      <c r="AJ15" s="8">
        <v>339745386</v>
      </c>
      <c r="AK15" s="8">
        <v>3860762</v>
      </c>
    </row>
    <row r="16" spans="2:37" x14ac:dyDescent="0.2">
      <c r="B16" s="6" t="s">
        <v>24</v>
      </c>
      <c r="C16" s="7">
        <v>98384470</v>
      </c>
      <c r="E16" s="6" t="s">
        <v>26</v>
      </c>
      <c r="F16" s="8">
        <v>127350007</v>
      </c>
      <c r="G16" s="8">
        <v>3826217</v>
      </c>
      <c r="H16" s="6" t="s">
        <v>26</v>
      </c>
      <c r="I16" s="8">
        <v>119679648</v>
      </c>
      <c r="J16" s="8">
        <v>3876111</v>
      </c>
      <c r="K16" s="6" t="s">
        <v>26</v>
      </c>
      <c r="L16" s="8">
        <v>122833194</v>
      </c>
      <c r="M16" s="8">
        <v>3834812</v>
      </c>
      <c r="N16" s="6" t="s">
        <v>26</v>
      </c>
      <c r="O16" s="8">
        <v>144143950</v>
      </c>
      <c r="P16" s="8">
        <v>2682556</v>
      </c>
      <c r="Q16" s="6" t="s">
        <v>26</v>
      </c>
      <c r="R16" s="8">
        <v>150739188</v>
      </c>
      <c r="S16" s="8">
        <v>3244544</v>
      </c>
      <c r="T16" s="6" t="s">
        <v>26</v>
      </c>
      <c r="U16" s="8">
        <v>150076425</v>
      </c>
      <c r="V16" s="8">
        <v>3227628</v>
      </c>
      <c r="W16" s="6" t="s">
        <v>26</v>
      </c>
      <c r="X16" s="8">
        <v>159893152</v>
      </c>
      <c r="Y16" s="8">
        <v>2670552</v>
      </c>
      <c r="Z16" s="6" t="s">
        <v>26</v>
      </c>
      <c r="AA16" s="8">
        <v>190745709</v>
      </c>
      <c r="AB16" s="8">
        <v>1176076</v>
      </c>
      <c r="AC16" s="6" t="s">
        <v>27</v>
      </c>
      <c r="AD16" s="8">
        <v>255147213</v>
      </c>
      <c r="AE16" s="8">
        <v>487727</v>
      </c>
      <c r="AF16" s="6" t="s">
        <v>26</v>
      </c>
      <c r="AG16" s="8">
        <v>280864425</v>
      </c>
      <c r="AH16" s="8">
        <v>1564887</v>
      </c>
      <c r="AI16" s="6" t="s">
        <v>26</v>
      </c>
      <c r="AJ16" s="8">
        <v>331482580</v>
      </c>
      <c r="AK16" s="8">
        <v>5690552</v>
      </c>
    </row>
    <row r="17" spans="2:37" x14ac:dyDescent="0.2">
      <c r="B17" s="6" t="s">
        <v>28</v>
      </c>
      <c r="C17" s="7">
        <v>51939441</v>
      </c>
      <c r="E17" s="6" t="s">
        <v>20</v>
      </c>
      <c r="F17" s="8">
        <v>64116390</v>
      </c>
      <c r="G17" s="8">
        <v>1579318</v>
      </c>
      <c r="H17" s="6" t="s">
        <v>20</v>
      </c>
      <c r="I17" s="8">
        <v>75698616</v>
      </c>
      <c r="J17" s="8">
        <v>1824125</v>
      </c>
      <c r="K17" s="6" t="s">
        <v>20</v>
      </c>
      <c r="L17" s="8">
        <v>94402267</v>
      </c>
      <c r="M17" s="8">
        <v>854789</v>
      </c>
      <c r="N17" s="6" t="s">
        <v>20</v>
      </c>
      <c r="O17" s="8">
        <v>133474709</v>
      </c>
      <c r="P17" s="8">
        <v>485493</v>
      </c>
      <c r="Q17" s="6" t="s">
        <v>25</v>
      </c>
      <c r="R17" s="8">
        <v>150040059</v>
      </c>
      <c r="S17" s="8">
        <v>2436333</v>
      </c>
      <c r="T17" s="6" t="s">
        <v>25</v>
      </c>
      <c r="U17" s="8">
        <v>130370154</v>
      </c>
      <c r="V17" s="8">
        <v>2803387</v>
      </c>
      <c r="W17" s="6" t="s">
        <v>28</v>
      </c>
      <c r="X17" s="8">
        <v>133753036</v>
      </c>
      <c r="Y17" s="8">
        <v>1357545</v>
      </c>
      <c r="Z17" s="6" t="s">
        <v>27</v>
      </c>
      <c r="AA17" s="8">
        <v>186878895</v>
      </c>
      <c r="AB17" s="8">
        <v>237436</v>
      </c>
      <c r="AC17" s="6" t="s">
        <v>26</v>
      </c>
      <c r="AD17" s="8">
        <v>243250307</v>
      </c>
      <c r="AE17" s="8">
        <v>1914385</v>
      </c>
      <c r="AF17" s="6" t="s">
        <v>27</v>
      </c>
      <c r="AG17" s="8">
        <v>246453136</v>
      </c>
      <c r="AH17" s="8">
        <v>886499</v>
      </c>
      <c r="AI17" s="6" t="s">
        <v>27</v>
      </c>
      <c r="AJ17" s="8">
        <v>254402329</v>
      </c>
      <c r="AK17" s="8">
        <v>1100948</v>
      </c>
    </row>
    <row r="18" spans="2:37" x14ac:dyDescent="0.2">
      <c r="B18" s="6" t="s">
        <v>20</v>
      </c>
      <c r="C18" s="7">
        <v>44238200</v>
      </c>
      <c r="E18" s="6" t="s">
        <v>28</v>
      </c>
      <c r="F18" s="8">
        <v>59293364</v>
      </c>
      <c r="G18" s="8">
        <v>1691585</v>
      </c>
      <c r="H18" s="6" t="s">
        <v>28</v>
      </c>
      <c r="I18" s="8">
        <v>71071622</v>
      </c>
      <c r="J18" s="8">
        <v>1920272</v>
      </c>
      <c r="K18" s="6" t="s">
        <v>28</v>
      </c>
      <c r="L18" s="8">
        <v>83254363</v>
      </c>
      <c r="M18" s="8">
        <v>1452320</v>
      </c>
      <c r="N18" s="6" t="s">
        <v>28</v>
      </c>
      <c r="O18" s="8">
        <v>104672939</v>
      </c>
      <c r="P18" s="8">
        <v>1217532</v>
      </c>
      <c r="Q18" s="6" t="s">
        <v>28</v>
      </c>
      <c r="R18" s="8">
        <v>115613735</v>
      </c>
      <c r="S18" s="8">
        <v>1110446</v>
      </c>
      <c r="T18" s="6" t="s">
        <v>28</v>
      </c>
      <c r="U18" s="8">
        <v>120616960</v>
      </c>
      <c r="V18" s="8">
        <v>1826401</v>
      </c>
      <c r="W18" s="6" t="s">
        <v>25</v>
      </c>
      <c r="X18" s="8">
        <v>133631337</v>
      </c>
      <c r="Y18" s="8">
        <v>1822342</v>
      </c>
      <c r="Z18" s="6" t="s">
        <v>28</v>
      </c>
      <c r="AA18" s="8">
        <v>172772430</v>
      </c>
      <c r="AB18" s="8">
        <v>780503</v>
      </c>
      <c r="AC18" s="6" t="s">
        <v>28</v>
      </c>
      <c r="AD18" s="8">
        <v>194831205</v>
      </c>
      <c r="AE18" s="8">
        <v>902413</v>
      </c>
      <c r="AF18" s="6" t="s">
        <v>25</v>
      </c>
      <c r="AG18" s="8">
        <v>235268620</v>
      </c>
      <c r="AH18" s="8">
        <v>885799</v>
      </c>
      <c r="AI18" s="6" t="s">
        <v>29</v>
      </c>
      <c r="AJ18" s="8">
        <v>204411874</v>
      </c>
      <c r="AK18" s="8">
        <v>2331236</v>
      </c>
    </row>
    <row r="19" spans="2:37" x14ac:dyDescent="0.2">
      <c r="B19" s="6" t="s">
        <v>30</v>
      </c>
      <c r="C19" s="9">
        <v>40592094</v>
      </c>
      <c r="E19" s="6" t="s">
        <v>30</v>
      </c>
      <c r="F19" s="8">
        <v>52924512</v>
      </c>
      <c r="G19" s="8">
        <v>991827</v>
      </c>
      <c r="H19" s="6" t="s">
        <v>30</v>
      </c>
      <c r="I19" s="9">
        <v>55309362</v>
      </c>
      <c r="J19" s="9">
        <v>528520</v>
      </c>
      <c r="K19" s="6" t="s">
        <v>30</v>
      </c>
      <c r="L19" s="9">
        <v>54078762</v>
      </c>
      <c r="M19" s="9">
        <v>995083</v>
      </c>
      <c r="N19" s="6" t="s">
        <v>30</v>
      </c>
      <c r="O19" s="9">
        <v>61469729</v>
      </c>
      <c r="P19" s="9">
        <v>1577627</v>
      </c>
      <c r="Q19" s="6" t="s">
        <v>27</v>
      </c>
      <c r="R19" s="8">
        <v>64491947</v>
      </c>
      <c r="S19" s="8">
        <v>754230</v>
      </c>
      <c r="T19" s="6" t="s">
        <v>29</v>
      </c>
      <c r="U19" s="8">
        <v>106650974</v>
      </c>
      <c r="V19" s="8">
        <v>441246</v>
      </c>
      <c r="W19" s="6" t="s">
        <v>27</v>
      </c>
      <c r="X19" s="8">
        <v>96453475</v>
      </c>
      <c r="Y19" s="8">
        <v>207659</v>
      </c>
      <c r="Z19" s="6" t="s">
        <v>25</v>
      </c>
      <c r="AA19" s="8">
        <v>157259073</v>
      </c>
      <c r="AB19" s="8">
        <v>1607303</v>
      </c>
      <c r="AC19" s="6" t="s">
        <v>25</v>
      </c>
      <c r="AD19" s="8">
        <v>187162249</v>
      </c>
      <c r="AE19" s="8">
        <v>507054</v>
      </c>
      <c r="AF19" s="6" t="s">
        <v>28</v>
      </c>
      <c r="AG19" s="8">
        <v>212515914</v>
      </c>
      <c r="AH19" s="8">
        <v>1155305</v>
      </c>
      <c r="AI19" s="6" t="s">
        <v>25</v>
      </c>
      <c r="AJ19" s="8">
        <v>199752577</v>
      </c>
      <c r="AK19" s="8">
        <v>5145965</v>
      </c>
    </row>
    <row r="20" spans="2:37" s="1" customFormat="1" x14ac:dyDescent="0.2">
      <c r="C20" s="10">
        <f>SUM(C5:C19)</f>
        <v>2984562076</v>
      </c>
      <c r="F20" s="10">
        <f>SUM(F5:F19)</f>
        <v>3201524945</v>
      </c>
      <c r="G20" s="10">
        <f>SUM(G5:G19)</f>
        <v>77059451</v>
      </c>
      <c r="I20" s="10">
        <f>SUM(I5:I19)</f>
        <v>3221772270</v>
      </c>
      <c r="J20" s="10">
        <f>SUM(J5:J19)</f>
        <v>66036589</v>
      </c>
      <c r="L20" s="10">
        <f>SUM(L5:L19)</f>
        <v>3637923370</v>
      </c>
      <c r="M20" s="10">
        <f>SUM(M5:M19)</f>
        <v>65782721</v>
      </c>
      <c r="O20" s="10">
        <f>SUM(O5:O19)</f>
        <v>3912044358</v>
      </c>
      <c r="P20" s="10">
        <f>SUM(P5:P19)</f>
        <v>67226609</v>
      </c>
      <c r="Q20" s="11"/>
      <c r="R20" s="10">
        <f>SUM(R5:R19)</f>
        <v>4230086269</v>
      </c>
      <c r="S20" s="10">
        <f>SUM(S5:S19)</f>
        <v>50728308</v>
      </c>
      <c r="U20" s="10">
        <f>SUM(U5:U19)</f>
        <v>4495171634</v>
      </c>
      <c r="V20" s="10">
        <f>SUM(V5:V19)</f>
        <v>59416640</v>
      </c>
      <c r="X20" s="10">
        <f>SUM(X5:X19)</f>
        <v>5118595968</v>
      </c>
      <c r="Y20" s="10">
        <f>SUM(Y5:Y19)</f>
        <v>45853167</v>
      </c>
      <c r="AA20" s="10">
        <f>SUM(AA5:AA19)</f>
        <v>6078079991</v>
      </c>
      <c r="AB20" s="10">
        <f>SUM(AB5:AB19)</f>
        <v>47905144</v>
      </c>
      <c r="AD20" s="10">
        <f>SUM(AD5:AD19)</f>
        <v>7440807255</v>
      </c>
      <c r="AE20" s="10">
        <f>SUM(AE5:AE19)</f>
        <v>53514565</v>
      </c>
      <c r="AG20" s="10">
        <f>SUM(AG5:AG19)</f>
        <v>7708293713</v>
      </c>
      <c r="AH20" s="10">
        <f>SUM(AH5:AH19)</f>
        <v>55874195</v>
      </c>
      <c r="AJ20" s="10">
        <f>SUM(AJ5:AJ19)</f>
        <v>7836547792</v>
      </c>
      <c r="AK20" s="10">
        <f>SUM(AK5:AK19)</f>
        <v>128844107</v>
      </c>
    </row>
    <row r="21" spans="2:37" x14ac:dyDescent="0.2">
      <c r="C21" s="12"/>
      <c r="F21" s="12"/>
      <c r="G21" s="12"/>
      <c r="I21" s="12"/>
      <c r="J21" s="12"/>
      <c r="L21" s="12"/>
      <c r="M21" s="12"/>
      <c r="O21" s="12"/>
      <c r="P21" s="12"/>
      <c r="Q21" s="12"/>
      <c r="R21" s="12"/>
      <c r="S21" s="12"/>
      <c r="U21" s="12"/>
      <c r="V21" s="12"/>
      <c r="X21" s="12"/>
      <c r="Y21" s="12"/>
      <c r="AA21" s="12"/>
      <c r="AB21" s="12"/>
      <c r="AD21" s="12"/>
      <c r="AE21" s="12"/>
      <c r="AG21" s="12"/>
      <c r="AH21" s="12"/>
      <c r="AJ21" s="12"/>
      <c r="AK21" s="12"/>
    </row>
    <row r="22" spans="2:37" x14ac:dyDescent="0.2">
      <c r="G22" s="13">
        <f>G20/C20</f>
        <v>2.5819349384509166E-2</v>
      </c>
      <c r="J22" s="13">
        <f>J20/F20</f>
        <v>2.0626604550788529E-2</v>
      </c>
      <c r="M22" s="13">
        <f>M20/I20</f>
        <v>2.0418178408370249E-2</v>
      </c>
      <c r="P22" s="13">
        <f>P20/L20</f>
        <v>1.8479391169803558E-2</v>
      </c>
      <c r="S22" s="13">
        <f>S20/O20</f>
        <v>1.2967211861047103E-2</v>
      </c>
      <c r="V22" s="13">
        <f>V20/R20</f>
        <v>1.4046200531519231E-2</v>
      </c>
      <c r="Y22" s="13">
        <f>Y20/U20</f>
        <v>1.0200537539697421E-2</v>
      </c>
      <c r="AB22" s="13">
        <f>AB20/X20</f>
        <v>9.3590399202221237E-3</v>
      </c>
      <c r="AE22" s="13">
        <f>AE20/AA20</f>
        <v>8.8045180516282545E-3</v>
      </c>
      <c r="AH22" s="13">
        <f>AH20/AD20</f>
        <v>7.5091576874880359E-3</v>
      </c>
      <c r="AK22" s="13">
        <f>AK20/AG20</f>
        <v>1.6714997092379218E-2</v>
      </c>
    </row>
    <row r="24" spans="2:37" x14ac:dyDescent="0.2">
      <c r="B24" s="14"/>
      <c r="C24" s="15" t="s">
        <v>31</v>
      </c>
    </row>
    <row r="25" spans="2:37" x14ac:dyDescent="0.2">
      <c r="B25" s="16"/>
      <c r="C25" s="17" t="s">
        <v>32</v>
      </c>
    </row>
    <row r="26" spans="2:37" x14ac:dyDescent="0.2">
      <c r="B26" s="18" t="s">
        <v>33</v>
      </c>
      <c r="C26" s="18" t="s">
        <v>34</v>
      </c>
    </row>
    <row r="27" spans="2:37" x14ac:dyDescent="0.2">
      <c r="B27" s="6">
        <v>2010</v>
      </c>
      <c r="C27" s="19">
        <f>G22</f>
        <v>2.5819349384509166E-2</v>
      </c>
      <c r="E27" s="20"/>
    </row>
    <row r="28" spans="2:37" x14ac:dyDescent="0.2">
      <c r="B28" s="6">
        <v>2011</v>
      </c>
      <c r="C28" s="19">
        <f>J22</f>
        <v>2.0626604550788529E-2</v>
      </c>
      <c r="D28" s="21"/>
      <c r="E28" s="22"/>
    </row>
    <row r="29" spans="2:37" x14ac:dyDescent="0.2">
      <c r="B29" s="6">
        <v>2012</v>
      </c>
      <c r="C29" s="19">
        <f>M22</f>
        <v>2.0418178408370249E-2</v>
      </c>
      <c r="E29" s="20"/>
    </row>
    <row r="30" spans="2:37" x14ac:dyDescent="0.2">
      <c r="B30" s="6">
        <v>2013</v>
      </c>
      <c r="C30" s="19">
        <f>P22</f>
        <v>1.8479391169803558E-2</v>
      </c>
      <c r="E30" s="20"/>
    </row>
    <row r="31" spans="2:37" x14ac:dyDescent="0.2">
      <c r="B31" s="6">
        <v>2014</v>
      </c>
      <c r="C31" s="19">
        <f>S22</f>
        <v>1.2967211861047103E-2</v>
      </c>
      <c r="E31" s="20"/>
    </row>
    <row r="32" spans="2:37" x14ac:dyDescent="0.2">
      <c r="B32" s="6">
        <v>2015</v>
      </c>
      <c r="C32" s="19">
        <f>V22</f>
        <v>1.4046200531519231E-2</v>
      </c>
      <c r="E32" s="20"/>
    </row>
    <row r="33" spans="2:5" x14ac:dyDescent="0.2">
      <c r="B33" s="6">
        <v>2016</v>
      </c>
      <c r="C33" s="19">
        <f>Y22</f>
        <v>1.0200537539697421E-2</v>
      </c>
      <c r="E33" s="20"/>
    </row>
    <row r="34" spans="2:5" x14ac:dyDescent="0.2">
      <c r="B34" s="6">
        <v>2017</v>
      </c>
      <c r="C34" s="19">
        <f>AB22</f>
        <v>9.3590399202221237E-3</v>
      </c>
      <c r="E34" s="20"/>
    </row>
    <row r="35" spans="2:5" x14ac:dyDescent="0.2">
      <c r="B35" s="6">
        <v>2018</v>
      </c>
      <c r="C35" s="19">
        <f>AE22</f>
        <v>8.8045180516282545E-3</v>
      </c>
      <c r="E35" s="20"/>
    </row>
    <row r="36" spans="2:5" x14ac:dyDescent="0.2">
      <c r="B36" s="6">
        <v>2019</v>
      </c>
      <c r="C36" s="19">
        <f>AH22</f>
        <v>7.5091576874880359E-3</v>
      </c>
      <c r="E36" s="20"/>
    </row>
    <row r="37" spans="2:5" x14ac:dyDescent="0.2">
      <c r="B37" s="6">
        <v>2020</v>
      </c>
      <c r="C37" s="19">
        <f>AK22</f>
        <v>1.6714997092379218E-2</v>
      </c>
      <c r="E37" s="20"/>
    </row>
  </sheetData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Default rate (proxy)</vt:lpstr>
    </vt:vector>
  </TitlesOfParts>
  <Company>Dubai Islamic Bank Pakistan Ltd.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Muneeb Ahmed</dc:creator>
  <cp:lastModifiedBy>Muneeb Ahmed</cp:lastModifiedBy>
  <dcterms:created xsi:type="dcterms:W3CDTF">2022-03-24T10:17:29Z</dcterms:created>
  <dcterms:modified xsi:type="dcterms:W3CDTF">2022-03-24T10:17:46Z</dcterms:modified>
</cp:coreProperties>
</file>