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sarm\OneDrive\Escritorio\APUNTES\BIBLIOSPORT\"/>
    </mc:Choice>
  </mc:AlternateContent>
  <xr:revisionPtr revIDLastSave="0" documentId="13_ncr:1_{C8AB48F2-AAF9-4245-BD73-2D3E29AA0A32}" xr6:coauthVersionLast="47" xr6:coauthVersionMax="47" xr10:uidLastSave="{00000000-0000-0000-0000-000000000000}"/>
  <bookViews>
    <workbookView xWindow="-108" yWindow="-108" windowWidth="23256" windowHeight="12456" activeTab="1" xr2:uid="{15CA4220-3E20-48F5-B6D0-CF77CB33BCCA}"/>
  </bookViews>
  <sheets>
    <sheet name="PORTADA" sheetId="5" r:id="rId1"/>
    <sheet name="RPE DIARIO" sheetId="3" r:id="rId2"/>
    <sheet name="RPE CRÓNICO"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3" l="1"/>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FE7" i="1" l="1"/>
  <c r="FE8" i="1"/>
  <c r="FE9" i="1"/>
  <c r="FE10" i="1"/>
  <c r="FG10" i="1" s="1"/>
  <c r="FE11" i="1"/>
  <c r="FE12" i="1"/>
  <c r="FE13" i="1"/>
  <c r="FG13" i="1" s="1"/>
  <c r="FE14" i="1"/>
  <c r="FG14" i="1" s="1"/>
  <c r="FE15" i="1"/>
  <c r="FE16" i="1"/>
  <c r="FG16" i="1" s="1"/>
  <c r="FE17" i="1"/>
  <c r="FG17" i="1" s="1"/>
  <c r="FE18" i="1"/>
  <c r="FG18" i="1" s="1"/>
  <c r="FE19" i="1"/>
  <c r="FE20" i="1"/>
  <c r="FE21" i="1"/>
  <c r="FG21" i="1" s="1"/>
  <c r="FE22" i="1"/>
  <c r="FG22" i="1" s="1"/>
  <c r="FE23" i="1"/>
  <c r="FE24" i="1"/>
  <c r="FE25" i="1"/>
  <c r="FG25" i="1" s="1"/>
  <c r="FE26" i="1"/>
  <c r="FG26" i="1" s="1"/>
  <c r="FE27" i="1"/>
  <c r="FE28" i="1"/>
  <c r="FE6" i="1"/>
  <c r="FG6" i="1" s="1"/>
  <c r="FB7" i="1"/>
  <c r="FD7" i="1" s="1"/>
  <c r="FB8" i="1"/>
  <c r="FB9" i="1"/>
  <c r="FB10" i="1"/>
  <c r="FD10" i="1" s="1"/>
  <c r="FB11" i="1"/>
  <c r="FD11" i="1" s="1"/>
  <c r="FB12" i="1"/>
  <c r="FB13" i="1"/>
  <c r="FB14" i="1"/>
  <c r="FD14" i="1" s="1"/>
  <c r="FB15" i="1"/>
  <c r="FD15" i="1" s="1"/>
  <c r="FB16" i="1"/>
  <c r="FB17" i="1"/>
  <c r="FB18" i="1"/>
  <c r="FD18" i="1" s="1"/>
  <c r="FB19" i="1"/>
  <c r="FD19" i="1" s="1"/>
  <c r="FB20" i="1"/>
  <c r="FB21" i="1"/>
  <c r="FB22" i="1"/>
  <c r="FD22" i="1" s="1"/>
  <c r="FB23" i="1"/>
  <c r="FD23" i="1" s="1"/>
  <c r="FB24" i="1"/>
  <c r="FB25" i="1"/>
  <c r="FB26" i="1"/>
  <c r="FD26" i="1" s="1"/>
  <c r="FB27" i="1"/>
  <c r="FD27" i="1" s="1"/>
  <c r="FB28" i="1"/>
  <c r="FD28" i="1" s="1"/>
  <c r="FB6" i="1"/>
  <c r="FD6" i="1" s="1"/>
  <c r="EY7" i="1"/>
  <c r="EY8" i="1"/>
  <c r="FA8" i="1" s="1"/>
  <c r="EY9" i="1"/>
  <c r="FA9" i="1" s="1"/>
  <c r="EY10" i="1"/>
  <c r="FA10" i="1" s="1"/>
  <c r="EY11" i="1"/>
  <c r="FA11" i="1" s="1"/>
  <c r="EY12" i="1"/>
  <c r="FA12" i="1" s="1"/>
  <c r="EY13" i="1"/>
  <c r="FA13" i="1" s="1"/>
  <c r="EY14" i="1"/>
  <c r="FA14" i="1" s="1"/>
  <c r="EY15" i="1"/>
  <c r="FA15" i="1" s="1"/>
  <c r="EY16" i="1"/>
  <c r="FA16" i="1" s="1"/>
  <c r="EY17" i="1"/>
  <c r="FA17" i="1" s="1"/>
  <c r="EY18" i="1"/>
  <c r="FA18" i="1" s="1"/>
  <c r="EY19" i="1"/>
  <c r="FA19" i="1" s="1"/>
  <c r="EY20" i="1"/>
  <c r="FA20" i="1" s="1"/>
  <c r="EY21" i="1"/>
  <c r="FA21" i="1" s="1"/>
  <c r="EY22" i="1"/>
  <c r="FA22" i="1" s="1"/>
  <c r="EY23" i="1"/>
  <c r="FA23" i="1" s="1"/>
  <c r="EY24" i="1"/>
  <c r="FA24" i="1" s="1"/>
  <c r="EY25" i="1"/>
  <c r="FA25" i="1" s="1"/>
  <c r="EY26" i="1"/>
  <c r="FA26" i="1" s="1"/>
  <c r="EY27" i="1"/>
  <c r="EY28" i="1"/>
  <c r="FA28" i="1" s="1"/>
  <c r="EY6" i="1"/>
  <c r="EV7" i="1"/>
  <c r="EV8" i="1"/>
  <c r="EX8" i="1" s="1"/>
  <c r="EV9" i="1"/>
  <c r="EX9" i="1" s="1"/>
  <c r="EV10" i="1"/>
  <c r="EX10" i="1" s="1"/>
  <c r="EV11" i="1"/>
  <c r="EV12" i="1"/>
  <c r="EV13" i="1"/>
  <c r="EX13" i="1" s="1"/>
  <c r="EV14" i="1"/>
  <c r="EX14" i="1" s="1"/>
  <c r="EV15" i="1"/>
  <c r="EV16" i="1"/>
  <c r="EX16" i="1" s="1"/>
  <c r="EV17" i="1"/>
  <c r="EX17" i="1" s="1"/>
  <c r="EV18" i="1"/>
  <c r="EX18" i="1" s="1"/>
  <c r="EV19" i="1"/>
  <c r="EV20" i="1"/>
  <c r="EX20" i="1" s="1"/>
  <c r="EV21" i="1"/>
  <c r="EX21" i="1" s="1"/>
  <c r="EV22" i="1"/>
  <c r="EX22" i="1" s="1"/>
  <c r="EV23" i="1"/>
  <c r="EV24" i="1"/>
  <c r="EX24" i="1" s="1"/>
  <c r="EV25" i="1"/>
  <c r="EX25" i="1" s="1"/>
  <c r="EV26" i="1"/>
  <c r="EX26" i="1" s="1"/>
  <c r="EV27" i="1"/>
  <c r="EV28" i="1"/>
  <c r="EX28" i="1" s="1"/>
  <c r="EV6" i="1"/>
  <c r="EO7" i="1"/>
  <c r="EO8" i="1"/>
  <c r="EQ8" i="1" s="1"/>
  <c r="EO9" i="1"/>
  <c r="EQ9" i="1" s="1"/>
  <c r="EO10" i="1"/>
  <c r="EQ10" i="1" s="1"/>
  <c r="EO11" i="1"/>
  <c r="EO12" i="1"/>
  <c r="EO13" i="1"/>
  <c r="EQ13" i="1" s="1"/>
  <c r="EO14" i="1"/>
  <c r="EQ14" i="1" s="1"/>
  <c r="EO15" i="1"/>
  <c r="EO16" i="1"/>
  <c r="EO17" i="1"/>
  <c r="EQ17" i="1" s="1"/>
  <c r="EO18" i="1"/>
  <c r="EQ18" i="1" s="1"/>
  <c r="EO19" i="1"/>
  <c r="EO20" i="1"/>
  <c r="EO21" i="1"/>
  <c r="EQ21" i="1" s="1"/>
  <c r="EO22" i="1"/>
  <c r="EQ22" i="1" s="1"/>
  <c r="EO23" i="1"/>
  <c r="EO24" i="1"/>
  <c r="EQ24" i="1" s="1"/>
  <c r="EO25" i="1"/>
  <c r="EQ25" i="1" s="1"/>
  <c r="EO26" i="1"/>
  <c r="EQ26" i="1" s="1"/>
  <c r="EO27" i="1"/>
  <c r="EO28" i="1"/>
  <c r="EQ28" i="1" s="1"/>
  <c r="EO6" i="1"/>
  <c r="EQ6" i="1" s="1"/>
  <c r="EL7" i="1"/>
  <c r="EN7" i="1" s="1"/>
  <c r="EL8" i="1"/>
  <c r="EL9" i="1"/>
  <c r="EL10" i="1"/>
  <c r="EN10" i="1" s="1"/>
  <c r="EL11" i="1"/>
  <c r="EN11" i="1" s="1"/>
  <c r="EL12" i="1"/>
  <c r="EL13" i="1"/>
  <c r="EL14" i="1"/>
  <c r="EN14" i="1" s="1"/>
  <c r="EL15" i="1"/>
  <c r="EN15" i="1" s="1"/>
  <c r="EL16" i="1"/>
  <c r="EL17" i="1"/>
  <c r="EL18" i="1"/>
  <c r="EN18" i="1" s="1"/>
  <c r="EL19" i="1"/>
  <c r="EN19" i="1" s="1"/>
  <c r="EL20" i="1"/>
  <c r="EL21" i="1"/>
  <c r="EL22" i="1"/>
  <c r="EL23" i="1"/>
  <c r="EN23" i="1" s="1"/>
  <c r="EL24" i="1"/>
  <c r="EL25" i="1"/>
  <c r="EL26" i="1"/>
  <c r="EN26" i="1" s="1"/>
  <c r="EL27" i="1"/>
  <c r="EN27" i="1" s="1"/>
  <c r="EL28" i="1"/>
  <c r="EL6" i="1"/>
  <c r="EI7" i="1"/>
  <c r="EK7" i="1" s="1"/>
  <c r="EI8" i="1"/>
  <c r="EK8" i="1" s="1"/>
  <c r="EI9" i="1"/>
  <c r="EK9" i="1" s="1"/>
  <c r="EI10" i="1"/>
  <c r="EK10" i="1" s="1"/>
  <c r="EI11" i="1"/>
  <c r="EI12" i="1"/>
  <c r="EK12" i="1" s="1"/>
  <c r="EI13" i="1"/>
  <c r="EI14" i="1"/>
  <c r="EK14" i="1" s="1"/>
  <c r="EI15" i="1"/>
  <c r="EI16" i="1"/>
  <c r="EK16" i="1" s="1"/>
  <c r="EI17" i="1"/>
  <c r="EI18" i="1"/>
  <c r="EI19" i="1"/>
  <c r="EK19" i="1" s="1"/>
  <c r="EI20" i="1"/>
  <c r="EK20" i="1" s="1"/>
  <c r="EI21" i="1"/>
  <c r="EI22" i="1"/>
  <c r="EI23" i="1"/>
  <c r="EK23" i="1" s="1"/>
  <c r="EI24" i="1"/>
  <c r="EK24" i="1" s="1"/>
  <c r="EI25" i="1"/>
  <c r="EI26" i="1"/>
  <c r="EK26" i="1" s="1"/>
  <c r="EI27" i="1"/>
  <c r="EK27" i="1" s="1"/>
  <c r="EI28" i="1"/>
  <c r="EK28" i="1" s="1"/>
  <c r="EI6" i="1"/>
  <c r="EF7" i="1"/>
  <c r="EF8" i="1"/>
  <c r="EH8" i="1" s="1"/>
  <c r="EF9" i="1"/>
  <c r="EH9" i="1" s="1"/>
  <c r="EF10" i="1"/>
  <c r="EH10" i="1" s="1"/>
  <c r="EF11" i="1"/>
  <c r="EF12" i="1"/>
  <c r="EH12" i="1" s="1"/>
  <c r="EF13" i="1"/>
  <c r="EH13" i="1" s="1"/>
  <c r="EF14" i="1"/>
  <c r="EH14" i="1" s="1"/>
  <c r="EF15" i="1"/>
  <c r="EF16" i="1"/>
  <c r="EH16" i="1" s="1"/>
  <c r="EF17" i="1"/>
  <c r="EH17" i="1" s="1"/>
  <c r="EF18" i="1"/>
  <c r="EF19" i="1"/>
  <c r="EF20" i="1"/>
  <c r="EH20" i="1" s="1"/>
  <c r="EF21" i="1"/>
  <c r="EH21" i="1" s="1"/>
  <c r="EF22" i="1"/>
  <c r="EH22" i="1" s="1"/>
  <c r="EF23" i="1"/>
  <c r="EF24" i="1"/>
  <c r="EF25" i="1"/>
  <c r="EH25" i="1" s="1"/>
  <c r="EF26" i="1"/>
  <c r="EH26" i="1" s="1"/>
  <c r="EF27" i="1"/>
  <c r="EF28" i="1"/>
  <c r="EH28" i="1" s="1"/>
  <c r="EF6" i="1"/>
  <c r="DY7" i="1"/>
  <c r="DY8" i="1"/>
  <c r="DY9" i="1"/>
  <c r="EA9" i="1" s="1"/>
  <c r="DY10" i="1"/>
  <c r="EA10" i="1" s="1"/>
  <c r="DY11" i="1"/>
  <c r="DY12" i="1"/>
  <c r="DY13" i="1"/>
  <c r="EA13" i="1" s="1"/>
  <c r="DY14" i="1"/>
  <c r="EA14" i="1" s="1"/>
  <c r="DY15" i="1"/>
  <c r="DY16" i="1"/>
  <c r="DY17" i="1"/>
  <c r="EA17" i="1" s="1"/>
  <c r="DY18" i="1"/>
  <c r="EA18" i="1" s="1"/>
  <c r="DY19" i="1"/>
  <c r="DY20" i="1"/>
  <c r="DY21" i="1"/>
  <c r="EA21" i="1" s="1"/>
  <c r="DY22" i="1"/>
  <c r="EA22" i="1" s="1"/>
  <c r="DY23" i="1"/>
  <c r="DY24" i="1"/>
  <c r="DY25" i="1"/>
  <c r="EA25" i="1" s="1"/>
  <c r="DY26" i="1"/>
  <c r="EA26" i="1" s="1"/>
  <c r="DY27" i="1"/>
  <c r="DY28" i="1"/>
  <c r="DY6" i="1"/>
  <c r="EA6" i="1" s="1"/>
  <c r="DV7" i="1"/>
  <c r="DX7" i="1" s="1"/>
  <c r="DV8" i="1"/>
  <c r="DV9" i="1"/>
  <c r="DV10" i="1"/>
  <c r="DX10" i="1" s="1"/>
  <c r="DV11" i="1"/>
  <c r="DX11" i="1" s="1"/>
  <c r="DV12" i="1"/>
  <c r="DV13" i="1"/>
  <c r="DV14" i="1"/>
  <c r="DX14" i="1" s="1"/>
  <c r="DV15" i="1"/>
  <c r="DX15" i="1" s="1"/>
  <c r="DV16" i="1"/>
  <c r="DX16" i="1" s="1"/>
  <c r="DV17" i="1"/>
  <c r="DX17" i="1" s="1"/>
  <c r="DV18" i="1"/>
  <c r="DX18" i="1" s="1"/>
  <c r="DV19" i="1"/>
  <c r="DX19" i="1" s="1"/>
  <c r="DV20" i="1"/>
  <c r="DX20" i="1" s="1"/>
  <c r="DV21" i="1"/>
  <c r="DX21" i="1" s="1"/>
  <c r="DV22" i="1"/>
  <c r="DX22" i="1" s="1"/>
  <c r="DV23" i="1"/>
  <c r="DX23" i="1" s="1"/>
  <c r="DV24" i="1"/>
  <c r="DV25" i="1"/>
  <c r="DX25" i="1" s="1"/>
  <c r="DV26" i="1"/>
  <c r="DX26" i="1" s="1"/>
  <c r="DV27" i="1"/>
  <c r="DX27" i="1" s="1"/>
  <c r="DV28" i="1"/>
  <c r="DV6" i="1"/>
  <c r="DS7" i="1"/>
  <c r="DU7" i="1" s="1"/>
  <c r="DS8" i="1"/>
  <c r="DU8" i="1" s="1"/>
  <c r="DS9" i="1"/>
  <c r="DS10" i="1"/>
  <c r="DS11" i="1"/>
  <c r="DU11" i="1" s="1"/>
  <c r="DS12" i="1"/>
  <c r="DU12" i="1" s="1"/>
  <c r="DS13" i="1"/>
  <c r="DS14" i="1"/>
  <c r="DU14" i="1" s="1"/>
  <c r="DS15" i="1"/>
  <c r="DS16" i="1"/>
  <c r="DU16" i="1" s="1"/>
  <c r="DS17" i="1"/>
  <c r="DS18" i="1"/>
  <c r="DU18" i="1" s="1"/>
  <c r="DS19" i="1"/>
  <c r="DU19" i="1" s="1"/>
  <c r="DS20" i="1"/>
  <c r="DU20" i="1" s="1"/>
  <c r="DS21" i="1"/>
  <c r="DS22" i="1"/>
  <c r="DU22" i="1" s="1"/>
  <c r="DS23" i="1"/>
  <c r="DU23" i="1" s="1"/>
  <c r="DS24" i="1"/>
  <c r="DU24" i="1" s="1"/>
  <c r="DS25" i="1"/>
  <c r="DS26" i="1"/>
  <c r="DS27" i="1"/>
  <c r="DU27" i="1" s="1"/>
  <c r="DS28" i="1"/>
  <c r="DU28" i="1" s="1"/>
  <c r="DS6" i="1"/>
  <c r="DP7" i="1"/>
  <c r="DP8" i="1"/>
  <c r="DP9" i="1"/>
  <c r="DR9" i="1" s="1"/>
  <c r="DP10" i="1"/>
  <c r="DR10" i="1" s="1"/>
  <c r="DP11" i="1"/>
  <c r="DP12" i="1"/>
  <c r="DR12" i="1" s="1"/>
  <c r="DP13" i="1"/>
  <c r="DR13" i="1" s="1"/>
  <c r="DP14" i="1"/>
  <c r="DR14" i="1" s="1"/>
  <c r="DP15" i="1"/>
  <c r="DP16" i="1"/>
  <c r="DR16" i="1" s="1"/>
  <c r="DP17" i="1"/>
  <c r="DR17" i="1" s="1"/>
  <c r="DP18" i="1"/>
  <c r="DR18" i="1" s="1"/>
  <c r="DP19" i="1"/>
  <c r="DP20" i="1"/>
  <c r="DR20" i="1" s="1"/>
  <c r="DP21" i="1"/>
  <c r="DR21" i="1" s="1"/>
  <c r="DP22" i="1"/>
  <c r="DR22" i="1" s="1"/>
  <c r="DP23" i="1"/>
  <c r="DP24" i="1"/>
  <c r="DP25" i="1"/>
  <c r="DR25" i="1" s="1"/>
  <c r="DP26" i="1"/>
  <c r="DR26" i="1" s="1"/>
  <c r="DP27" i="1"/>
  <c r="DP28" i="1"/>
  <c r="DP6" i="1"/>
  <c r="DI7" i="1"/>
  <c r="DI8" i="1"/>
  <c r="DI9" i="1"/>
  <c r="DK9" i="1" s="1"/>
  <c r="DI10" i="1"/>
  <c r="DK10" i="1" s="1"/>
  <c r="DI11" i="1"/>
  <c r="DI12" i="1"/>
  <c r="DI13" i="1"/>
  <c r="DI14" i="1"/>
  <c r="DK14" i="1" s="1"/>
  <c r="DI15" i="1"/>
  <c r="DI16" i="1"/>
  <c r="DI17" i="1"/>
  <c r="DI18" i="1"/>
  <c r="DK18" i="1" s="1"/>
  <c r="DI19" i="1"/>
  <c r="DI20" i="1"/>
  <c r="DI21" i="1"/>
  <c r="DK21" i="1" s="1"/>
  <c r="DI22" i="1"/>
  <c r="DK22" i="1" s="1"/>
  <c r="DI23" i="1"/>
  <c r="DI24" i="1"/>
  <c r="DI25" i="1"/>
  <c r="DI26" i="1"/>
  <c r="DK26" i="1" s="1"/>
  <c r="DI27" i="1"/>
  <c r="DI28" i="1"/>
  <c r="DI6" i="1"/>
  <c r="DF7" i="1"/>
  <c r="DH7" i="1" s="1"/>
  <c r="DF8" i="1"/>
  <c r="DF9" i="1"/>
  <c r="DH9" i="1" s="1"/>
  <c r="DF10" i="1"/>
  <c r="DH10" i="1" s="1"/>
  <c r="DF11" i="1"/>
  <c r="DH11" i="1" s="1"/>
  <c r="DF12" i="1"/>
  <c r="DF13" i="1"/>
  <c r="DF14" i="1"/>
  <c r="DH14" i="1" s="1"/>
  <c r="DF15" i="1"/>
  <c r="DH15" i="1" s="1"/>
  <c r="DF16" i="1"/>
  <c r="DF17" i="1"/>
  <c r="DH17" i="1" s="1"/>
  <c r="DF18" i="1"/>
  <c r="DF19" i="1"/>
  <c r="DH19" i="1" s="1"/>
  <c r="DF20" i="1"/>
  <c r="DH20" i="1" s="1"/>
  <c r="DF21" i="1"/>
  <c r="DH21" i="1" s="1"/>
  <c r="DF22" i="1"/>
  <c r="DH22" i="1" s="1"/>
  <c r="DF23" i="1"/>
  <c r="DH23" i="1" s="1"/>
  <c r="DF24" i="1"/>
  <c r="DH24" i="1" s="1"/>
  <c r="DF25" i="1"/>
  <c r="DF26" i="1"/>
  <c r="DH26" i="1" s="1"/>
  <c r="DF27" i="1"/>
  <c r="DH27" i="1" s="1"/>
  <c r="DF28" i="1"/>
  <c r="DF6" i="1"/>
  <c r="DC7" i="1"/>
  <c r="DE7" i="1" s="1"/>
  <c r="DC8" i="1"/>
  <c r="DE8" i="1" s="1"/>
  <c r="DC9" i="1"/>
  <c r="DC10" i="1"/>
  <c r="DC11" i="1"/>
  <c r="DE11" i="1" s="1"/>
  <c r="DC12" i="1"/>
  <c r="DE12" i="1" s="1"/>
  <c r="DC13" i="1"/>
  <c r="DC14" i="1"/>
  <c r="DC15" i="1"/>
  <c r="DC16" i="1"/>
  <c r="DE16" i="1" s="1"/>
  <c r="DC17" i="1"/>
  <c r="DE17" i="1" s="1"/>
  <c r="DC18" i="1"/>
  <c r="DE18" i="1" s="1"/>
  <c r="DC19" i="1"/>
  <c r="DE19" i="1" s="1"/>
  <c r="DC20" i="1"/>
  <c r="DE20" i="1" s="1"/>
  <c r="DC21" i="1"/>
  <c r="DC22" i="1"/>
  <c r="DC23" i="1"/>
  <c r="DC24" i="1"/>
  <c r="DE24" i="1" s="1"/>
  <c r="DC25" i="1"/>
  <c r="DE25" i="1" s="1"/>
  <c r="DC26" i="1"/>
  <c r="DE26" i="1" s="1"/>
  <c r="DC27" i="1"/>
  <c r="DE27" i="1" s="1"/>
  <c r="DC28" i="1"/>
  <c r="DE28" i="1" s="1"/>
  <c r="DC6" i="1"/>
  <c r="CZ7" i="1"/>
  <c r="CZ8" i="1"/>
  <c r="CZ9" i="1"/>
  <c r="DB9" i="1" s="1"/>
  <c r="CZ10" i="1"/>
  <c r="DB10" i="1" s="1"/>
  <c r="CZ11" i="1"/>
  <c r="CZ12" i="1"/>
  <c r="DB12" i="1" s="1"/>
  <c r="CZ13" i="1"/>
  <c r="DB13" i="1" s="1"/>
  <c r="CZ14" i="1"/>
  <c r="DB14" i="1" s="1"/>
  <c r="CZ15" i="1"/>
  <c r="CZ16" i="1"/>
  <c r="DB16" i="1" s="1"/>
  <c r="CZ17" i="1"/>
  <c r="DB17" i="1" s="1"/>
  <c r="CZ18" i="1"/>
  <c r="DB18" i="1" s="1"/>
  <c r="CZ19" i="1"/>
  <c r="CZ20" i="1"/>
  <c r="DB20" i="1" s="1"/>
  <c r="CZ21" i="1"/>
  <c r="DB21" i="1" s="1"/>
  <c r="CZ22" i="1"/>
  <c r="DB22" i="1" s="1"/>
  <c r="CZ23" i="1"/>
  <c r="CZ24" i="1"/>
  <c r="DB24" i="1" s="1"/>
  <c r="CZ25" i="1"/>
  <c r="DB25" i="1" s="1"/>
  <c r="CZ26" i="1"/>
  <c r="DB26" i="1" s="1"/>
  <c r="CZ27" i="1"/>
  <c r="CZ28" i="1"/>
  <c r="DB28" i="1" s="1"/>
  <c r="CZ6" i="1"/>
  <c r="DB6" i="1" s="1"/>
  <c r="FF29" i="1"/>
  <c r="FC29" i="1"/>
  <c r="EZ29" i="1"/>
  <c r="EW29" i="1"/>
  <c r="FG28" i="1"/>
  <c r="FG27" i="1"/>
  <c r="FA27" i="1"/>
  <c r="EX27" i="1"/>
  <c r="FD25" i="1"/>
  <c r="FG24" i="1"/>
  <c r="FD24" i="1"/>
  <c r="FG23" i="1"/>
  <c r="EX23" i="1"/>
  <c r="FD21" i="1"/>
  <c r="FG20" i="1"/>
  <c r="FD20" i="1"/>
  <c r="FG19" i="1"/>
  <c r="EX19" i="1"/>
  <c r="FD17" i="1"/>
  <c r="FD16" i="1"/>
  <c r="FG15" i="1"/>
  <c r="EX15" i="1"/>
  <c r="FD13" i="1"/>
  <c r="FG12" i="1"/>
  <c r="FD12" i="1"/>
  <c r="EX12" i="1"/>
  <c r="FG11" i="1"/>
  <c r="EX11" i="1"/>
  <c r="FG9" i="1"/>
  <c r="FD9" i="1"/>
  <c r="FG8" i="1"/>
  <c r="FG7" i="1"/>
  <c r="FA7" i="1"/>
  <c r="EX7" i="1"/>
  <c r="EP29" i="1"/>
  <c r="EM29" i="1"/>
  <c r="EJ29" i="1"/>
  <c r="EG29" i="1"/>
  <c r="EN28" i="1"/>
  <c r="EQ27" i="1"/>
  <c r="EH27" i="1"/>
  <c r="EN25" i="1"/>
  <c r="EK25" i="1"/>
  <c r="EN24" i="1"/>
  <c r="EH24" i="1"/>
  <c r="EQ23" i="1"/>
  <c r="EH23" i="1"/>
  <c r="EN22" i="1"/>
  <c r="EK22" i="1"/>
  <c r="EN21" i="1"/>
  <c r="EK21" i="1"/>
  <c r="EQ20" i="1"/>
  <c r="EN20" i="1"/>
  <c r="EQ19" i="1"/>
  <c r="EH19" i="1"/>
  <c r="EK18" i="1"/>
  <c r="EH18" i="1"/>
  <c r="EN17" i="1"/>
  <c r="EK17" i="1"/>
  <c r="EQ16" i="1"/>
  <c r="EN16" i="1"/>
  <c r="EQ15" i="1"/>
  <c r="EK15" i="1"/>
  <c r="EH15" i="1"/>
  <c r="EN13" i="1"/>
  <c r="EK13" i="1"/>
  <c r="EQ12" i="1"/>
  <c r="EN12" i="1"/>
  <c r="EQ11" i="1"/>
  <c r="EK11" i="1"/>
  <c r="EH11" i="1"/>
  <c r="EN9" i="1"/>
  <c r="EQ7" i="1"/>
  <c r="EH7" i="1"/>
  <c r="EN6" i="1"/>
  <c r="DZ29" i="1"/>
  <c r="DW29" i="1"/>
  <c r="DT29" i="1"/>
  <c r="DQ29" i="1"/>
  <c r="EA28" i="1"/>
  <c r="DX28" i="1"/>
  <c r="DR28" i="1"/>
  <c r="EA27" i="1"/>
  <c r="DR27" i="1"/>
  <c r="DU26" i="1"/>
  <c r="DU25" i="1"/>
  <c r="EA24" i="1"/>
  <c r="DX24" i="1"/>
  <c r="DR24" i="1"/>
  <c r="EA23" i="1"/>
  <c r="DR23" i="1"/>
  <c r="DU21" i="1"/>
  <c r="EA20" i="1"/>
  <c r="EA19" i="1"/>
  <c r="DR19" i="1"/>
  <c r="DU17" i="1"/>
  <c r="EA16" i="1"/>
  <c r="EA15" i="1"/>
  <c r="DU15" i="1"/>
  <c r="DR15" i="1"/>
  <c r="DX13" i="1"/>
  <c r="DU13" i="1"/>
  <c r="EA12" i="1"/>
  <c r="DX12" i="1"/>
  <c r="EA11" i="1"/>
  <c r="DR11" i="1"/>
  <c r="DX9" i="1"/>
  <c r="DU9" i="1"/>
  <c r="EA8" i="1"/>
  <c r="DR8" i="1"/>
  <c r="EA7" i="1"/>
  <c r="DR7" i="1"/>
  <c r="DX6" i="1"/>
  <c r="DJ29" i="1"/>
  <c r="DG29" i="1"/>
  <c r="DD29" i="1"/>
  <c r="DA29" i="1"/>
  <c r="DK28" i="1"/>
  <c r="DH28" i="1"/>
  <c r="DK27" i="1"/>
  <c r="DB27" i="1"/>
  <c r="DK25" i="1"/>
  <c r="DH25" i="1"/>
  <c r="DK24" i="1"/>
  <c r="DK23" i="1"/>
  <c r="DE23" i="1"/>
  <c r="DB23" i="1"/>
  <c r="DE22" i="1"/>
  <c r="DE21" i="1"/>
  <c r="DK20" i="1"/>
  <c r="DK19" i="1"/>
  <c r="DB19" i="1"/>
  <c r="DH18" i="1"/>
  <c r="DK17" i="1"/>
  <c r="DK16" i="1"/>
  <c r="DH16" i="1"/>
  <c r="DK15" i="1"/>
  <c r="DE15" i="1"/>
  <c r="DB15" i="1"/>
  <c r="DE14" i="1"/>
  <c r="DK13" i="1"/>
  <c r="DH13" i="1"/>
  <c r="DE13" i="1"/>
  <c r="DK12" i="1"/>
  <c r="DH12" i="1"/>
  <c r="DK11" i="1"/>
  <c r="DB11" i="1"/>
  <c r="DE10" i="1"/>
  <c r="DE9" i="1"/>
  <c r="DK8" i="1"/>
  <c r="DK7" i="1"/>
  <c r="DB7" i="1"/>
  <c r="DK6" i="1"/>
  <c r="DH6" i="1"/>
  <c r="CQ29" i="1"/>
  <c r="CS7" i="1"/>
  <c r="CS8" i="1"/>
  <c r="CS9" i="1"/>
  <c r="CS10" i="1"/>
  <c r="CS11" i="1"/>
  <c r="CS12" i="1"/>
  <c r="CS13" i="1"/>
  <c r="CS14" i="1"/>
  <c r="CS15" i="1"/>
  <c r="CS16" i="1"/>
  <c r="CS17" i="1"/>
  <c r="CS18" i="1"/>
  <c r="CS19" i="1"/>
  <c r="CS20" i="1"/>
  <c r="CS21" i="1"/>
  <c r="CS22" i="1"/>
  <c r="CS23" i="1"/>
  <c r="CS24" i="1"/>
  <c r="CS25" i="1"/>
  <c r="CS26" i="1"/>
  <c r="CS27" i="1"/>
  <c r="CS28" i="1"/>
  <c r="CS6" i="1"/>
  <c r="CP7" i="1"/>
  <c r="CR7" i="1" s="1"/>
  <c r="CP8" i="1"/>
  <c r="CR8" i="1" s="1"/>
  <c r="CP9" i="1"/>
  <c r="CR9" i="1" s="1"/>
  <c r="CP10" i="1"/>
  <c r="CR10" i="1" s="1"/>
  <c r="CP11" i="1"/>
  <c r="CR11" i="1" s="1"/>
  <c r="CP12" i="1"/>
  <c r="CR12" i="1" s="1"/>
  <c r="CP13" i="1"/>
  <c r="CR13" i="1" s="1"/>
  <c r="CP14" i="1"/>
  <c r="CR14" i="1" s="1"/>
  <c r="CP15" i="1"/>
  <c r="CR15" i="1" s="1"/>
  <c r="CP16" i="1"/>
  <c r="CR16" i="1" s="1"/>
  <c r="CP17" i="1"/>
  <c r="CR17" i="1" s="1"/>
  <c r="CP18" i="1"/>
  <c r="CR18" i="1" s="1"/>
  <c r="CP19" i="1"/>
  <c r="CR19" i="1" s="1"/>
  <c r="CP20" i="1"/>
  <c r="CR20" i="1" s="1"/>
  <c r="CP21" i="1"/>
  <c r="CR21" i="1" s="1"/>
  <c r="CP22" i="1"/>
  <c r="CR22" i="1" s="1"/>
  <c r="CP23" i="1"/>
  <c r="CR23" i="1" s="1"/>
  <c r="CP24" i="1"/>
  <c r="CR24" i="1" s="1"/>
  <c r="CP25" i="1"/>
  <c r="CR25" i="1" s="1"/>
  <c r="CP26" i="1"/>
  <c r="CR26" i="1" s="1"/>
  <c r="CP27" i="1"/>
  <c r="CR27" i="1" s="1"/>
  <c r="CP28" i="1"/>
  <c r="CR28" i="1" s="1"/>
  <c r="CP6" i="1"/>
  <c r="CR6" i="1" s="1"/>
  <c r="CM7" i="1"/>
  <c r="CM8" i="1"/>
  <c r="CM9" i="1"/>
  <c r="CM10" i="1"/>
  <c r="CM11" i="1"/>
  <c r="CM12" i="1"/>
  <c r="CM13" i="1"/>
  <c r="CM14" i="1"/>
  <c r="CM15" i="1"/>
  <c r="CM16" i="1"/>
  <c r="CM17" i="1"/>
  <c r="CM18" i="1"/>
  <c r="CM19" i="1"/>
  <c r="CM20" i="1"/>
  <c r="CM21" i="1"/>
  <c r="CM22" i="1"/>
  <c r="CM23" i="1"/>
  <c r="CM24" i="1"/>
  <c r="CM25" i="1"/>
  <c r="CM26" i="1"/>
  <c r="CM27" i="1"/>
  <c r="CM28" i="1"/>
  <c r="CM6" i="1"/>
  <c r="CJ7" i="1"/>
  <c r="CJ8" i="1"/>
  <c r="CJ9" i="1"/>
  <c r="CJ10" i="1"/>
  <c r="CJ11" i="1"/>
  <c r="CJ12" i="1"/>
  <c r="CJ13" i="1"/>
  <c r="CJ14" i="1"/>
  <c r="CJ15" i="1"/>
  <c r="CJ16" i="1"/>
  <c r="CJ17" i="1"/>
  <c r="CJ18" i="1"/>
  <c r="CJ19" i="1"/>
  <c r="CJ20" i="1"/>
  <c r="CJ21" i="1"/>
  <c r="CJ22" i="1"/>
  <c r="CJ23" i="1"/>
  <c r="CJ24" i="1"/>
  <c r="CJ25" i="1"/>
  <c r="CJ26" i="1"/>
  <c r="CJ27" i="1"/>
  <c r="CJ28" i="1"/>
  <c r="CJ6" i="1"/>
  <c r="CA29" i="1"/>
  <c r="CC7" i="1"/>
  <c r="CC8" i="1"/>
  <c r="CC9" i="1"/>
  <c r="CC10" i="1"/>
  <c r="CC11" i="1"/>
  <c r="CC12" i="1"/>
  <c r="CC13" i="1"/>
  <c r="CC14" i="1"/>
  <c r="CC15" i="1"/>
  <c r="CC16" i="1"/>
  <c r="CC17" i="1"/>
  <c r="CC18" i="1"/>
  <c r="CC19" i="1"/>
  <c r="CC20" i="1"/>
  <c r="CC21" i="1"/>
  <c r="CC22" i="1"/>
  <c r="CC23" i="1"/>
  <c r="CC24" i="1"/>
  <c r="CC25" i="1"/>
  <c r="CC26" i="1"/>
  <c r="CC27" i="1"/>
  <c r="CC28" i="1"/>
  <c r="CC6" i="1"/>
  <c r="BZ7" i="1"/>
  <c r="CB7" i="1" s="1"/>
  <c r="BZ8" i="1"/>
  <c r="CB8" i="1" s="1"/>
  <c r="BZ9" i="1"/>
  <c r="CB9" i="1" s="1"/>
  <c r="BZ10" i="1"/>
  <c r="CB10" i="1" s="1"/>
  <c r="BZ11" i="1"/>
  <c r="CB11" i="1" s="1"/>
  <c r="BZ12" i="1"/>
  <c r="CB12" i="1" s="1"/>
  <c r="BZ13" i="1"/>
  <c r="CB13" i="1" s="1"/>
  <c r="BZ14" i="1"/>
  <c r="CB14" i="1" s="1"/>
  <c r="BZ15" i="1"/>
  <c r="CB15" i="1" s="1"/>
  <c r="BZ16" i="1"/>
  <c r="CB16" i="1" s="1"/>
  <c r="BZ17" i="1"/>
  <c r="CB17" i="1" s="1"/>
  <c r="BZ18" i="1"/>
  <c r="CB18" i="1" s="1"/>
  <c r="BZ19" i="1"/>
  <c r="CB19" i="1" s="1"/>
  <c r="BZ20" i="1"/>
  <c r="CB20" i="1" s="1"/>
  <c r="BZ21" i="1"/>
  <c r="CB21" i="1" s="1"/>
  <c r="BZ22" i="1"/>
  <c r="CB22" i="1" s="1"/>
  <c r="BZ23" i="1"/>
  <c r="CB23" i="1" s="1"/>
  <c r="BZ24" i="1"/>
  <c r="CB24" i="1" s="1"/>
  <c r="BZ25" i="1"/>
  <c r="CB25" i="1" s="1"/>
  <c r="BZ26" i="1"/>
  <c r="CB26" i="1" s="1"/>
  <c r="BZ27" i="1"/>
  <c r="CB27" i="1" s="1"/>
  <c r="BZ28" i="1"/>
  <c r="CB28" i="1" s="1"/>
  <c r="BZ6" i="1"/>
  <c r="CB6" i="1" s="1"/>
  <c r="BW7" i="1"/>
  <c r="BW8" i="1"/>
  <c r="BW9" i="1"/>
  <c r="BW10" i="1"/>
  <c r="BW11" i="1"/>
  <c r="BW12" i="1"/>
  <c r="BW13" i="1"/>
  <c r="BW14" i="1"/>
  <c r="BW15" i="1"/>
  <c r="BW16" i="1"/>
  <c r="BW17" i="1"/>
  <c r="BW18" i="1"/>
  <c r="BW19" i="1"/>
  <c r="BW20" i="1"/>
  <c r="BW21" i="1"/>
  <c r="BW22" i="1"/>
  <c r="BW23" i="1"/>
  <c r="BW24" i="1"/>
  <c r="BW25" i="1"/>
  <c r="BW26" i="1"/>
  <c r="BW27" i="1"/>
  <c r="BW28" i="1"/>
  <c r="BW6" i="1"/>
  <c r="BT7" i="1"/>
  <c r="BT8" i="1"/>
  <c r="BT9" i="1"/>
  <c r="BT10" i="1"/>
  <c r="BT11" i="1"/>
  <c r="BT12" i="1"/>
  <c r="BT13" i="1"/>
  <c r="BT14" i="1"/>
  <c r="BT15" i="1"/>
  <c r="BT16" i="1"/>
  <c r="BT17" i="1"/>
  <c r="BT18" i="1"/>
  <c r="BT19" i="1"/>
  <c r="BT20" i="1"/>
  <c r="BT21" i="1"/>
  <c r="BT22" i="1"/>
  <c r="BT23" i="1"/>
  <c r="BT24" i="1"/>
  <c r="BT25" i="1"/>
  <c r="BT26" i="1"/>
  <c r="BT27" i="1"/>
  <c r="BT28" i="1"/>
  <c r="BT6" i="1"/>
  <c r="BM7" i="1"/>
  <c r="BO7" i="1" s="1"/>
  <c r="BM8" i="1"/>
  <c r="BO8" i="1" s="1"/>
  <c r="BM9" i="1"/>
  <c r="BM10" i="1"/>
  <c r="BO10" i="1" s="1"/>
  <c r="BM11" i="1"/>
  <c r="BO11" i="1" s="1"/>
  <c r="BM12" i="1"/>
  <c r="BM13" i="1"/>
  <c r="BO13" i="1" s="1"/>
  <c r="BM14" i="1"/>
  <c r="BO14" i="1" s="1"/>
  <c r="BM15" i="1"/>
  <c r="BO15" i="1" s="1"/>
  <c r="BM16" i="1"/>
  <c r="BO16" i="1" s="1"/>
  <c r="BM17" i="1"/>
  <c r="BO17" i="1" s="1"/>
  <c r="BM18" i="1"/>
  <c r="BO18" i="1" s="1"/>
  <c r="BM19" i="1"/>
  <c r="BO19" i="1" s="1"/>
  <c r="BM20" i="1"/>
  <c r="BO20" i="1" s="1"/>
  <c r="BM21" i="1"/>
  <c r="BO21" i="1" s="1"/>
  <c r="BM22" i="1"/>
  <c r="BO22" i="1" s="1"/>
  <c r="BM23" i="1"/>
  <c r="BO23" i="1" s="1"/>
  <c r="BM24" i="1"/>
  <c r="BO24" i="1" s="1"/>
  <c r="BM25" i="1"/>
  <c r="BO25" i="1" s="1"/>
  <c r="BM26" i="1"/>
  <c r="BO26" i="1" s="1"/>
  <c r="BM27" i="1"/>
  <c r="BO27" i="1" s="1"/>
  <c r="BM28" i="1"/>
  <c r="BO28" i="1" s="1"/>
  <c r="BM6" i="1"/>
  <c r="BK29" i="1"/>
  <c r="BJ7" i="1"/>
  <c r="BL7" i="1" s="1"/>
  <c r="BJ8" i="1"/>
  <c r="BL8" i="1" s="1"/>
  <c r="BJ9" i="1"/>
  <c r="BL9" i="1" s="1"/>
  <c r="BJ10" i="1"/>
  <c r="BL10" i="1" s="1"/>
  <c r="BJ11" i="1"/>
  <c r="BL11" i="1" s="1"/>
  <c r="BJ12" i="1"/>
  <c r="BL12" i="1" s="1"/>
  <c r="BJ13" i="1"/>
  <c r="BL13" i="1" s="1"/>
  <c r="BJ14" i="1"/>
  <c r="BL14" i="1" s="1"/>
  <c r="BJ15" i="1"/>
  <c r="BL15" i="1" s="1"/>
  <c r="BJ16" i="1"/>
  <c r="BL16" i="1" s="1"/>
  <c r="BJ17" i="1"/>
  <c r="BL17" i="1" s="1"/>
  <c r="BJ18" i="1"/>
  <c r="BL18" i="1" s="1"/>
  <c r="BJ19" i="1"/>
  <c r="BL19" i="1" s="1"/>
  <c r="BJ20" i="1"/>
  <c r="BL20" i="1" s="1"/>
  <c r="BJ21" i="1"/>
  <c r="BL21" i="1" s="1"/>
  <c r="BJ22" i="1"/>
  <c r="BL22" i="1" s="1"/>
  <c r="BJ23" i="1"/>
  <c r="BL23" i="1" s="1"/>
  <c r="BJ24" i="1"/>
  <c r="BL24" i="1" s="1"/>
  <c r="BJ25" i="1"/>
  <c r="BL25" i="1" s="1"/>
  <c r="BJ26" i="1"/>
  <c r="BL26" i="1" s="1"/>
  <c r="BJ27" i="1"/>
  <c r="BL27" i="1" s="1"/>
  <c r="BJ28" i="1"/>
  <c r="BL28" i="1" s="1"/>
  <c r="BJ6" i="1"/>
  <c r="BL6" i="1" s="1"/>
  <c r="BO9" i="1"/>
  <c r="BO12" i="1"/>
  <c r="BG7" i="1"/>
  <c r="BI7" i="1" s="1"/>
  <c r="BG8" i="1"/>
  <c r="BI8" i="1" s="1"/>
  <c r="BG9" i="1"/>
  <c r="BI9" i="1" s="1"/>
  <c r="BG10" i="1"/>
  <c r="BI10" i="1" s="1"/>
  <c r="BG11" i="1"/>
  <c r="BI11" i="1" s="1"/>
  <c r="BG12" i="1"/>
  <c r="BI12" i="1" s="1"/>
  <c r="BG13" i="1"/>
  <c r="BI13" i="1" s="1"/>
  <c r="BG14" i="1"/>
  <c r="BI14" i="1" s="1"/>
  <c r="BG15" i="1"/>
  <c r="BI15" i="1" s="1"/>
  <c r="BG16" i="1"/>
  <c r="BI16" i="1" s="1"/>
  <c r="BG17" i="1"/>
  <c r="BI17" i="1" s="1"/>
  <c r="BG18" i="1"/>
  <c r="BI18" i="1" s="1"/>
  <c r="BG19" i="1"/>
  <c r="BI19" i="1" s="1"/>
  <c r="BG20" i="1"/>
  <c r="BI20" i="1" s="1"/>
  <c r="BG21" i="1"/>
  <c r="BI21" i="1" s="1"/>
  <c r="BG22" i="1"/>
  <c r="BI22" i="1" s="1"/>
  <c r="BG23" i="1"/>
  <c r="BI23" i="1" s="1"/>
  <c r="BG24" i="1"/>
  <c r="BI24" i="1" s="1"/>
  <c r="BG25" i="1"/>
  <c r="BI25" i="1" s="1"/>
  <c r="BG26" i="1"/>
  <c r="BI26" i="1" s="1"/>
  <c r="BG27" i="1"/>
  <c r="BI27" i="1" s="1"/>
  <c r="BG28" i="1"/>
  <c r="BI28" i="1" s="1"/>
  <c r="BG6" i="1"/>
  <c r="BI6" i="1" s="1"/>
  <c r="BD7" i="1"/>
  <c r="BF7" i="1" s="1"/>
  <c r="BD8" i="1"/>
  <c r="BF8" i="1" s="1"/>
  <c r="BD9" i="1"/>
  <c r="BF9" i="1" s="1"/>
  <c r="BD10" i="1"/>
  <c r="BF10" i="1" s="1"/>
  <c r="BD11" i="1"/>
  <c r="BF11" i="1" s="1"/>
  <c r="BD12" i="1"/>
  <c r="BD13" i="1"/>
  <c r="BF13" i="1" s="1"/>
  <c r="BD14" i="1"/>
  <c r="BF14" i="1" s="1"/>
  <c r="BD15" i="1"/>
  <c r="BF15" i="1" s="1"/>
  <c r="BD16" i="1"/>
  <c r="BF16" i="1" s="1"/>
  <c r="BD17" i="1"/>
  <c r="BF17" i="1" s="1"/>
  <c r="BD18" i="1"/>
  <c r="BF18" i="1" s="1"/>
  <c r="BD19" i="1"/>
  <c r="BF19" i="1" s="1"/>
  <c r="BP19" i="1" s="1"/>
  <c r="BD20" i="1"/>
  <c r="BF20" i="1" s="1"/>
  <c r="BD21" i="1"/>
  <c r="BF21" i="1" s="1"/>
  <c r="BD22" i="1"/>
  <c r="BF22" i="1" s="1"/>
  <c r="BD23" i="1"/>
  <c r="BF23" i="1" s="1"/>
  <c r="BD24" i="1"/>
  <c r="BF24" i="1" s="1"/>
  <c r="BD25" i="1"/>
  <c r="BF25" i="1" s="1"/>
  <c r="BD26" i="1"/>
  <c r="BF26" i="1" s="1"/>
  <c r="BD27" i="1"/>
  <c r="BD28" i="1"/>
  <c r="BF28" i="1" s="1"/>
  <c r="BD6" i="1"/>
  <c r="BF6" i="1" s="1"/>
  <c r="AY7" i="1"/>
  <c r="BA7" i="1" s="1"/>
  <c r="AY8" i="1"/>
  <c r="BA8" i="1" s="1"/>
  <c r="AY9" i="1"/>
  <c r="BA9" i="1" s="1"/>
  <c r="AY10" i="1"/>
  <c r="BA10" i="1" s="1"/>
  <c r="AY11" i="1"/>
  <c r="BA11" i="1" s="1"/>
  <c r="AY12" i="1"/>
  <c r="BA12" i="1" s="1"/>
  <c r="AY13" i="1"/>
  <c r="BA13" i="1" s="1"/>
  <c r="AY14" i="1"/>
  <c r="BA14" i="1" s="1"/>
  <c r="AY15" i="1"/>
  <c r="BA15" i="1" s="1"/>
  <c r="AY16" i="1"/>
  <c r="BA16" i="1" s="1"/>
  <c r="AY17" i="1"/>
  <c r="BA17" i="1" s="1"/>
  <c r="AY18" i="1"/>
  <c r="BA18" i="1" s="1"/>
  <c r="AY19" i="1"/>
  <c r="BA19" i="1" s="1"/>
  <c r="AY20" i="1"/>
  <c r="BA20" i="1" s="1"/>
  <c r="AY21" i="1"/>
  <c r="BA21" i="1" s="1"/>
  <c r="AY22" i="1"/>
  <c r="BA22" i="1" s="1"/>
  <c r="AY23" i="1"/>
  <c r="BA23" i="1" s="1"/>
  <c r="AY24" i="1"/>
  <c r="BA24" i="1" s="1"/>
  <c r="AY25" i="1"/>
  <c r="BA25" i="1" s="1"/>
  <c r="AY26" i="1"/>
  <c r="BA26" i="1" s="1"/>
  <c r="AY27" i="1"/>
  <c r="BA27" i="1" s="1"/>
  <c r="AY28" i="1"/>
  <c r="BA28" i="1" s="1"/>
  <c r="AY6" i="1"/>
  <c r="BA6" i="1" s="1"/>
  <c r="AV7" i="1"/>
  <c r="AX7" i="1" s="1"/>
  <c r="AV8" i="1"/>
  <c r="AX8" i="1" s="1"/>
  <c r="AV9" i="1"/>
  <c r="AX9" i="1" s="1"/>
  <c r="AV10" i="1"/>
  <c r="AV11" i="1"/>
  <c r="AX11" i="1" s="1"/>
  <c r="AV12" i="1"/>
  <c r="AX12" i="1" s="1"/>
  <c r="AV13" i="1"/>
  <c r="AX13" i="1" s="1"/>
  <c r="AV14" i="1"/>
  <c r="AX14" i="1" s="1"/>
  <c r="AV15" i="1"/>
  <c r="AX15" i="1" s="1"/>
  <c r="AV16" i="1"/>
  <c r="AX16" i="1" s="1"/>
  <c r="AV17" i="1"/>
  <c r="AX17" i="1" s="1"/>
  <c r="AV18" i="1"/>
  <c r="AX18" i="1" s="1"/>
  <c r="AV19" i="1"/>
  <c r="AX19" i="1" s="1"/>
  <c r="AV20" i="1"/>
  <c r="AX20" i="1" s="1"/>
  <c r="AV21" i="1"/>
  <c r="AX21" i="1" s="1"/>
  <c r="AV22" i="1"/>
  <c r="AX22" i="1" s="1"/>
  <c r="AV23" i="1"/>
  <c r="AX23" i="1" s="1"/>
  <c r="AV24" i="1"/>
  <c r="AX24" i="1" s="1"/>
  <c r="AV25" i="1"/>
  <c r="AX25" i="1" s="1"/>
  <c r="AV26" i="1"/>
  <c r="AX26" i="1" s="1"/>
  <c r="AV27" i="1"/>
  <c r="AX27" i="1" s="1"/>
  <c r="AV28" i="1"/>
  <c r="AV6" i="1"/>
  <c r="AX6" i="1" s="1"/>
  <c r="AS7" i="1"/>
  <c r="AS8" i="1"/>
  <c r="AU8" i="1" s="1"/>
  <c r="AS9" i="1"/>
  <c r="AU9" i="1" s="1"/>
  <c r="AS10" i="1"/>
  <c r="AU10" i="1" s="1"/>
  <c r="AS11" i="1"/>
  <c r="AU11" i="1" s="1"/>
  <c r="AS12" i="1"/>
  <c r="AU12" i="1" s="1"/>
  <c r="AS13" i="1"/>
  <c r="AU13" i="1" s="1"/>
  <c r="AS14" i="1"/>
  <c r="AU14" i="1" s="1"/>
  <c r="AS15" i="1"/>
  <c r="AU15" i="1" s="1"/>
  <c r="AS16" i="1"/>
  <c r="AU16" i="1" s="1"/>
  <c r="AS17" i="1"/>
  <c r="AU17" i="1" s="1"/>
  <c r="AS18" i="1"/>
  <c r="AU18" i="1" s="1"/>
  <c r="AS19" i="1"/>
  <c r="AU19" i="1" s="1"/>
  <c r="AS20" i="1"/>
  <c r="AU20" i="1" s="1"/>
  <c r="AS21" i="1"/>
  <c r="AU21" i="1" s="1"/>
  <c r="AS22" i="1"/>
  <c r="AU22" i="1" s="1"/>
  <c r="AS23" i="1"/>
  <c r="AU23" i="1" s="1"/>
  <c r="AS24" i="1"/>
  <c r="AU24" i="1" s="1"/>
  <c r="AS25" i="1"/>
  <c r="AU25" i="1" s="1"/>
  <c r="AS26" i="1"/>
  <c r="AU26" i="1" s="1"/>
  <c r="AS27" i="1"/>
  <c r="AU27" i="1" s="1"/>
  <c r="AS28" i="1"/>
  <c r="AU28" i="1" s="1"/>
  <c r="AS6" i="1"/>
  <c r="AU6" i="1" s="1"/>
  <c r="AP7" i="1"/>
  <c r="AR7" i="1" s="1"/>
  <c r="AP8" i="1"/>
  <c r="AR8" i="1" s="1"/>
  <c r="AP9" i="1"/>
  <c r="AR9" i="1" s="1"/>
  <c r="AP10" i="1"/>
  <c r="AR10" i="1" s="1"/>
  <c r="AP11" i="1"/>
  <c r="AR11" i="1" s="1"/>
  <c r="AP12" i="1"/>
  <c r="AR12" i="1" s="1"/>
  <c r="AP13" i="1"/>
  <c r="AR13" i="1" s="1"/>
  <c r="AP14" i="1"/>
  <c r="AR14" i="1" s="1"/>
  <c r="AP15" i="1"/>
  <c r="AR15" i="1" s="1"/>
  <c r="AP16" i="1"/>
  <c r="AR16" i="1" s="1"/>
  <c r="AP17" i="1"/>
  <c r="AR17" i="1" s="1"/>
  <c r="AP18" i="1"/>
  <c r="AR18" i="1" s="1"/>
  <c r="AP19" i="1"/>
  <c r="AR19" i="1" s="1"/>
  <c r="AP20" i="1"/>
  <c r="AR20" i="1" s="1"/>
  <c r="AP21" i="1"/>
  <c r="AR21" i="1" s="1"/>
  <c r="AP22" i="1"/>
  <c r="AR22" i="1" s="1"/>
  <c r="AP23" i="1"/>
  <c r="AR23" i="1" s="1"/>
  <c r="AP24" i="1"/>
  <c r="AR24" i="1" s="1"/>
  <c r="AP25" i="1"/>
  <c r="AR25" i="1" s="1"/>
  <c r="AP26" i="1"/>
  <c r="AR26" i="1" s="1"/>
  <c r="AP27" i="1"/>
  <c r="AP28" i="1"/>
  <c r="AR28" i="1" s="1"/>
  <c r="AP6" i="1"/>
  <c r="AL7" i="1"/>
  <c r="AN7" i="1" s="1"/>
  <c r="AL8" i="1"/>
  <c r="AN8" i="1" s="1"/>
  <c r="AL9" i="1"/>
  <c r="AN9" i="1" s="1"/>
  <c r="AL10" i="1"/>
  <c r="AN10" i="1" s="1"/>
  <c r="AL11" i="1"/>
  <c r="AN11" i="1" s="1"/>
  <c r="AL12" i="1"/>
  <c r="AN12" i="1" s="1"/>
  <c r="AL13" i="1"/>
  <c r="AN13" i="1" s="1"/>
  <c r="AL14" i="1"/>
  <c r="AN14" i="1" s="1"/>
  <c r="AL15" i="1"/>
  <c r="AN15" i="1" s="1"/>
  <c r="AL16" i="1"/>
  <c r="AN16" i="1" s="1"/>
  <c r="AL17" i="1"/>
  <c r="AN17" i="1" s="1"/>
  <c r="AL18" i="1"/>
  <c r="AN18" i="1" s="1"/>
  <c r="AL19" i="1"/>
  <c r="AN19" i="1" s="1"/>
  <c r="AL20" i="1"/>
  <c r="AN20" i="1" s="1"/>
  <c r="AL21" i="1"/>
  <c r="AN21" i="1" s="1"/>
  <c r="AL22" i="1"/>
  <c r="AN22" i="1" s="1"/>
  <c r="AL23" i="1"/>
  <c r="AN23" i="1" s="1"/>
  <c r="AL24" i="1"/>
  <c r="AN24" i="1" s="1"/>
  <c r="AL25" i="1"/>
  <c r="AN25" i="1" s="1"/>
  <c r="AL26" i="1"/>
  <c r="AN26" i="1" s="1"/>
  <c r="AL27" i="1"/>
  <c r="AN27" i="1" s="1"/>
  <c r="AL28" i="1"/>
  <c r="AN28" i="1" s="1"/>
  <c r="AL6" i="1"/>
  <c r="AN6" i="1" s="1"/>
  <c r="AI7" i="1"/>
  <c r="AK7" i="1" s="1"/>
  <c r="AI8" i="1"/>
  <c r="AK8" i="1" s="1"/>
  <c r="AI9" i="1"/>
  <c r="AK9" i="1" s="1"/>
  <c r="AI10" i="1"/>
  <c r="AI11" i="1"/>
  <c r="AK11" i="1" s="1"/>
  <c r="AI12" i="1"/>
  <c r="AK12" i="1" s="1"/>
  <c r="AI13" i="1"/>
  <c r="AK13" i="1" s="1"/>
  <c r="AI14" i="1"/>
  <c r="AK14" i="1" s="1"/>
  <c r="AI15" i="1"/>
  <c r="AK15" i="1" s="1"/>
  <c r="AI16" i="1"/>
  <c r="AK16" i="1" s="1"/>
  <c r="AI17" i="1"/>
  <c r="AK17" i="1" s="1"/>
  <c r="AI18" i="1"/>
  <c r="AK18" i="1" s="1"/>
  <c r="AI19" i="1"/>
  <c r="AK19" i="1" s="1"/>
  <c r="AI20" i="1"/>
  <c r="AK20" i="1" s="1"/>
  <c r="AI21" i="1"/>
  <c r="AK21" i="1" s="1"/>
  <c r="AI22" i="1"/>
  <c r="AK22" i="1" s="1"/>
  <c r="AI23" i="1"/>
  <c r="AK23" i="1" s="1"/>
  <c r="AI24" i="1"/>
  <c r="AK24" i="1" s="1"/>
  <c r="AI25" i="1"/>
  <c r="AK25" i="1" s="1"/>
  <c r="AI26" i="1"/>
  <c r="AK26" i="1" s="1"/>
  <c r="AI27" i="1"/>
  <c r="AK27" i="1" s="1"/>
  <c r="AI28" i="1"/>
  <c r="AI6" i="1"/>
  <c r="AK6" i="1" s="1"/>
  <c r="AF7" i="1"/>
  <c r="AH7" i="1" s="1"/>
  <c r="AF8" i="1"/>
  <c r="AH8" i="1" s="1"/>
  <c r="AF9" i="1"/>
  <c r="AH9" i="1" s="1"/>
  <c r="AF10" i="1"/>
  <c r="AH10" i="1" s="1"/>
  <c r="AF11" i="1"/>
  <c r="AH11" i="1" s="1"/>
  <c r="AF12" i="1"/>
  <c r="AH12" i="1" s="1"/>
  <c r="AF13" i="1"/>
  <c r="AH13" i="1" s="1"/>
  <c r="AF14" i="1"/>
  <c r="AH14" i="1" s="1"/>
  <c r="AF15" i="1"/>
  <c r="AH15" i="1" s="1"/>
  <c r="AF16" i="1"/>
  <c r="AH16" i="1" s="1"/>
  <c r="AF17" i="1"/>
  <c r="AH17" i="1" s="1"/>
  <c r="AF18" i="1"/>
  <c r="AH18" i="1" s="1"/>
  <c r="AF19" i="1"/>
  <c r="AH19" i="1" s="1"/>
  <c r="AF20" i="1"/>
  <c r="AH20" i="1" s="1"/>
  <c r="AF21" i="1"/>
  <c r="AH21" i="1" s="1"/>
  <c r="AF22" i="1"/>
  <c r="AH22" i="1" s="1"/>
  <c r="AF23" i="1"/>
  <c r="AF24" i="1"/>
  <c r="AH24" i="1" s="1"/>
  <c r="AF25" i="1"/>
  <c r="AH25" i="1" s="1"/>
  <c r="AF26" i="1"/>
  <c r="AH26" i="1" s="1"/>
  <c r="AF27" i="1"/>
  <c r="AH27" i="1" s="1"/>
  <c r="AF28" i="1"/>
  <c r="AH28" i="1" s="1"/>
  <c r="AF6" i="1"/>
  <c r="AH6" i="1" s="1"/>
  <c r="AC7" i="1"/>
  <c r="AE7" i="1" s="1"/>
  <c r="AC8" i="1"/>
  <c r="AE8" i="1" s="1"/>
  <c r="AC9" i="1"/>
  <c r="AE9" i="1" s="1"/>
  <c r="AC10" i="1"/>
  <c r="AE10" i="1" s="1"/>
  <c r="AC11" i="1"/>
  <c r="AE11" i="1" s="1"/>
  <c r="AC12" i="1"/>
  <c r="AE12" i="1" s="1"/>
  <c r="AC13" i="1"/>
  <c r="AE13" i="1" s="1"/>
  <c r="AC14" i="1"/>
  <c r="AE14" i="1" s="1"/>
  <c r="AC15" i="1"/>
  <c r="AE15" i="1" s="1"/>
  <c r="AC16" i="1"/>
  <c r="AE16" i="1" s="1"/>
  <c r="AC17" i="1"/>
  <c r="AE17" i="1" s="1"/>
  <c r="AC18" i="1"/>
  <c r="AE18" i="1" s="1"/>
  <c r="AC19" i="1"/>
  <c r="AE19" i="1" s="1"/>
  <c r="AC20" i="1"/>
  <c r="AE20" i="1" s="1"/>
  <c r="AC21" i="1"/>
  <c r="AE21" i="1" s="1"/>
  <c r="AC22" i="1"/>
  <c r="AE22" i="1" s="1"/>
  <c r="AC23" i="1"/>
  <c r="AE23" i="1" s="1"/>
  <c r="AC24" i="1"/>
  <c r="AE24" i="1" s="1"/>
  <c r="AC25" i="1"/>
  <c r="AE25" i="1" s="1"/>
  <c r="AC26" i="1"/>
  <c r="AE26" i="1" s="1"/>
  <c r="AC27" i="1"/>
  <c r="AE27" i="1" s="1"/>
  <c r="AC28" i="1"/>
  <c r="AE28" i="1" s="1"/>
  <c r="AC6" i="1"/>
  <c r="Y7" i="1"/>
  <c r="AA7" i="1" s="1"/>
  <c r="Y8" i="1"/>
  <c r="AA8" i="1" s="1"/>
  <c r="Y9" i="1"/>
  <c r="AA9" i="1" s="1"/>
  <c r="Y10" i="1"/>
  <c r="AA10" i="1" s="1"/>
  <c r="Y11" i="1"/>
  <c r="AA11" i="1" s="1"/>
  <c r="Y12" i="1"/>
  <c r="AA12" i="1" s="1"/>
  <c r="Y13" i="1"/>
  <c r="AA13" i="1" s="1"/>
  <c r="Y14" i="1"/>
  <c r="AA14" i="1" s="1"/>
  <c r="Y15" i="1"/>
  <c r="AA15" i="1" s="1"/>
  <c r="Y16" i="1"/>
  <c r="AA16" i="1" s="1"/>
  <c r="Y17" i="1"/>
  <c r="AA17" i="1" s="1"/>
  <c r="Y18" i="1"/>
  <c r="AA18" i="1" s="1"/>
  <c r="Y19" i="1"/>
  <c r="Y20" i="1"/>
  <c r="AA20" i="1" s="1"/>
  <c r="Y21" i="1"/>
  <c r="AA21" i="1" s="1"/>
  <c r="Y22" i="1"/>
  <c r="AA22" i="1" s="1"/>
  <c r="Y23" i="1"/>
  <c r="AA23" i="1" s="1"/>
  <c r="Y24" i="1"/>
  <c r="AA24" i="1" s="1"/>
  <c r="Y25" i="1"/>
  <c r="AA25" i="1" s="1"/>
  <c r="Y26" i="1"/>
  <c r="AA26" i="1" s="1"/>
  <c r="Y27" i="1"/>
  <c r="AA27" i="1" s="1"/>
  <c r="Y28" i="1"/>
  <c r="AA28" i="1" s="1"/>
  <c r="Y6" i="1"/>
  <c r="AA6" i="1" s="1"/>
  <c r="V7" i="1"/>
  <c r="X7" i="1" s="1"/>
  <c r="V8" i="1"/>
  <c r="X8" i="1" s="1"/>
  <c r="V9" i="1"/>
  <c r="X9" i="1" s="1"/>
  <c r="V10" i="1"/>
  <c r="V11" i="1"/>
  <c r="X11" i="1" s="1"/>
  <c r="V12" i="1"/>
  <c r="X12" i="1" s="1"/>
  <c r="V13" i="1"/>
  <c r="X13" i="1" s="1"/>
  <c r="V14" i="1"/>
  <c r="X14" i="1" s="1"/>
  <c r="V15" i="1"/>
  <c r="X15" i="1" s="1"/>
  <c r="V16" i="1"/>
  <c r="X16" i="1" s="1"/>
  <c r="V17" i="1"/>
  <c r="X17" i="1" s="1"/>
  <c r="V18" i="1"/>
  <c r="X18" i="1" s="1"/>
  <c r="V19" i="1"/>
  <c r="X19" i="1" s="1"/>
  <c r="V20" i="1"/>
  <c r="X20" i="1" s="1"/>
  <c r="V21" i="1"/>
  <c r="X21" i="1" s="1"/>
  <c r="V22" i="1"/>
  <c r="V23" i="1"/>
  <c r="X23" i="1" s="1"/>
  <c r="V24" i="1"/>
  <c r="X24" i="1" s="1"/>
  <c r="V25" i="1"/>
  <c r="X25" i="1" s="1"/>
  <c r="V26" i="1"/>
  <c r="X26" i="1" s="1"/>
  <c r="V27" i="1"/>
  <c r="X27" i="1" s="1"/>
  <c r="V28" i="1"/>
  <c r="X28" i="1" s="1"/>
  <c r="V6" i="1"/>
  <c r="X6" i="1" s="1"/>
  <c r="S7" i="1"/>
  <c r="U7" i="1" s="1"/>
  <c r="S8" i="1"/>
  <c r="U8" i="1" s="1"/>
  <c r="S9" i="1"/>
  <c r="U9" i="1" s="1"/>
  <c r="S10" i="1"/>
  <c r="U10" i="1" s="1"/>
  <c r="S11" i="1"/>
  <c r="U11" i="1" s="1"/>
  <c r="S12" i="1"/>
  <c r="U12" i="1" s="1"/>
  <c r="S13" i="1"/>
  <c r="U13" i="1" s="1"/>
  <c r="S14" i="1"/>
  <c r="U14" i="1" s="1"/>
  <c r="S15" i="1"/>
  <c r="U15" i="1" s="1"/>
  <c r="S16" i="1"/>
  <c r="U16" i="1" s="1"/>
  <c r="S17" i="1"/>
  <c r="U17" i="1" s="1"/>
  <c r="S18" i="1"/>
  <c r="U18" i="1" s="1"/>
  <c r="S19" i="1"/>
  <c r="U19" i="1" s="1"/>
  <c r="S20" i="1"/>
  <c r="U20" i="1" s="1"/>
  <c r="S21" i="1"/>
  <c r="U21" i="1" s="1"/>
  <c r="S22" i="1"/>
  <c r="U22" i="1" s="1"/>
  <c r="S23" i="1"/>
  <c r="U23" i="1" s="1"/>
  <c r="S24" i="1"/>
  <c r="U24" i="1" s="1"/>
  <c r="S25" i="1"/>
  <c r="U25" i="1" s="1"/>
  <c r="S26" i="1"/>
  <c r="U26" i="1" s="1"/>
  <c r="S27" i="1"/>
  <c r="U27" i="1" s="1"/>
  <c r="S28" i="1"/>
  <c r="U28" i="1" s="1"/>
  <c r="S6" i="1"/>
  <c r="U6" i="1" s="1"/>
  <c r="P7" i="1"/>
  <c r="R7" i="1" s="1"/>
  <c r="P8" i="1"/>
  <c r="R8" i="1" s="1"/>
  <c r="P9" i="1"/>
  <c r="R9" i="1" s="1"/>
  <c r="P10" i="1"/>
  <c r="R10" i="1" s="1"/>
  <c r="P11" i="1"/>
  <c r="R11" i="1" s="1"/>
  <c r="P12" i="1"/>
  <c r="R12" i="1" s="1"/>
  <c r="P13" i="1"/>
  <c r="R13" i="1" s="1"/>
  <c r="P14" i="1"/>
  <c r="R14" i="1" s="1"/>
  <c r="P15" i="1"/>
  <c r="R15" i="1" s="1"/>
  <c r="P16" i="1"/>
  <c r="R16" i="1" s="1"/>
  <c r="P17" i="1"/>
  <c r="R17" i="1" s="1"/>
  <c r="P18" i="1"/>
  <c r="R18" i="1" s="1"/>
  <c r="P19" i="1"/>
  <c r="R19" i="1" s="1"/>
  <c r="P20" i="1"/>
  <c r="R20" i="1" s="1"/>
  <c r="P21" i="1"/>
  <c r="R21" i="1" s="1"/>
  <c r="P22" i="1"/>
  <c r="R22" i="1" s="1"/>
  <c r="P23" i="1"/>
  <c r="R23" i="1" s="1"/>
  <c r="P24" i="1"/>
  <c r="R24" i="1" s="1"/>
  <c r="P25" i="1"/>
  <c r="R25" i="1" s="1"/>
  <c r="P26" i="1"/>
  <c r="R26" i="1" s="1"/>
  <c r="P27" i="1"/>
  <c r="R27" i="1" s="1"/>
  <c r="P28" i="1"/>
  <c r="R28" i="1" s="1"/>
  <c r="P6" i="1"/>
  <c r="G28" i="3"/>
  <c r="H28" i="3"/>
  <c r="I28" i="3"/>
  <c r="J28" i="3"/>
  <c r="K28" i="3"/>
  <c r="L28" i="3"/>
  <c r="M28" i="3"/>
  <c r="N28" i="3"/>
  <c r="O28" i="3"/>
  <c r="P28" i="3"/>
  <c r="Q28" i="3"/>
  <c r="R28" i="3"/>
  <c r="S28" i="3"/>
  <c r="T28" i="3"/>
  <c r="U28" i="3"/>
  <c r="V28" i="3"/>
  <c r="W28" i="3"/>
  <c r="X28" i="3"/>
  <c r="Y28" i="3"/>
  <c r="Z28" i="3"/>
  <c r="AA28" i="3"/>
  <c r="AB28" i="3"/>
  <c r="AC28" i="3"/>
  <c r="AD28" i="3"/>
  <c r="AZ29" i="1"/>
  <c r="AW29" i="1"/>
  <c r="AT29" i="1"/>
  <c r="AQ29" i="1"/>
  <c r="AX28" i="1"/>
  <c r="AR27" i="1"/>
  <c r="AU7" i="1"/>
  <c r="AM29" i="1"/>
  <c r="AJ29" i="1"/>
  <c r="AG29" i="1"/>
  <c r="AD29" i="1"/>
  <c r="AK28" i="1"/>
  <c r="AH23" i="1"/>
  <c r="Z29" i="1"/>
  <c r="W29" i="1"/>
  <c r="T29" i="1"/>
  <c r="Q29" i="1"/>
  <c r="X22" i="1"/>
  <c r="AA19" i="1"/>
  <c r="J29" i="1"/>
  <c r="L7" i="1"/>
  <c r="L8" i="1"/>
  <c r="L9" i="1"/>
  <c r="L10" i="1"/>
  <c r="L11" i="1"/>
  <c r="L12" i="1"/>
  <c r="L13" i="1"/>
  <c r="L14" i="1"/>
  <c r="L15" i="1"/>
  <c r="L16" i="1"/>
  <c r="L17" i="1"/>
  <c r="L18" i="1"/>
  <c r="L19" i="1"/>
  <c r="L20" i="1"/>
  <c r="L21" i="1"/>
  <c r="L22" i="1"/>
  <c r="L23" i="1"/>
  <c r="L24" i="1"/>
  <c r="L25" i="1"/>
  <c r="L26" i="1"/>
  <c r="L27" i="1"/>
  <c r="L28" i="1"/>
  <c r="L6" i="1"/>
  <c r="I7" i="1"/>
  <c r="K7" i="1" s="1"/>
  <c r="I8" i="1"/>
  <c r="I9" i="1"/>
  <c r="K9" i="1" s="1"/>
  <c r="I10" i="1"/>
  <c r="K10" i="1" s="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6" i="1"/>
  <c r="K6" i="1" s="1"/>
  <c r="BO6" i="1"/>
  <c r="BF12" i="1"/>
  <c r="BF27" i="1"/>
  <c r="BE29" i="1"/>
  <c r="BH29" i="1"/>
  <c r="BN29" i="1"/>
  <c r="F7" i="1"/>
  <c r="F8" i="1"/>
  <c r="F9" i="1"/>
  <c r="F10" i="1"/>
  <c r="F11" i="1"/>
  <c r="F12" i="1"/>
  <c r="F13" i="1"/>
  <c r="F14" i="1"/>
  <c r="F15" i="1"/>
  <c r="F16" i="1"/>
  <c r="F17" i="1"/>
  <c r="F18" i="1"/>
  <c r="F19" i="1"/>
  <c r="F20" i="1"/>
  <c r="F21" i="1"/>
  <c r="F22" i="1"/>
  <c r="F23" i="1"/>
  <c r="F24" i="1"/>
  <c r="F25" i="1"/>
  <c r="F26" i="1"/>
  <c r="F27" i="1"/>
  <c r="F28" i="1"/>
  <c r="F6" i="1"/>
  <c r="C7" i="1"/>
  <c r="C8" i="1"/>
  <c r="C9" i="1"/>
  <c r="C10" i="1"/>
  <c r="C11" i="1"/>
  <c r="C12" i="1"/>
  <c r="C13" i="1"/>
  <c r="C14" i="1"/>
  <c r="C15" i="1"/>
  <c r="C16" i="1"/>
  <c r="C17" i="1"/>
  <c r="C18" i="1"/>
  <c r="C19" i="1"/>
  <c r="C20" i="1"/>
  <c r="C21" i="1"/>
  <c r="C22" i="1"/>
  <c r="C23" i="1"/>
  <c r="C24" i="1"/>
  <c r="C25" i="1"/>
  <c r="C26" i="1"/>
  <c r="C27" i="1"/>
  <c r="C28" i="1"/>
  <c r="C6" i="1"/>
  <c r="F28" i="3"/>
  <c r="C28" i="3"/>
  <c r="D28" i="3"/>
  <c r="E28" i="3"/>
  <c r="BP12" i="1" l="1"/>
  <c r="BP27" i="1"/>
  <c r="BP15" i="1"/>
  <c r="BP7" i="1"/>
  <c r="BP28" i="1"/>
  <c r="BP20" i="1"/>
  <c r="BP6" i="1"/>
  <c r="BP25" i="1"/>
  <c r="BP21" i="1"/>
  <c r="BP17" i="1"/>
  <c r="BP13" i="1"/>
  <c r="BP9" i="1"/>
  <c r="BP24" i="1"/>
  <c r="BP16" i="1"/>
  <c r="BP8" i="1"/>
  <c r="BP23" i="1"/>
  <c r="BP26" i="1"/>
  <c r="BP22" i="1"/>
  <c r="BP18" i="1"/>
  <c r="BP14" i="1"/>
  <c r="BP10" i="1"/>
  <c r="EB11" i="1"/>
  <c r="EB15" i="1"/>
  <c r="BP11" i="1"/>
  <c r="EB19" i="1"/>
  <c r="CZ29" i="1"/>
  <c r="FH7" i="1"/>
  <c r="CR29" i="1"/>
  <c r="CB29" i="1"/>
  <c r="BJ29" i="1"/>
  <c r="BZ29" i="1"/>
  <c r="DL19" i="1"/>
  <c r="EB16" i="1"/>
  <c r="BL29" i="1"/>
  <c r="CP29" i="1"/>
  <c r="DB8" i="1"/>
  <c r="DB29" i="1" s="1"/>
  <c r="EB12" i="1"/>
  <c r="DS29" i="1"/>
  <c r="FH19" i="1"/>
  <c r="FG29" i="1"/>
  <c r="FH15" i="1"/>
  <c r="FH11" i="1"/>
  <c r="FH23" i="1"/>
  <c r="FH24" i="1"/>
  <c r="FH27" i="1"/>
  <c r="FH28" i="1"/>
  <c r="FA29" i="1"/>
  <c r="FH25" i="1"/>
  <c r="FH26" i="1"/>
  <c r="FH22" i="1"/>
  <c r="FH18" i="1"/>
  <c r="FH14" i="1"/>
  <c r="FK14" i="1" s="1"/>
  <c r="FH10" i="1"/>
  <c r="FH9" i="1"/>
  <c r="FH12" i="1"/>
  <c r="FH13" i="1"/>
  <c r="FK13" i="1" s="1"/>
  <c r="FH16" i="1"/>
  <c r="FH17" i="1"/>
  <c r="FH20" i="1"/>
  <c r="FH21" i="1"/>
  <c r="EV29" i="1"/>
  <c r="ER19" i="1"/>
  <c r="ER20" i="1"/>
  <c r="ER21" i="1"/>
  <c r="ER27" i="1"/>
  <c r="ER7" i="1"/>
  <c r="ER11" i="1"/>
  <c r="EK29" i="1"/>
  <c r="ER26" i="1"/>
  <c r="ER22" i="1"/>
  <c r="ER14" i="1"/>
  <c r="ER10" i="1"/>
  <c r="ER28" i="1"/>
  <c r="ER13" i="1"/>
  <c r="ER15" i="1"/>
  <c r="ER16" i="1"/>
  <c r="ER18" i="1"/>
  <c r="ER23" i="1"/>
  <c r="ER24" i="1"/>
  <c r="ER25" i="1"/>
  <c r="ER12" i="1"/>
  <c r="EB7" i="1"/>
  <c r="EA29" i="1"/>
  <c r="DU10" i="1"/>
  <c r="EB10" i="1" s="1"/>
  <c r="EB23" i="1"/>
  <c r="EB24" i="1"/>
  <c r="EB26" i="1"/>
  <c r="EB22" i="1"/>
  <c r="EB18" i="1"/>
  <c r="EB14" i="1"/>
  <c r="EB25" i="1"/>
  <c r="EB21" i="1"/>
  <c r="EB17" i="1"/>
  <c r="EB13" i="1"/>
  <c r="EB9" i="1"/>
  <c r="EB27" i="1"/>
  <c r="EB28" i="1"/>
  <c r="EB20" i="1"/>
  <c r="DK29" i="1"/>
  <c r="DL27" i="1"/>
  <c r="DE29" i="1"/>
  <c r="DL26" i="1"/>
  <c r="DL22" i="1"/>
  <c r="DL18" i="1"/>
  <c r="DL14" i="1"/>
  <c r="DL10" i="1"/>
  <c r="DL25" i="1"/>
  <c r="DL21" i="1"/>
  <c r="DL17" i="1"/>
  <c r="DL28" i="1"/>
  <c r="DL24" i="1"/>
  <c r="DL20" i="1"/>
  <c r="DL7" i="1"/>
  <c r="DL9" i="1"/>
  <c r="DL11" i="1"/>
  <c r="DL12" i="1"/>
  <c r="DL13" i="1"/>
  <c r="DL16" i="1"/>
  <c r="DL23" i="1"/>
  <c r="DL15" i="1"/>
  <c r="EX29" i="1"/>
  <c r="FE29" i="1"/>
  <c r="EX6" i="1"/>
  <c r="FB29" i="1"/>
  <c r="FH8" i="1"/>
  <c r="EY29" i="1"/>
  <c r="FA6" i="1"/>
  <c r="FD8" i="1"/>
  <c r="FD29" i="1" s="1"/>
  <c r="EH29" i="1"/>
  <c r="ER8" i="1"/>
  <c r="ER17" i="1"/>
  <c r="EF29" i="1"/>
  <c r="EH6" i="1"/>
  <c r="ER9" i="1"/>
  <c r="EL29" i="1"/>
  <c r="EI29" i="1"/>
  <c r="EK6" i="1"/>
  <c r="EN8" i="1"/>
  <c r="EN29" i="1" s="1"/>
  <c r="EQ29" i="1"/>
  <c r="EO29" i="1"/>
  <c r="DR29" i="1"/>
  <c r="EB8" i="1"/>
  <c r="DP29" i="1"/>
  <c r="DR6" i="1"/>
  <c r="DV29" i="1"/>
  <c r="DX8" i="1"/>
  <c r="DX29" i="1" s="1"/>
  <c r="DY29" i="1"/>
  <c r="DU6" i="1"/>
  <c r="DI29" i="1"/>
  <c r="DF29" i="1"/>
  <c r="DC29" i="1"/>
  <c r="DE6" i="1"/>
  <c r="DL6" i="1" s="1"/>
  <c r="DH8" i="1"/>
  <c r="DH29" i="1" s="1"/>
  <c r="BB19" i="1"/>
  <c r="BM29" i="1"/>
  <c r="AV29" i="1"/>
  <c r="BG29" i="1"/>
  <c r="BD29" i="1"/>
  <c r="BB11" i="1"/>
  <c r="AS29" i="1"/>
  <c r="BA29" i="1"/>
  <c r="BB27" i="1"/>
  <c r="BB26" i="1"/>
  <c r="BB22" i="1"/>
  <c r="BB18" i="1"/>
  <c r="BB14" i="1"/>
  <c r="BB10" i="1"/>
  <c r="BB12" i="1"/>
  <c r="BB20" i="1"/>
  <c r="BB28" i="1"/>
  <c r="BB7" i="1"/>
  <c r="BB15" i="1"/>
  <c r="BB23" i="1"/>
  <c r="BB24" i="1"/>
  <c r="BB16" i="1"/>
  <c r="BB8" i="1"/>
  <c r="AP29" i="1"/>
  <c r="AO25" i="1"/>
  <c r="AO21" i="1"/>
  <c r="P29" i="1"/>
  <c r="AO9" i="1"/>
  <c r="AO17" i="1"/>
  <c r="AU29" i="1"/>
  <c r="BB9" i="1"/>
  <c r="BB13" i="1"/>
  <c r="BB17" i="1"/>
  <c r="BB21" i="1"/>
  <c r="BB25" i="1"/>
  <c r="AH29" i="1"/>
  <c r="AO11" i="1"/>
  <c r="AO19" i="1"/>
  <c r="AY29" i="1"/>
  <c r="AX10" i="1"/>
  <c r="AX29" i="1" s="1"/>
  <c r="AR29" i="1"/>
  <c r="AB11" i="1"/>
  <c r="AC29" i="1"/>
  <c r="AO10" i="1"/>
  <c r="AO14" i="1"/>
  <c r="AO18" i="1"/>
  <c r="AO22" i="1"/>
  <c r="AO26" i="1"/>
  <c r="AO7" i="1"/>
  <c r="AO15" i="1"/>
  <c r="AO23" i="1"/>
  <c r="AO27" i="1"/>
  <c r="AI29" i="1"/>
  <c r="AR6" i="1"/>
  <c r="BB6" i="1" s="1"/>
  <c r="AF29" i="1"/>
  <c r="AO13" i="1"/>
  <c r="AO8" i="1"/>
  <c r="AN29" i="1"/>
  <c r="AO12" i="1"/>
  <c r="AO16" i="1"/>
  <c r="AO20" i="1"/>
  <c r="AO24" i="1"/>
  <c r="AO28" i="1"/>
  <c r="AL29" i="1"/>
  <c r="AE6" i="1"/>
  <c r="AO6" i="1" s="1"/>
  <c r="AK10" i="1"/>
  <c r="AK29" i="1" s="1"/>
  <c r="AE29" i="1"/>
  <c r="AB8" i="1"/>
  <c r="AB12" i="1"/>
  <c r="AB16" i="1"/>
  <c r="AB20" i="1"/>
  <c r="AB25" i="1"/>
  <c r="AB28" i="1"/>
  <c r="AB24" i="1"/>
  <c r="AB18" i="1"/>
  <c r="S29" i="1"/>
  <c r="AA29" i="1"/>
  <c r="AB10" i="1"/>
  <c r="AB14" i="1"/>
  <c r="AB7" i="1"/>
  <c r="AB15" i="1"/>
  <c r="AB19" i="1"/>
  <c r="AB23" i="1"/>
  <c r="AB27" i="1"/>
  <c r="AB22" i="1"/>
  <c r="V29" i="1"/>
  <c r="U29" i="1"/>
  <c r="AB26" i="1"/>
  <c r="AB9" i="1"/>
  <c r="AB13" i="1"/>
  <c r="AB17" i="1"/>
  <c r="AB21" i="1"/>
  <c r="Y29" i="1"/>
  <c r="R6" i="1"/>
  <c r="AB6" i="1" s="1"/>
  <c r="X10" i="1"/>
  <c r="X29" i="1" s="1"/>
  <c r="R29" i="1"/>
  <c r="BO29" i="1"/>
  <c r="I29" i="1"/>
  <c r="C29" i="1"/>
  <c r="BF29" i="1"/>
  <c r="BI29" i="1"/>
  <c r="K8" i="1"/>
  <c r="K29" i="1" s="1"/>
  <c r="DU29" i="1" l="1"/>
  <c r="FK21" i="1"/>
  <c r="FK25" i="1"/>
  <c r="FK20" i="1"/>
  <c r="FK12" i="1"/>
  <c r="FK18" i="1"/>
  <c r="FK23" i="1"/>
  <c r="FK19" i="1"/>
  <c r="FK7" i="1"/>
  <c r="FK24" i="1"/>
  <c r="DL8" i="1"/>
  <c r="DL29" i="1" s="1"/>
  <c r="FK17" i="1"/>
  <c r="FK9" i="1"/>
  <c r="FK22" i="1"/>
  <c r="FK28" i="1"/>
  <c r="FK11" i="1"/>
  <c r="FK16" i="1"/>
  <c r="FK10" i="1"/>
  <c r="FK26" i="1"/>
  <c r="FK27" i="1"/>
  <c r="FK15" i="1"/>
  <c r="EB6" i="1"/>
  <c r="FH6" i="1"/>
  <c r="ER6" i="1"/>
  <c r="BS13" i="1"/>
  <c r="BS15" i="1"/>
  <c r="BS17" i="1"/>
  <c r="BS24" i="1"/>
  <c r="BS8" i="1"/>
  <c r="BS20" i="1"/>
  <c r="BS23" i="1"/>
  <c r="BS27" i="1"/>
  <c r="BS25" i="1"/>
  <c r="BS12" i="1"/>
  <c r="BS28" i="1"/>
  <c r="BS7" i="1"/>
  <c r="BS26" i="1"/>
  <c r="BS11" i="1"/>
  <c r="BS18" i="1"/>
  <c r="BS19" i="1"/>
  <c r="BS16" i="1"/>
  <c r="BS9" i="1"/>
  <c r="BS10" i="1"/>
  <c r="BS14" i="1"/>
  <c r="BS21" i="1"/>
  <c r="BS22" i="1"/>
  <c r="BS6" i="1"/>
  <c r="BB29" i="1"/>
  <c r="AO29" i="1"/>
  <c r="AB29" i="1"/>
  <c r="BP29" i="1"/>
  <c r="FK6" i="1" l="1"/>
  <c r="EB29" i="1"/>
  <c r="FK8" i="1"/>
  <c r="FH29" i="1"/>
  <c r="ER29" i="1"/>
  <c r="BS29" i="1"/>
  <c r="FK29" i="1" l="1"/>
  <c r="CL6" i="1"/>
  <c r="CO6" i="1"/>
  <c r="CU6" i="1"/>
  <c r="CL7" i="1"/>
  <c r="CO7" i="1"/>
  <c r="CU7" i="1"/>
  <c r="CL8" i="1"/>
  <c r="CO8" i="1"/>
  <c r="CU8" i="1"/>
  <c r="CL9" i="1"/>
  <c r="CO9" i="1"/>
  <c r="CU9" i="1"/>
  <c r="CL10" i="1"/>
  <c r="CO10" i="1"/>
  <c r="CU10" i="1"/>
  <c r="CL11" i="1"/>
  <c r="CO11" i="1"/>
  <c r="CU11" i="1"/>
  <c r="CL12" i="1"/>
  <c r="CO12" i="1"/>
  <c r="CU12" i="1"/>
  <c r="CL13" i="1"/>
  <c r="CO13" i="1"/>
  <c r="CU13" i="1"/>
  <c r="CL14" i="1"/>
  <c r="CO14" i="1"/>
  <c r="CU14" i="1"/>
  <c r="CL15" i="1"/>
  <c r="CO15" i="1"/>
  <c r="CU15" i="1"/>
  <c r="CL16" i="1"/>
  <c r="CO16" i="1"/>
  <c r="CU16" i="1"/>
  <c r="CL17" i="1"/>
  <c r="CO17" i="1"/>
  <c r="CU17" i="1"/>
  <c r="CL18" i="1"/>
  <c r="CO18" i="1"/>
  <c r="CU18" i="1"/>
  <c r="CL19" i="1"/>
  <c r="CO19" i="1"/>
  <c r="CU19" i="1"/>
  <c r="CL20" i="1"/>
  <c r="CO20" i="1"/>
  <c r="CU20" i="1"/>
  <c r="CL21" i="1"/>
  <c r="CO21" i="1"/>
  <c r="CU21" i="1"/>
  <c r="CL22" i="1"/>
  <c r="CO22" i="1"/>
  <c r="CU22" i="1"/>
  <c r="CL23" i="1"/>
  <c r="CO23" i="1"/>
  <c r="CU23" i="1"/>
  <c r="CL24" i="1"/>
  <c r="CO24" i="1"/>
  <c r="CU24" i="1"/>
  <c r="CL25" i="1"/>
  <c r="CO25" i="1"/>
  <c r="CU25" i="1"/>
  <c r="CL26" i="1"/>
  <c r="CO26" i="1"/>
  <c r="CU26" i="1"/>
  <c r="CL27" i="1"/>
  <c r="CO27" i="1"/>
  <c r="CU27" i="1"/>
  <c r="CL28" i="1"/>
  <c r="CO28" i="1"/>
  <c r="CU28" i="1"/>
  <c r="CJ29" i="1"/>
  <c r="CK29" i="1"/>
  <c r="CM29" i="1"/>
  <c r="CN29" i="1"/>
  <c r="CS29" i="1"/>
  <c r="CT29" i="1"/>
  <c r="BV6" i="1"/>
  <c r="BY6" i="1"/>
  <c r="CE6" i="1"/>
  <c r="BV7" i="1"/>
  <c r="BY7" i="1"/>
  <c r="CE7" i="1"/>
  <c r="BV8" i="1"/>
  <c r="BY8" i="1"/>
  <c r="CE8" i="1"/>
  <c r="BV9" i="1"/>
  <c r="BY9" i="1"/>
  <c r="CE9" i="1"/>
  <c r="BV10" i="1"/>
  <c r="BY10" i="1"/>
  <c r="CE10" i="1"/>
  <c r="BV11" i="1"/>
  <c r="BY11" i="1"/>
  <c r="CE11" i="1"/>
  <c r="BV12" i="1"/>
  <c r="BY12" i="1"/>
  <c r="CE12" i="1"/>
  <c r="BV13" i="1"/>
  <c r="BY13" i="1"/>
  <c r="CE13" i="1"/>
  <c r="BV14" i="1"/>
  <c r="BY14" i="1"/>
  <c r="CE14" i="1"/>
  <c r="BV15" i="1"/>
  <c r="BY15" i="1"/>
  <c r="CE15" i="1"/>
  <c r="BV16" i="1"/>
  <c r="BY16" i="1"/>
  <c r="CE16" i="1"/>
  <c r="BV17" i="1"/>
  <c r="BY17" i="1"/>
  <c r="CE17" i="1"/>
  <c r="BV18" i="1"/>
  <c r="BY18" i="1"/>
  <c r="CE18" i="1"/>
  <c r="BV19" i="1"/>
  <c r="BY19" i="1"/>
  <c r="CE19" i="1"/>
  <c r="BV20" i="1"/>
  <c r="BY20" i="1"/>
  <c r="CE20" i="1"/>
  <c r="BV21" i="1"/>
  <c r="BY21" i="1"/>
  <c r="CE21" i="1"/>
  <c r="BV22" i="1"/>
  <c r="BY22" i="1"/>
  <c r="CE22" i="1"/>
  <c r="BV23" i="1"/>
  <c r="BY23" i="1"/>
  <c r="CE23" i="1"/>
  <c r="BV24" i="1"/>
  <c r="BY24" i="1"/>
  <c r="CE24" i="1"/>
  <c r="BV25" i="1"/>
  <c r="BY25" i="1"/>
  <c r="CE25" i="1"/>
  <c r="BV26" i="1"/>
  <c r="BY26" i="1"/>
  <c r="CE26" i="1"/>
  <c r="BV27" i="1"/>
  <c r="BY27" i="1"/>
  <c r="CE27" i="1"/>
  <c r="BV28" i="1"/>
  <c r="BY28" i="1"/>
  <c r="CE28" i="1"/>
  <c r="BT29" i="1"/>
  <c r="BU29" i="1"/>
  <c r="BW29" i="1"/>
  <c r="BX29" i="1"/>
  <c r="CC29" i="1"/>
  <c r="CD29" i="1"/>
  <c r="L29" i="1"/>
  <c r="F29" i="1"/>
  <c r="G29" i="1"/>
  <c r="M29" i="1"/>
  <c r="N7" i="1"/>
  <c r="N8" i="1"/>
  <c r="N9" i="1"/>
  <c r="N10" i="1"/>
  <c r="N11" i="1"/>
  <c r="N12" i="1"/>
  <c r="N13" i="1"/>
  <c r="N14" i="1"/>
  <c r="N15" i="1"/>
  <c r="N16" i="1"/>
  <c r="N17" i="1"/>
  <c r="N18" i="1"/>
  <c r="N19" i="1"/>
  <c r="N20" i="1"/>
  <c r="N21" i="1"/>
  <c r="N22" i="1"/>
  <c r="N23" i="1"/>
  <c r="N24" i="1"/>
  <c r="N25" i="1"/>
  <c r="N26" i="1"/>
  <c r="N27" i="1"/>
  <c r="N28" i="1"/>
  <c r="N6" i="1"/>
  <c r="H7" i="1"/>
  <c r="H8" i="1"/>
  <c r="H9" i="1"/>
  <c r="H10" i="1"/>
  <c r="H11" i="1"/>
  <c r="H12" i="1"/>
  <c r="H13" i="1"/>
  <c r="H14" i="1"/>
  <c r="H15" i="1"/>
  <c r="H16" i="1"/>
  <c r="H17" i="1"/>
  <c r="H18" i="1"/>
  <c r="H19" i="1"/>
  <c r="H20" i="1"/>
  <c r="H21" i="1"/>
  <c r="H22" i="1"/>
  <c r="H23" i="1"/>
  <c r="H24" i="1"/>
  <c r="H25" i="1"/>
  <c r="H26" i="1"/>
  <c r="H27" i="1"/>
  <c r="H28" i="1"/>
  <c r="H6" i="1"/>
  <c r="D29" i="1"/>
  <c r="E7" i="1"/>
  <c r="E8" i="1"/>
  <c r="E9" i="1"/>
  <c r="E10" i="1"/>
  <c r="E11" i="1"/>
  <c r="E12" i="1"/>
  <c r="E13" i="1"/>
  <c r="E14" i="1"/>
  <c r="E15" i="1"/>
  <c r="E16" i="1"/>
  <c r="E17" i="1"/>
  <c r="E18" i="1"/>
  <c r="E19" i="1"/>
  <c r="E20" i="1"/>
  <c r="E21" i="1"/>
  <c r="E22" i="1"/>
  <c r="E23" i="1"/>
  <c r="E24" i="1"/>
  <c r="E25" i="1"/>
  <c r="E26" i="1"/>
  <c r="E27" i="1"/>
  <c r="E28" i="1"/>
  <c r="E6" i="1"/>
  <c r="CF28" i="1" l="1"/>
  <c r="CF24" i="1"/>
  <c r="CF20" i="1"/>
  <c r="CF16" i="1"/>
  <c r="CF12" i="1"/>
  <c r="CF8" i="1"/>
  <c r="CV25" i="1"/>
  <c r="CV21" i="1"/>
  <c r="EU21" i="1" s="1"/>
  <c r="CV17" i="1"/>
  <c r="EU17" i="1" s="1"/>
  <c r="CV13" i="1"/>
  <c r="EU13" i="1" s="1"/>
  <c r="CV9" i="1"/>
  <c r="EU9" i="1" s="1"/>
  <c r="EU25" i="1"/>
  <c r="CF25" i="1"/>
  <c r="CF21" i="1"/>
  <c r="CF17" i="1"/>
  <c r="DO17" i="1" s="1"/>
  <c r="CF13" i="1"/>
  <c r="EE13" i="1" s="1"/>
  <c r="CF9" i="1"/>
  <c r="EE9" i="1" s="1"/>
  <c r="CV26" i="1"/>
  <c r="CV22" i="1"/>
  <c r="CV18" i="1"/>
  <c r="CV14" i="1"/>
  <c r="CV10" i="1"/>
  <c r="CV6" i="1"/>
  <c r="CF18" i="1"/>
  <c r="CF14" i="1"/>
  <c r="CF10" i="1"/>
  <c r="CF6" i="1"/>
  <c r="CG6" i="1" s="1"/>
  <c r="CH6" i="1" s="1"/>
  <c r="CV27" i="1"/>
  <c r="CV23" i="1"/>
  <c r="CV19" i="1"/>
  <c r="CV15" i="1"/>
  <c r="CV11" i="1"/>
  <c r="CV7" i="1"/>
  <c r="CF26" i="1"/>
  <c r="CF22" i="1"/>
  <c r="CF27" i="1"/>
  <c r="CF23" i="1"/>
  <c r="CF19" i="1"/>
  <c r="CF15" i="1"/>
  <c r="CF11" i="1"/>
  <c r="CF7" i="1"/>
  <c r="CV28" i="1"/>
  <c r="CV24" i="1"/>
  <c r="CV20" i="1"/>
  <c r="CV16" i="1"/>
  <c r="CV12" i="1"/>
  <c r="CV8" i="1"/>
  <c r="O6" i="1"/>
  <c r="BC6" i="1" s="1"/>
  <c r="BQ6" i="1" s="1"/>
  <c r="BR6" i="1" s="1"/>
  <c r="CU29" i="1"/>
  <c r="CO29" i="1"/>
  <c r="CL29" i="1"/>
  <c r="BV29" i="1"/>
  <c r="CE29" i="1"/>
  <c r="BY29" i="1"/>
  <c r="O28" i="1"/>
  <c r="BC28" i="1" s="1"/>
  <c r="BQ28" i="1" s="1"/>
  <c r="BR28" i="1" s="1"/>
  <c r="O20" i="1"/>
  <c r="BC20" i="1" s="1"/>
  <c r="BQ20" i="1" s="1"/>
  <c r="BR20" i="1" s="1"/>
  <c r="O12" i="1"/>
  <c r="BC12" i="1" s="1"/>
  <c r="BQ12" i="1" s="1"/>
  <c r="BR12" i="1" s="1"/>
  <c r="O19" i="1"/>
  <c r="BC19" i="1" s="1"/>
  <c r="BQ19" i="1" s="1"/>
  <c r="BR19" i="1" s="1"/>
  <c r="O24" i="1"/>
  <c r="BC24" i="1" s="1"/>
  <c r="BQ24" i="1" s="1"/>
  <c r="BR24" i="1" s="1"/>
  <c r="O16" i="1"/>
  <c r="BC16" i="1" s="1"/>
  <c r="BQ16" i="1" s="1"/>
  <c r="BR16" i="1" s="1"/>
  <c r="O8" i="1"/>
  <c r="BC8" i="1" s="1"/>
  <c r="BQ8" i="1" s="1"/>
  <c r="BR8" i="1" s="1"/>
  <c r="O27" i="1"/>
  <c r="BC27" i="1" s="1"/>
  <c r="BQ27" i="1" s="1"/>
  <c r="BR27" i="1" s="1"/>
  <c r="O11" i="1"/>
  <c r="BC11" i="1" s="1"/>
  <c r="BQ11" i="1" s="1"/>
  <c r="BR11" i="1" s="1"/>
  <c r="O23" i="1"/>
  <c r="BC23" i="1" s="1"/>
  <c r="BQ23" i="1" s="1"/>
  <c r="BR23" i="1" s="1"/>
  <c r="O15" i="1"/>
  <c r="BC15" i="1" s="1"/>
  <c r="BQ15" i="1" s="1"/>
  <c r="BR15" i="1" s="1"/>
  <c r="O7" i="1"/>
  <c r="BC7" i="1" s="1"/>
  <c r="BQ7" i="1" s="1"/>
  <c r="BR7" i="1" s="1"/>
  <c r="O22" i="1"/>
  <c r="BC22" i="1" s="1"/>
  <c r="BQ22" i="1" s="1"/>
  <c r="BR22" i="1" s="1"/>
  <c r="O10" i="1"/>
  <c r="BC10" i="1" s="1"/>
  <c r="BQ10" i="1" s="1"/>
  <c r="BR10" i="1" s="1"/>
  <c r="O17" i="1"/>
  <c r="BC17" i="1" s="1"/>
  <c r="BQ17" i="1" s="1"/>
  <c r="BR17" i="1" s="1"/>
  <c r="O13" i="1"/>
  <c r="BC13" i="1" s="1"/>
  <c r="BQ13" i="1" s="1"/>
  <c r="BR13" i="1" s="1"/>
  <c r="O9" i="1"/>
  <c r="BC9" i="1" s="1"/>
  <c r="BQ9" i="1" s="1"/>
  <c r="BR9" i="1" s="1"/>
  <c r="N29" i="1"/>
  <c r="O26" i="1"/>
  <c r="BC26" i="1" s="1"/>
  <c r="BQ26" i="1" s="1"/>
  <c r="BR26" i="1" s="1"/>
  <c r="O18" i="1"/>
  <c r="BC18" i="1" s="1"/>
  <c r="BQ18" i="1" s="1"/>
  <c r="BR18" i="1" s="1"/>
  <c r="O25" i="1"/>
  <c r="BC25" i="1" s="1"/>
  <c r="BQ25" i="1" s="1"/>
  <c r="BR25" i="1" s="1"/>
  <c r="E29" i="1"/>
  <c r="O14" i="1"/>
  <c r="BC14" i="1" s="1"/>
  <c r="BQ14" i="1" s="1"/>
  <c r="BR14" i="1" s="1"/>
  <c r="O21" i="1"/>
  <c r="BC21" i="1" s="1"/>
  <c r="BQ21" i="1" s="1"/>
  <c r="BR21" i="1" s="1"/>
  <c r="H29" i="1"/>
  <c r="DO21" i="1" l="1"/>
  <c r="EE21" i="1"/>
  <c r="DO13" i="1"/>
  <c r="EE25" i="1"/>
  <c r="ES25" i="1" s="1"/>
  <c r="ET25" i="1" s="1"/>
  <c r="EE7" i="1"/>
  <c r="EU7" i="1"/>
  <c r="DO7" i="1"/>
  <c r="DO20" i="1"/>
  <c r="EC20" i="1" s="1"/>
  <c r="ED20" i="1" s="1"/>
  <c r="EU20" i="1"/>
  <c r="EE20" i="1"/>
  <c r="EU11" i="1"/>
  <c r="DO11" i="1"/>
  <c r="EC11" i="1" s="1"/>
  <c r="ED11" i="1" s="1"/>
  <c r="EE11" i="1"/>
  <c r="EE27" i="1"/>
  <c r="EU27" i="1"/>
  <c r="DO27" i="1"/>
  <c r="EC27" i="1" s="1"/>
  <c r="ED27" i="1" s="1"/>
  <c r="EU18" i="1"/>
  <c r="DO18" i="1"/>
  <c r="EC18" i="1" s="1"/>
  <c r="ED18" i="1" s="1"/>
  <c r="EE18" i="1"/>
  <c r="EE17" i="1"/>
  <c r="DO14" i="1"/>
  <c r="EC14" i="1" s="1"/>
  <c r="ED14" i="1" s="1"/>
  <c r="EU14" i="1"/>
  <c r="EE14" i="1"/>
  <c r="EU8" i="1"/>
  <c r="EE8" i="1"/>
  <c r="DO8" i="1"/>
  <c r="EE24" i="1"/>
  <c r="DO24" i="1"/>
  <c r="EC24" i="1" s="1"/>
  <c r="ED24" i="1" s="1"/>
  <c r="EU24" i="1"/>
  <c r="EE15" i="1"/>
  <c r="EU15" i="1"/>
  <c r="DO15" i="1"/>
  <c r="EC15" i="1" s="1"/>
  <c r="ED15" i="1" s="1"/>
  <c r="CY6" i="1"/>
  <c r="DM6" i="1" s="1"/>
  <c r="DN6" i="1" s="1"/>
  <c r="DO6" i="1"/>
  <c r="EC6" i="1" s="1"/>
  <c r="ED6" i="1" s="1"/>
  <c r="EU6" i="1"/>
  <c r="EE6" i="1"/>
  <c r="ES6" i="1" s="1"/>
  <c r="ET6" i="1" s="1"/>
  <c r="EU22" i="1"/>
  <c r="DO22" i="1"/>
  <c r="EE22" i="1"/>
  <c r="DO9" i="1"/>
  <c r="EC9" i="1" s="1"/>
  <c r="ED9" i="1" s="1"/>
  <c r="DO25" i="1"/>
  <c r="EC25" i="1" s="1"/>
  <c r="ED25" i="1" s="1"/>
  <c r="DO16" i="1"/>
  <c r="EC16" i="1" s="1"/>
  <c r="ED16" i="1" s="1"/>
  <c r="EU16" i="1"/>
  <c r="EE16" i="1"/>
  <c r="DO23" i="1"/>
  <c r="EC23" i="1" s="1"/>
  <c r="ED23" i="1" s="1"/>
  <c r="EU23" i="1"/>
  <c r="EE23" i="1"/>
  <c r="EU12" i="1"/>
  <c r="EE12" i="1"/>
  <c r="DO12" i="1"/>
  <c r="EC12" i="1" s="1"/>
  <c r="ED12" i="1" s="1"/>
  <c r="EE28" i="1"/>
  <c r="EU28" i="1"/>
  <c r="DO28" i="1"/>
  <c r="EE19" i="1"/>
  <c r="DO19" i="1"/>
  <c r="EC19" i="1" s="1"/>
  <c r="ED19" i="1" s="1"/>
  <c r="EU19" i="1"/>
  <c r="EU10" i="1"/>
  <c r="DO10" i="1"/>
  <c r="EC10" i="1" s="1"/>
  <c r="ED10" i="1" s="1"/>
  <c r="EE10" i="1"/>
  <c r="EE26" i="1"/>
  <c r="DO26" i="1"/>
  <c r="EC26" i="1" s="1"/>
  <c r="ED26" i="1" s="1"/>
  <c r="EU26" i="1"/>
  <c r="EC7" i="1"/>
  <c r="ED7" i="1" s="1"/>
  <c r="EC22" i="1"/>
  <c r="ED22" i="1" s="1"/>
  <c r="ES27" i="1"/>
  <c r="ET27" i="1" s="1"/>
  <c r="EC8" i="1"/>
  <c r="ED8" i="1" s="1"/>
  <c r="EC21" i="1"/>
  <c r="ED21" i="1" s="1"/>
  <c r="EC17" i="1"/>
  <c r="ED17" i="1" s="1"/>
  <c r="EC28" i="1"/>
  <c r="ED28" i="1" s="1"/>
  <c r="EC13" i="1"/>
  <c r="ED13" i="1" s="1"/>
  <c r="CI13" i="1"/>
  <c r="CW13" i="1" s="1"/>
  <c r="CX13" i="1" s="1"/>
  <c r="FI13" i="1" s="1"/>
  <c r="FJ13" i="1" s="1"/>
  <c r="CY13" i="1"/>
  <c r="DM13" i="1" s="1"/>
  <c r="DN13" i="1" s="1"/>
  <c r="CI9" i="1"/>
  <c r="CW9" i="1" s="1"/>
  <c r="CX9" i="1" s="1"/>
  <c r="FI9" i="1" s="1"/>
  <c r="FJ9" i="1" s="1"/>
  <c r="CY9" i="1"/>
  <c r="DM9" i="1" s="1"/>
  <c r="DN9" i="1" s="1"/>
  <c r="CI19" i="1"/>
  <c r="CW19" i="1" s="1"/>
  <c r="CX19" i="1" s="1"/>
  <c r="CY19" i="1"/>
  <c r="DM19" i="1" s="1"/>
  <c r="DN19" i="1" s="1"/>
  <c r="CI28" i="1"/>
  <c r="CW28" i="1" s="1"/>
  <c r="CX28" i="1" s="1"/>
  <c r="CY28" i="1"/>
  <c r="DM28" i="1" s="1"/>
  <c r="DN28" i="1" s="1"/>
  <c r="CY8" i="1"/>
  <c r="DM8" i="1" s="1"/>
  <c r="DN8" i="1" s="1"/>
  <c r="CI8" i="1"/>
  <c r="CI23" i="1"/>
  <c r="CW23" i="1" s="1"/>
  <c r="CX23" i="1" s="1"/>
  <c r="CY23" i="1"/>
  <c r="DM23" i="1" s="1"/>
  <c r="DN23" i="1" s="1"/>
  <c r="CI16" i="1"/>
  <c r="CW16" i="1" s="1"/>
  <c r="CX16" i="1" s="1"/>
  <c r="CY16" i="1"/>
  <c r="DM16" i="1" s="1"/>
  <c r="DN16" i="1" s="1"/>
  <c r="CY15" i="1"/>
  <c r="DM15" i="1" s="1"/>
  <c r="DN15" i="1" s="1"/>
  <c r="CI15" i="1"/>
  <c r="CW15" i="1" s="1"/>
  <c r="CX15" i="1" s="1"/>
  <c r="FI15" i="1" s="1"/>
  <c r="FJ15" i="1" s="1"/>
  <c r="CI21" i="1"/>
  <c r="CY21" i="1"/>
  <c r="DM21" i="1" s="1"/>
  <c r="DN21" i="1" s="1"/>
  <c r="CI14" i="1"/>
  <c r="CW14" i="1" s="1"/>
  <c r="CX14" i="1" s="1"/>
  <c r="CY14" i="1"/>
  <c r="DM14" i="1" s="1"/>
  <c r="DN14" i="1" s="1"/>
  <c r="CI10" i="1"/>
  <c r="CW10" i="1" s="1"/>
  <c r="CX10" i="1" s="1"/>
  <c r="FI10" i="1" s="1"/>
  <c r="FJ10" i="1" s="1"/>
  <c r="CY10" i="1"/>
  <c r="DM10" i="1" s="1"/>
  <c r="DN10" i="1" s="1"/>
  <c r="CY25" i="1"/>
  <c r="DM25" i="1" s="1"/>
  <c r="DN25" i="1" s="1"/>
  <c r="CI25" i="1"/>
  <c r="CW25" i="1" s="1"/>
  <c r="CX25" i="1" s="1"/>
  <c r="FI25" i="1" s="1"/>
  <c r="FJ25" i="1" s="1"/>
  <c r="CI27" i="1"/>
  <c r="CW27" i="1" s="1"/>
  <c r="CX27" i="1" s="1"/>
  <c r="CY27" i="1"/>
  <c r="DM27" i="1" s="1"/>
  <c r="DN27" i="1" s="1"/>
  <c r="CI17" i="1"/>
  <c r="CW17" i="1" s="1"/>
  <c r="CX17" i="1" s="1"/>
  <c r="FI17" i="1" s="1"/>
  <c r="FJ17" i="1" s="1"/>
  <c r="CY17" i="1"/>
  <c r="DM17" i="1" s="1"/>
  <c r="DN17" i="1" s="1"/>
  <c r="CI24" i="1"/>
  <c r="CW24" i="1" s="1"/>
  <c r="CX24" i="1" s="1"/>
  <c r="CY24" i="1"/>
  <c r="DM24" i="1" s="1"/>
  <c r="DN24" i="1" s="1"/>
  <c r="CI18" i="1"/>
  <c r="CW18" i="1" s="1"/>
  <c r="CX18" i="1" s="1"/>
  <c r="FI18" i="1" s="1"/>
  <c r="FJ18" i="1" s="1"/>
  <c r="CY18" i="1"/>
  <c r="DM18" i="1" s="1"/>
  <c r="DN18" i="1" s="1"/>
  <c r="CY12" i="1"/>
  <c r="DM12" i="1" s="1"/>
  <c r="DN12" i="1" s="1"/>
  <c r="CI12" i="1"/>
  <c r="CI11" i="1"/>
  <c r="CW11" i="1" s="1"/>
  <c r="CX11" i="1" s="1"/>
  <c r="CY11" i="1"/>
  <c r="DM11" i="1" s="1"/>
  <c r="DN11" i="1" s="1"/>
  <c r="CY20" i="1"/>
  <c r="DM20" i="1" s="1"/>
  <c r="DN20" i="1" s="1"/>
  <c r="CI20" i="1"/>
  <c r="CW20" i="1" s="1"/>
  <c r="CX20" i="1" s="1"/>
  <c r="CI26" i="1"/>
  <c r="CW26" i="1" s="1"/>
  <c r="CX26" i="1" s="1"/>
  <c r="CY26" i="1"/>
  <c r="DM26" i="1" s="1"/>
  <c r="DN26" i="1" s="1"/>
  <c r="CI22" i="1"/>
  <c r="CW22" i="1" s="1"/>
  <c r="CX22" i="1" s="1"/>
  <c r="CY22" i="1"/>
  <c r="DM22" i="1" s="1"/>
  <c r="DN22" i="1" s="1"/>
  <c r="CI7" i="1"/>
  <c r="CY7" i="1"/>
  <c r="DM7" i="1" s="1"/>
  <c r="DN7" i="1" s="1"/>
  <c r="CI6" i="1"/>
  <c r="CW6" i="1" s="1"/>
  <c r="CX6" i="1" s="1"/>
  <c r="CW12" i="1"/>
  <c r="CX12" i="1" s="1"/>
  <c r="CW21" i="1"/>
  <c r="CX21" i="1" s="1"/>
  <c r="FI21" i="1" s="1"/>
  <c r="FJ21" i="1" s="1"/>
  <c r="CW8" i="1"/>
  <c r="CX8" i="1" s="1"/>
  <c r="CV29" i="1"/>
  <c r="CF29" i="1"/>
  <c r="CG8" i="1"/>
  <c r="CH8" i="1" s="1"/>
  <c r="ES8" i="1" s="1"/>
  <c r="ET8" i="1" s="1"/>
  <c r="CG28" i="1"/>
  <c r="CH28" i="1" s="1"/>
  <c r="CG25" i="1"/>
  <c r="CH25" i="1" s="1"/>
  <c r="CG7" i="1"/>
  <c r="CH7" i="1" s="1"/>
  <c r="CG10" i="1"/>
  <c r="CH10" i="1" s="1"/>
  <c r="CG13" i="1"/>
  <c r="CH13" i="1" s="1"/>
  <c r="ES13" i="1" s="1"/>
  <c r="ET13" i="1" s="1"/>
  <c r="CG12" i="1"/>
  <c r="CH12" i="1" s="1"/>
  <c r="CG16" i="1"/>
  <c r="CH16" i="1" s="1"/>
  <c r="CG9" i="1"/>
  <c r="CH9" i="1" s="1"/>
  <c r="ES9" i="1" s="1"/>
  <c r="ET9" i="1" s="1"/>
  <c r="CG14" i="1"/>
  <c r="CH14" i="1" s="1"/>
  <c r="CG26" i="1"/>
  <c r="CH26" i="1" s="1"/>
  <c r="CG17" i="1"/>
  <c r="CH17" i="1" s="1"/>
  <c r="CG21" i="1"/>
  <c r="CH21" i="1" s="1"/>
  <c r="ES21" i="1" s="1"/>
  <c r="ET21" i="1" s="1"/>
  <c r="CG20" i="1"/>
  <c r="CH20" i="1" s="1"/>
  <c r="ES20" i="1" s="1"/>
  <c r="ET20" i="1" s="1"/>
  <c r="CG15" i="1"/>
  <c r="CH15" i="1" s="1"/>
  <c r="CG19" i="1"/>
  <c r="CH19" i="1" s="1"/>
  <c r="CG11" i="1"/>
  <c r="CH11" i="1" s="1"/>
  <c r="ES11" i="1" s="1"/>
  <c r="ET11" i="1" s="1"/>
  <c r="CG23" i="1"/>
  <c r="CH23" i="1" s="1"/>
  <c r="CG27" i="1"/>
  <c r="CH27" i="1" s="1"/>
  <c r="CG24" i="1"/>
  <c r="CH24" i="1" s="1"/>
  <c r="ES24" i="1" s="1"/>
  <c r="ET24" i="1" s="1"/>
  <c r="CG18" i="1"/>
  <c r="CH18" i="1" s="1"/>
  <c r="CG22" i="1"/>
  <c r="CH22" i="1" s="1"/>
  <c r="O29" i="1"/>
  <c r="BC29" i="1" s="1"/>
  <c r="BQ29" i="1" s="1"/>
  <c r="BR29" i="1" s="1"/>
  <c r="FI6" i="1" l="1"/>
  <c r="FJ6" i="1" s="1"/>
  <c r="FI27" i="1"/>
  <c r="FJ27" i="1" s="1"/>
  <c r="FI16" i="1"/>
  <c r="FJ16" i="1" s="1"/>
  <c r="ES22" i="1"/>
  <c r="ET22" i="1" s="1"/>
  <c r="ES23" i="1"/>
  <c r="ET23" i="1" s="1"/>
  <c r="ES14" i="1"/>
  <c r="ET14" i="1" s="1"/>
  <c r="ES28" i="1"/>
  <c r="ET28" i="1" s="1"/>
  <c r="FI11" i="1"/>
  <c r="FJ11" i="1" s="1"/>
  <c r="ES18" i="1"/>
  <c r="ET18" i="1" s="1"/>
  <c r="ES10" i="1"/>
  <c r="ET10" i="1" s="1"/>
  <c r="FI14" i="1"/>
  <c r="FJ14" i="1" s="1"/>
  <c r="ES19" i="1"/>
  <c r="ET19" i="1" s="1"/>
  <c r="ES7" i="1"/>
  <c r="ET7" i="1" s="1"/>
  <c r="FI20" i="1"/>
  <c r="FJ20" i="1" s="1"/>
  <c r="FI23" i="1"/>
  <c r="FJ23" i="1" s="1"/>
  <c r="FI26" i="1"/>
  <c r="FJ26" i="1" s="1"/>
  <c r="ES15" i="1"/>
  <c r="ET15" i="1" s="1"/>
  <c r="ES12" i="1"/>
  <c r="ET12" i="1" s="1"/>
  <c r="FI22" i="1"/>
  <c r="FJ22" i="1" s="1"/>
  <c r="FI24" i="1"/>
  <c r="FJ24" i="1" s="1"/>
  <c r="FI8" i="1"/>
  <c r="FJ8" i="1" s="1"/>
  <c r="FI28" i="1"/>
  <c r="FJ28" i="1" s="1"/>
  <c r="ES16" i="1"/>
  <c r="ET16" i="1" s="1"/>
  <c r="ES17" i="1"/>
  <c r="ET17" i="1" s="1"/>
  <c r="ES26" i="1"/>
  <c r="ET26" i="1" s="1"/>
  <c r="DO29" i="1"/>
  <c r="EC29" i="1" s="1"/>
  <c r="ED29" i="1" s="1"/>
  <c r="EU29" i="1"/>
  <c r="EE29" i="1"/>
  <c r="FI12" i="1"/>
  <c r="FJ12" i="1" s="1"/>
  <c r="FI19" i="1"/>
  <c r="FJ19" i="1" s="1"/>
  <c r="CI29" i="1"/>
  <c r="CY29" i="1"/>
  <c r="DM29" i="1" s="1"/>
  <c r="DN29" i="1" s="1"/>
  <c r="CW7" i="1"/>
  <c r="CX7" i="1" s="1"/>
  <c r="FI7" i="1" s="1"/>
  <c r="FJ7" i="1" s="1"/>
  <c r="CG29" i="1"/>
  <c r="CH29" i="1" s="1"/>
  <c r="ES29" i="1" l="1"/>
  <c r="ET29" i="1" s="1"/>
  <c r="CW29" i="1"/>
  <c r="CX29" i="1" s="1"/>
  <c r="FI29" i="1" s="1"/>
  <c r="FJ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César Munilla</author>
  </authors>
  <commentList>
    <comment ref="BC3" authorId="0" shapeId="0" xr:uid="{19F5A5F0-27C5-4FA0-BF3D-17060C27E153}">
      <text>
        <r>
          <rPr>
            <b/>
            <sz val="9"/>
            <color indexed="81"/>
            <rFont val="Tahoma"/>
            <family val="2"/>
          </rPr>
          <t>César Munilla:</t>
        </r>
        <r>
          <rPr>
            <sz val="9"/>
            <color indexed="81"/>
            <rFont val="Tahoma"/>
            <family val="2"/>
          </rPr>
          <t xml:space="preserve">
Promedio de la carga acumulada de los últimos 4 microciclos</t>
        </r>
      </text>
    </comment>
    <comment ref="C4" authorId="0" shapeId="0" xr:uid="{FB5130F4-B6CD-46C1-A1F7-AE10962BC589}">
      <text>
        <r>
          <rPr>
            <b/>
            <sz val="9"/>
            <color indexed="81"/>
            <rFont val="Tahoma"/>
            <family val="2"/>
          </rPr>
          <t>César Munilla:</t>
        </r>
        <r>
          <rPr>
            <sz val="9"/>
            <color indexed="81"/>
            <rFont val="Tahoma"/>
            <family val="2"/>
          </rPr>
          <t xml:space="preserve">
Valor del RPE de la sesión. Se escribe automáticamente desde la hoja anterior.</t>
        </r>
      </text>
    </comment>
    <comment ref="D4" authorId="0" shapeId="0" xr:uid="{CC9D3B87-D141-455A-900C-5F610B8A5B0A}">
      <text>
        <r>
          <rPr>
            <b/>
            <sz val="9"/>
            <color indexed="81"/>
            <rFont val="Tahoma"/>
            <family val="2"/>
          </rPr>
          <t>César Munilla:</t>
        </r>
        <r>
          <rPr>
            <sz val="9"/>
            <color indexed="81"/>
            <rFont val="Tahoma"/>
            <family val="2"/>
          </rPr>
          <t xml:space="preserve">
Minutos totales de la sesión de entrenamiento</t>
        </r>
      </text>
    </comment>
    <comment ref="E4" authorId="0" shapeId="0" xr:uid="{B36DA105-D10F-4007-B2AB-057D43D39FA0}">
      <text>
        <r>
          <rPr>
            <b/>
            <sz val="9"/>
            <color indexed="81"/>
            <rFont val="Tahoma"/>
            <family val="2"/>
          </rPr>
          <t>César Munilla:</t>
        </r>
        <r>
          <rPr>
            <sz val="9"/>
            <color indexed="81"/>
            <rFont val="Tahoma"/>
            <family val="2"/>
          </rPr>
          <t xml:space="preserve">
Producto del RPE de la sesión X el volumen de la sesión</t>
        </r>
      </text>
    </comment>
    <comment ref="O4" authorId="0" shapeId="0" xr:uid="{9D6566B9-5231-4E31-9BAC-5D1A21C54C0C}">
      <text>
        <r>
          <rPr>
            <b/>
            <sz val="9"/>
            <color indexed="81"/>
            <rFont val="Tahoma"/>
            <family val="2"/>
          </rPr>
          <t>César Munilla:</t>
        </r>
        <r>
          <rPr>
            <sz val="9"/>
            <color indexed="81"/>
            <rFont val="Tahoma"/>
            <family val="2"/>
          </rPr>
          <t xml:space="preserve">
Suma total de la carga de todas las sesiones (carga semanal)</t>
        </r>
      </text>
    </comment>
    <comment ref="BQ4" authorId="0" shapeId="0" xr:uid="{B2CB75BA-B29B-4425-90F1-FD7CDFE26272}">
      <text>
        <r>
          <rPr>
            <b/>
            <sz val="9"/>
            <color indexed="81"/>
            <rFont val="Tahoma"/>
            <family val="2"/>
          </rPr>
          <t>César Munilla:</t>
        </r>
        <r>
          <rPr>
            <sz val="9"/>
            <color indexed="81"/>
            <rFont val="Tahoma"/>
            <family val="2"/>
          </rPr>
          <t xml:space="preserve">
Porcentaje de carga aguda respecto a la carga acumulada. Entre el 101 y 105% sería lo idóneo ya que correspondería a una progresión adecuada.</t>
        </r>
      </text>
    </comment>
    <comment ref="BR4" authorId="0" shapeId="0" xr:uid="{2752C249-E999-40C2-AB4B-C05D864BD440}">
      <text>
        <r>
          <rPr>
            <b/>
            <sz val="9"/>
            <color indexed="81"/>
            <rFont val="Tahoma"/>
            <family val="2"/>
          </rPr>
          <t>César Munilla:</t>
        </r>
        <r>
          <rPr>
            <sz val="9"/>
            <color indexed="81"/>
            <rFont val="Tahoma"/>
            <family val="2"/>
          </rPr>
          <t xml:space="preserve">
Porcentaje de carga de diferencia con el 105% de la carga aguda. Si el número está en negativo estamos dando menos estímulo del necesario (desentrenamiento).
Si el número está muy por encima de 30, estamos dando demasiado estímulo del necesario (sobrecarga)</t>
        </r>
      </text>
    </comment>
    <comment ref="C5" authorId="0" shapeId="0" xr:uid="{2FEA8FD1-76D1-41FB-B5F6-D038296843A6}">
      <text>
        <r>
          <rPr>
            <b/>
            <sz val="9"/>
            <color indexed="81"/>
            <rFont val="Tahoma"/>
            <family val="2"/>
          </rPr>
          <t>César Munilla:</t>
        </r>
        <r>
          <rPr>
            <sz val="9"/>
            <color indexed="81"/>
            <rFont val="Tahoma"/>
            <family val="2"/>
          </rPr>
          <t xml:space="preserve">
Cada una de las sesiones del microciclo</t>
        </r>
      </text>
    </comment>
  </commentList>
</comments>
</file>

<file path=xl/sharedStrings.xml><?xml version="1.0" encoding="utf-8"?>
<sst xmlns="http://schemas.openxmlformats.org/spreadsheetml/2006/main" count="266" uniqueCount="65">
  <si>
    <t>TEMPORADA</t>
  </si>
  <si>
    <t>MICROCICLO 1</t>
  </si>
  <si>
    <t>MICROCICLO 7</t>
  </si>
  <si>
    <t>JUGADOR</t>
  </si>
  <si>
    <t>MEDIA</t>
  </si>
  <si>
    <t>Jugador 1</t>
  </si>
  <si>
    <t>Jugador 2</t>
  </si>
  <si>
    <t>Jugador 3</t>
  </si>
  <si>
    <t>Jugador 4</t>
  </si>
  <si>
    <t>Jugador 5</t>
  </si>
  <si>
    <t>Jugador 6</t>
  </si>
  <si>
    <t>Jugador 7</t>
  </si>
  <si>
    <t>Jugador 8</t>
  </si>
  <si>
    <t>Jugador 9</t>
  </si>
  <si>
    <t>Jugador 10</t>
  </si>
  <si>
    <t>Jugador 11</t>
  </si>
  <si>
    <t>Jugador 12</t>
  </si>
  <si>
    <t>Jugador 13</t>
  </si>
  <si>
    <t>Jugador 14</t>
  </si>
  <si>
    <t>Jugador 15</t>
  </si>
  <si>
    <t>Jugador 16</t>
  </si>
  <si>
    <t>Jugador 17</t>
  </si>
  <si>
    <t>Jugador 18</t>
  </si>
  <si>
    <t>Jugador 19</t>
  </si>
  <si>
    <t>Jugador 20</t>
  </si>
  <si>
    <t>Jugador 21</t>
  </si>
  <si>
    <t>Jugador 22</t>
  </si>
  <si>
    <t>Jugador 23</t>
  </si>
  <si>
    <t>RPE</t>
  </si>
  <si>
    <t>Vol</t>
  </si>
  <si>
    <t>Carga</t>
  </si>
  <si>
    <t>Carga acumulada</t>
  </si>
  <si>
    <t>CARGA ACUMULADA CRÓNICA</t>
  </si>
  <si>
    <t>% CARGA IDÓNEA</t>
  </si>
  <si>
    <t>MICROCICLO 5</t>
  </si>
  <si>
    <t>MICROCICLO 4</t>
  </si>
  <si>
    <t>MICROCICLO 3</t>
  </si>
  <si>
    <t>MICROCICLO 2</t>
  </si>
  <si>
    <t>% CARGA AGUDA</t>
  </si>
  <si>
    <t>MICROCICLO 6</t>
  </si>
  <si>
    <t>MC1</t>
  </si>
  <si>
    <t>MC2</t>
  </si>
  <si>
    <t>MC3</t>
  </si>
  <si>
    <t>MC4</t>
  </si>
  <si>
    <t>MC5</t>
  </si>
  <si>
    <t>MC6</t>
  </si>
  <si>
    <t>MC7</t>
  </si>
  <si>
    <t>MC8</t>
  </si>
  <si>
    <t>MC9</t>
  </si>
  <si>
    <t>MC10</t>
  </si>
  <si>
    <t>MC11</t>
  </si>
  <si>
    <t>MC12</t>
  </si>
  <si>
    <t>MC13</t>
  </si>
  <si>
    <t>MC14</t>
  </si>
  <si>
    <t>MC15</t>
  </si>
  <si>
    <t>MC16</t>
  </si>
  <si>
    <t>MC17</t>
  </si>
  <si>
    <t>MC18</t>
  </si>
  <si>
    <t>MC19</t>
  </si>
  <si>
    <t>MC20</t>
  </si>
  <si>
    <t>MICROCICLO 8</t>
  </si>
  <si>
    <t>MICROCICLO 9</t>
  </si>
  <si>
    <t>MICROCICLO 10</t>
  </si>
  <si>
    <t>MICROCICLO 11</t>
  </si>
  <si>
    <t>@cesarmuni98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</si>
</sst>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Arial"/>
      <family val="2"/>
    </font>
    <font>
      <b/>
      <sz val="14"/>
      <color theme="0"/>
      <name val="Arial"/>
      <family val="2"/>
    </font>
    <font>
      <b/>
      <sz val="11"/>
      <color theme="0"/>
      <name val="Arial"/>
      <family val="2"/>
    </font>
    <font>
      <b/>
      <sz val="12"/>
      <color theme="0"/>
      <name val="Arial"/>
      <family val="2"/>
    </font>
    <font>
      <sz val="8"/>
      <name val="Calibri"/>
      <family val="2"/>
      <scheme val="minor"/>
    </font>
    <font>
      <b/>
      <sz val="9"/>
      <color theme="0"/>
      <name val="Arial"/>
      <family val="2"/>
    </font>
    <font>
      <sz val="8"/>
      <color theme="0"/>
      <name val="Arial"/>
      <family val="2"/>
    </font>
    <font>
      <sz val="12"/>
      <color theme="1"/>
      <name val="Arial"/>
      <family val="2"/>
    </font>
    <font>
      <b/>
      <sz val="11"/>
      <color rgb="FFFF0000"/>
      <name val="Arial"/>
      <family val="2"/>
    </font>
    <font>
      <b/>
      <sz val="12"/>
      <color theme="1"/>
      <name val="Arial"/>
      <family val="2"/>
    </font>
    <font>
      <b/>
      <sz val="12"/>
      <color rgb="FFFF0000"/>
      <name val="Arial"/>
      <family val="2"/>
    </font>
    <font>
      <b/>
      <i/>
      <sz val="14"/>
      <color theme="0"/>
      <name val="Arial"/>
      <family val="2"/>
    </font>
    <font>
      <b/>
      <i/>
      <sz val="14"/>
      <color rgb="FFFF0000"/>
      <name val="Arial"/>
      <family val="2"/>
    </font>
    <font>
      <sz val="9"/>
      <color indexed="81"/>
      <name val="Tahoma"/>
      <family val="2"/>
    </font>
    <font>
      <b/>
      <sz val="9"/>
      <color indexed="81"/>
      <name val="Tahoma"/>
      <family val="2"/>
    </font>
    <font>
      <b/>
      <sz val="12"/>
      <color theme="7"/>
      <name val="Calibri"/>
      <family val="2"/>
      <scheme val="minor"/>
    </font>
    <font>
      <sz val="12"/>
      <color theme="7"/>
      <name val="Calibri"/>
      <family val="2"/>
      <scheme val="minor"/>
    </font>
    <font>
      <b/>
      <sz val="12"/>
      <color theme="0"/>
      <name val="Calibri"/>
      <family val="2"/>
      <scheme val="minor"/>
    </font>
    <font>
      <b/>
      <sz val="16"/>
      <color theme="0"/>
      <name val="Calibri"/>
      <family val="2"/>
      <scheme val="minor"/>
    </font>
    <font>
      <sz val="11"/>
      <color theme="1"/>
      <name val="Amasis MT Pro Black"/>
      <family val="1"/>
    </font>
  </fonts>
  <fills count="13">
    <fill>
      <patternFill patternType="none"/>
    </fill>
    <fill>
      <patternFill patternType="gray125"/>
    </fill>
    <fill>
      <patternFill patternType="solid">
        <fgColor rgb="FFFF8181"/>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2F2F"/>
        <bgColor indexed="64"/>
      </patternFill>
    </fill>
    <fill>
      <patternFill patternType="solid">
        <fgColor theme="1"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5" tint="0.39997558519241921"/>
        <bgColor indexed="64"/>
      </patternFill>
    </fill>
  </fills>
  <borders count="54">
    <border>
      <left/>
      <right/>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rgb="FF7030A0"/>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style="thin">
        <color indexed="64"/>
      </top>
      <bottom/>
      <diagonal/>
    </border>
  </borders>
  <cellStyleXfs count="1">
    <xf numFmtId="0" fontId="0" fillId="0" borderId="0"/>
  </cellStyleXfs>
  <cellXfs count="119">
    <xf numFmtId="0" fontId="0" fillId="0" borderId="0" xfId="0"/>
    <xf numFmtId="0" fontId="1" fillId="2" borderId="0" xfId="0" applyFont="1" applyFill="1" applyAlignment="1">
      <alignment horizontal="center" vertical="center"/>
    </xf>
    <xf numFmtId="0" fontId="4" fillId="5" borderId="1"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6" borderId="2"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6"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6" fillId="4" borderId="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8" xfId="0" applyFont="1" applyFill="1" applyBorder="1" applyAlignment="1">
      <alignment horizontal="center" vertical="center"/>
    </xf>
    <xf numFmtId="0" fontId="1" fillId="9" borderId="0" xfId="0" applyFont="1" applyFill="1" applyAlignment="1">
      <alignment horizontal="center" vertical="center"/>
    </xf>
    <xf numFmtId="0" fontId="10" fillId="0" borderId="2" xfId="0" applyFont="1" applyBorder="1" applyAlignment="1">
      <alignment horizontal="left" vertical="center" wrapText="1"/>
    </xf>
    <xf numFmtId="1" fontId="13" fillId="3" borderId="11" xfId="0" applyNumberFormat="1" applyFont="1" applyFill="1" applyBorder="1" applyAlignment="1">
      <alignment horizontal="center" vertical="center"/>
    </xf>
    <xf numFmtId="1" fontId="8" fillId="0" borderId="4" xfId="0" applyNumberFormat="1" applyFont="1" applyBorder="1" applyAlignment="1">
      <alignment horizontal="center" vertical="center"/>
    </xf>
    <xf numFmtId="1" fontId="8" fillId="0" borderId="11" xfId="0" applyNumberFormat="1" applyFont="1" applyBorder="1" applyAlignment="1">
      <alignment horizontal="center" vertical="center"/>
    </xf>
    <xf numFmtId="0" fontId="1" fillId="10" borderId="0" xfId="0" applyFont="1" applyFill="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26" xfId="0" applyFont="1" applyBorder="1" applyAlignment="1">
      <alignment horizontal="center" vertical="center"/>
    </xf>
    <xf numFmtId="0" fontId="1" fillId="0" borderId="17"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3" fillId="6" borderId="21" xfId="0" applyFont="1" applyFill="1" applyBorder="1" applyAlignment="1">
      <alignment horizontal="left" vertical="center"/>
    </xf>
    <xf numFmtId="164" fontId="9" fillId="0" borderId="29" xfId="0" applyNumberFormat="1"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left" vertical="center" wrapText="1"/>
    </xf>
    <xf numFmtId="0" fontId="1" fillId="0" borderId="34" xfId="0" applyFont="1" applyBorder="1" applyAlignment="1">
      <alignment horizontal="center" vertical="center"/>
    </xf>
    <xf numFmtId="0" fontId="1" fillId="0" borderId="13"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5" borderId="23" xfId="0" applyFont="1" applyFill="1" applyBorder="1" applyAlignment="1">
      <alignment horizontal="center" vertical="center"/>
    </xf>
    <xf numFmtId="0" fontId="4" fillId="5" borderId="24" xfId="0" applyFont="1" applyFill="1" applyBorder="1" applyAlignment="1">
      <alignment horizontal="center" vertical="center"/>
    </xf>
    <xf numFmtId="164" fontId="9" fillId="0" borderId="39" xfId="0" applyNumberFormat="1" applyFont="1" applyBorder="1" applyAlignment="1">
      <alignment horizontal="center" vertical="center"/>
    </xf>
    <xf numFmtId="1" fontId="9" fillId="0" borderId="40" xfId="0" applyNumberFormat="1" applyFont="1" applyBorder="1" applyAlignment="1">
      <alignment horizontal="center" vertical="center"/>
    </xf>
    <xf numFmtId="164" fontId="9" fillId="0" borderId="40" xfId="0" applyNumberFormat="1" applyFont="1" applyBorder="1" applyAlignment="1">
      <alignment horizontal="center" vertical="center"/>
    </xf>
    <xf numFmtId="1" fontId="11" fillId="0" borderId="41" xfId="0" applyNumberFormat="1" applyFont="1" applyBorder="1" applyAlignment="1">
      <alignment horizontal="center" vertical="center"/>
    </xf>
    <xf numFmtId="0" fontId="1" fillId="0" borderId="10" xfId="0" applyFont="1" applyBorder="1" applyAlignment="1">
      <alignment horizontal="center" vertical="center"/>
    </xf>
    <xf numFmtId="0" fontId="10" fillId="8" borderId="12" xfId="0" applyFont="1" applyFill="1" applyBorder="1" applyAlignment="1">
      <alignment horizontal="center" vertical="center"/>
    </xf>
    <xf numFmtId="164" fontId="9" fillId="0" borderId="42" xfId="0" applyNumberFormat="1" applyFont="1" applyBorder="1" applyAlignment="1">
      <alignment horizontal="center" vertical="center"/>
    </xf>
    <xf numFmtId="1" fontId="12" fillId="4" borderId="3" xfId="0" applyNumberFormat="1" applyFont="1" applyFill="1" applyBorder="1" applyAlignment="1">
      <alignment horizontal="center" vertical="center"/>
    </xf>
    <xf numFmtId="1" fontId="12" fillId="4" borderId="37" xfId="0" applyNumberFormat="1" applyFont="1" applyFill="1" applyBorder="1" applyAlignment="1">
      <alignment horizontal="center" vertical="center"/>
    </xf>
    <xf numFmtId="1" fontId="11" fillId="0" borderId="40" xfId="0" applyNumberFormat="1" applyFont="1" applyBorder="1" applyAlignment="1">
      <alignment horizontal="center" vertical="center"/>
    </xf>
    <xf numFmtId="1" fontId="8" fillId="0" borderId="8" xfId="0" applyNumberFormat="1" applyFont="1" applyBorder="1" applyAlignment="1">
      <alignment horizontal="center" vertical="center"/>
    </xf>
    <xf numFmtId="0" fontId="10" fillId="8" borderId="11" xfId="0" applyFont="1" applyFill="1" applyBorder="1" applyAlignment="1">
      <alignment horizontal="center" vertical="center"/>
    </xf>
    <xf numFmtId="1" fontId="8" fillId="0" borderId="12" xfId="0" applyNumberFormat="1" applyFont="1" applyBorder="1" applyAlignment="1">
      <alignment horizontal="center" vertical="center"/>
    </xf>
    <xf numFmtId="1" fontId="12" fillId="4" borderId="46" xfId="0" applyNumberFormat="1" applyFont="1" applyFill="1" applyBorder="1" applyAlignment="1">
      <alignment horizontal="center" vertical="center"/>
    </xf>
    <xf numFmtId="1" fontId="13" fillId="3" borderId="25" xfId="0" applyNumberFormat="1" applyFont="1" applyFill="1" applyBorder="1" applyAlignment="1">
      <alignment horizontal="center" vertical="center"/>
    </xf>
    <xf numFmtId="1" fontId="13" fillId="3" borderId="10" xfId="0" applyNumberFormat="1" applyFont="1" applyFill="1" applyBorder="1" applyAlignment="1">
      <alignment horizontal="center" vertical="center"/>
    </xf>
    <xf numFmtId="0" fontId="16" fillId="11" borderId="26" xfId="0" applyFont="1" applyFill="1" applyBorder="1" applyAlignment="1">
      <alignment horizontal="center" vertical="center"/>
    </xf>
    <xf numFmtId="0" fontId="16" fillId="11" borderId="17" xfId="0" applyFont="1" applyFill="1" applyBorder="1" applyAlignment="1">
      <alignment horizontal="center" vertical="center"/>
    </xf>
    <xf numFmtId="0" fontId="16" fillId="11" borderId="27" xfId="0" applyFont="1" applyFill="1" applyBorder="1" applyAlignment="1">
      <alignment horizontal="center" vertical="center"/>
    </xf>
    <xf numFmtId="0" fontId="17" fillId="11" borderId="28" xfId="0" applyFont="1" applyFill="1" applyBorder="1" applyAlignment="1">
      <alignment horizontal="center" vertical="center"/>
    </xf>
    <xf numFmtId="0" fontId="17" fillId="11" borderId="53" xfId="0" applyFont="1" applyFill="1" applyBorder="1" applyAlignment="1">
      <alignment horizontal="center" vertical="center"/>
    </xf>
    <xf numFmtId="0" fontId="18" fillId="11" borderId="29" xfId="0" applyFont="1" applyFill="1" applyBorder="1" applyAlignment="1">
      <alignment horizontal="center" vertical="center"/>
    </xf>
    <xf numFmtId="0" fontId="18" fillId="11" borderId="21" xfId="0" applyFont="1" applyFill="1" applyBorder="1" applyAlignment="1">
      <alignment horizontal="center" vertical="center"/>
    </xf>
    <xf numFmtId="0" fontId="1" fillId="12" borderId="0" xfId="0" applyFont="1" applyFill="1" applyAlignment="1">
      <alignment horizontal="center" vertical="center"/>
    </xf>
    <xf numFmtId="0" fontId="20" fillId="10" borderId="0" xfId="0" quotePrefix="1" applyFont="1" applyFill="1"/>
    <xf numFmtId="0" fontId="0" fillId="10" borderId="0" xfId="0" applyFill="1"/>
    <xf numFmtId="0" fontId="16" fillId="11" borderId="50" xfId="0" applyFont="1" applyFill="1" applyBorder="1" applyAlignment="1">
      <alignment horizontal="center" vertical="center"/>
    </xf>
    <xf numFmtId="0" fontId="16" fillId="11" borderId="5" xfId="0" applyFont="1" applyFill="1" applyBorder="1" applyAlignment="1">
      <alignment horizontal="center" vertical="center"/>
    </xf>
    <xf numFmtId="0" fontId="16" fillId="11" borderId="45" xfId="0" applyFont="1" applyFill="1" applyBorder="1" applyAlignment="1">
      <alignment horizontal="center" vertical="center"/>
    </xf>
    <xf numFmtId="0" fontId="16" fillId="11" borderId="6" xfId="0" applyFont="1" applyFill="1" applyBorder="1" applyAlignment="1">
      <alignment horizontal="center" vertical="center"/>
    </xf>
    <xf numFmtId="0" fontId="16" fillId="11" borderId="49" xfId="0" applyFont="1" applyFill="1" applyBorder="1" applyAlignment="1">
      <alignment horizontal="center" vertical="center"/>
    </xf>
    <xf numFmtId="0" fontId="19" fillId="11" borderId="1" xfId="0" applyFont="1" applyFill="1" applyBorder="1" applyAlignment="1">
      <alignment horizontal="center" vertical="center"/>
    </xf>
    <xf numFmtId="0" fontId="19" fillId="11" borderId="51" xfId="0" applyFont="1" applyFill="1" applyBorder="1" applyAlignment="1">
      <alignment horizontal="center" vertical="center"/>
    </xf>
    <xf numFmtId="0" fontId="19" fillId="11" borderId="20" xfId="0" applyFont="1" applyFill="1" applyBorder="1" applyAlignment="1">
      <alignment horizontal="center" vertical="center"/>
    </xf>
    <xf numFmtId="0" fontId="19" fillId="11" borderId="18" xfId="0" applyFont="1" applyFill="1" applyBorder="1" applyAlignment="1">
      <alignment horizontal="center" vertical="center"/>
    </xf>
    <xf numFmtId="0" fontId="19" fillId="11" borderId="0" xfId="0" applyFont="1" applyFill="1" applyAlignment="1">
      <alignment horizontal="center" vertical="center"/>
    </xf>
    <xf numFmtId="0" fontId="19" fillId="11" borderId="43" xfId="0" applyFont="1" applyFill="1" applyBorder="1" applyAlignment="1">
      <alignment horizontal="center" vertical="center"/>
    </xf>
    <xf numFmtId="0" fontId="19" fillId="11" borderId="47" xfId="0" applyFont="1" applyFill="1" applyBorder="1" applyAlignment="1">
      <alignment horizontal="center" vertical="center"/>
    </xf>
    <xf numFmtId="0" fontId="19" fillId="11" borderId="48" xfId="0" applyFont="1" applyFill="1" applyBorder="1" applyAlignment="1">
      <alignment horizontal="center" vertical="center"/>
    </xf>
    <xf numFmtId="0" fontId="19" fillId="11" borderId="52" xfId="0" applyFont="1" applyFill="1" applyBorder="1" applyAlignment="1">
      <alignment horizontal="center" vertical="center"/>
    </xf>
    <xf numFmtId="0" fontId="17" fillId="11" borderId="50" xfId="0" applyFont="1" applyFill="1" applyBorder="1" applyAlignment="1">
      <alignment horizontal="center" vertical="center"/>
    </xf>
    <xf numFmtId="0" fontId="17" fillId="11" borderId="5" xfId="0" applyFont="1" applyFill="1" applyBorder="1" applyAlignment="1">
      <alignment horizontal="center" vertical="center"/>
    </xf>
    <xf numFmtId="0" fontId="17" fillId="11" borderId="49"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0" xfId="0" applyFont="1" applyFill="1" applyAlignment="1">
      <alignment horizontal="center" vertic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19" xfId="0" applyFont="1" applyFill="1" applyBorder="1" applyAlignment="1">
      <alignment horizontal="center" vertical="center"/>
    </xf>
    <xf numFmtId="0" fontId="1" fillId="12" borderId="0" xfId="0" applyFont="1" applyFill="1" applyAlignment="1">
      <alignment horizontal="center" vertical="center"/>
    </xf>
    <xf numFmtId="0" fontId="2" fillId="3" borderId="47" xfId="0" applyFont="1" applyFill="1" applyBorder="1" applyAlignment="1">
      <alignment horizontal="center" vertical="center"/>
    </xf>
    <xf numFmtId="0" fontId="2" fillId="3" borderId="48"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6" xfId="0" applyFont="1" applyFill="1" applyBorder="1" applyAlignment="1">
      <alignment horizontal="center" vertical="center"/>
    </xf>
    <xf numFmtId="0" fontId="3" fillId="4" borderId="20"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4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5" borderId="7"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7" xfId="0" applyFont="1" applyFill="1" applyBorder="1" applyAlignment="1">
      <alignment horizontal="center" vertical="center"/>
    </xf>
    <xf numFmtId="0" fontId="4" fillId="5" borderId="3" xfId="0" applyFont="1" applyFill="1" applyBorder="1" applyAlignment="1">
      <alignment horizontal="center" vertical="center"/>
    </xf>
    <xf numFmtId="0" fontId="1" fillId="9" borderId="0" xfId="0" applyFont="1" applyFill="1" applyAlignment="1">
      <alignment horizontal="center" vertical="center"/>
    </xf>
    <xf numFmtId="0" fontId="3" fillId="7" borderId="8"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45" xfId="0" applyFont="1" applyFill="1" applyBorder="1" applyAlignment="1">
      <alignment horizontal="center" vertical="center"/>
    </xf>
    <xf numFmtId="0" fontId="3" fillId="7" borderId="17"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4" fillId="5" borderId="38" xfId="0" applyFont="1" applyFill="1" applyBorder="1" applyAlignment="1">
      <alignment horizontal="center" vertical="center"/>
    </xf>
  </cellXfs>
  <cellStyles count="1">
    <cellStyle name="Normal" xfId="0" builtinId="0"/>
  </cellStyles>
  <dxfs count="185">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
      <font>
        <color auto="1"/>
      </font>
      <fill>
        <patternFill>
          <bgColor rgb="FFFF0000"/>
        </patternFill>
      </fill>
    </dxf>
    <dxf>
      <font>
        <color auto="1"/>
      </font>
      <fill>
        <patternFill>
          <bgColor rgb="FFFFC000"/>
        </patternFill>
      </fill>
    </dxf>
    <dxf>
      <fill>
        <patternFill>
          <bgColor rgb="FFFFFF33"/>
        </patternFill>
      </fill>
    </dxf>
    <dxf>
      <fill>
        <patternFill>
          <bgColor rgb="FF92D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dk1">
                    <a:lumMod val="65000"/>
                    <a:lumOff val="35000"/>
                  </a:schemeClr>
                </a:solidFill>
                <a:effectLst/>
                <a:latin typeface="Amasis MT Pro Black" panose="02040A04050005020304" pitchFamily="18" charset="0"/>
                <a:ea typeface="+mn-ea"/>
                <a:cs typeface="+mn-cs"/>
              </a:defRPr>
            </a:pPr>
            <a:r>
              <a:rPr lang="es-ES" sz="2800" b="1">
                <a:latin typeface="Amasis MT Pro Black" panose="02040A04050005020304" pitchFamily="18" charset="0"/>
              </a:rPr>
              <a:t>RPE</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65000"/>
                  <a:lumOff val="35000"/>
                </a:schemeClr>
              </a:solidFill>
              <a:effectLst/>
              <a:latin typeface="Amasis MT Pro Black" panose="02040A04050005020304" pitchFamily="18" charset="0"/>
              <a:ea typeface="+mn-ea"/>
              <a:cs typeface="+mn-cs"/>
            </a:defRPr>
          </a:pPr>
          <a:endParaRPr lang="es-E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'RPE DIARIO'!$G$32:$AT$32</c:f>
              <c:numCache>
                <c:formatCode>General</c:formatCode>
                <c:ptCount val="40"/>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pt idx="22">
                  <c:v>3</c:v>
                </c:pt>
                <c:pt idx="23">
                  <c:v>4</c:v>
                </c:pt>
                <c:pt idx="24">
                  <c:v>1</c:v>
                </c:pt>
                <c:pt idx="25">
                  <c:v>2</c:v>
                </c:pt>
                <c:pt idx="26">
                  <c:v>3</c:v>
                </c:pt>
                <c:pt idx="27">
                  <c:v>4</c:v>
                </c:pt>
                <c:pt idx="28">
                  <c:v>1</c:v>
                </c:pt>
                <c:pt idx="29">
                  <c:v>2</c:v>
                </c:pt>
                <c:pt idx="30">
                  <c:v>3</c:v>
                </c:pt>
                <c:pt idx="31">
                  <c:v>4</c:v>
                </c:pt>
                <c:pt idx="32">
                  <c:v>1</c:v>
                </c:pt>
                <c:pt idx="33">
                  <c:v>2</c:v>
                </c:pt>
                <c:pt idx="34">
                  <c:v>3</c:v>
                </c:pt>
                <c:pt idx="35">
                  <c:v>4</c:v>
                </c:pt>
                <c:pt idx="36">
                  <c:v>1</c:v>
                </c:pt>
                <c:pt idx="37">
                  <c:v>2</c:v>
                </c:pt>
                <c:pt idx="38">
                  <c:v>3</c:v>
                </c:pt>
                <c:pt idx="39">
                  <c:v>4</c:v>
                </c:pt>
              </c:numCache>
            </c:numRef>
          </c:cat>
          <c:val>
            <c:numRef>
              <c:f>'RPE DIARIO'!$G$33:$AT$33</c:f>
              <c:numCache>
                <c:formatCode>General</c:formatCode>
                <c:ptCount val="40"/>
                <c:pt idx="0">
                  <c:v>6</c:v>
                </c:pt>
                <c:pt idx="1">
                  <c:v>6</c:v>
                </c:pt>
                <c:pt idx="2">
                  <c:v>4</c:v>
                </c:pt>
                <c:pt idx="3">
                  <c:v>4</c:v>
                </c:pt>
                <c:pt idx="4">
                  <c:v>3</c:v>
                </c:pt>
                <c:pt idx="5">
                  <c:v>6</c:v>
                </c:pt>
                <c:pt idx="6">
                  <c:v>3</c:v>
                </c:pt>
                <c:pt idx="7">
                  <c:v>4</c:v>
                </c:pt>
                <c:pt idx="8">
                  <c:v>6</c:v>
                </c:pt>
                <c:pt idx="9">
                  <c:v>7</c:v>
                </c:pt>
                <c:pt idx="10">
                  <c:v>3</c:v>
                </c:pt>
                <c:pt idx="11">
                  <c:v>8</c:v>
                </c:pt>
                <c:pt idx="12">
                  <c:v>4</c:v>
                </c:pt>
                <c:pt idx="13">
                  <c:v>8</c:v>
                </c:pt>
                <c:pt idx="14">
                  <c:v>6</c:v>
                </c:pt>
                <c:pt idx="15">
                  <c:v>7</c:v>
                </c:pt>
                <c:pt idx="16">
                  <c:v>6</c:v>
                </c:pt>
                <c:pt idx="17">
                  <c:v>5</c:v>
                </c:pt>
                <c:pt idx="18">
                  <c:v>7</c:v>
                </c:pt>
                <c:pt idx="19">
                  <c:v>4</c:v>
                </c:pt>
                <c:pt idx="20">
                  <c:v>7</c:v>
                </c:pt>
                <c:pt idx="21">
                  <c:v>6</c:v>
                </c:pt>
                <c:pt idx="22">
                  <c:v>8</c:v>
                </c:pt>
                <c:pt idx="23">
                  <c:v>3</c:v>
                </c:pt>
                <c:pt idx="24">
                  <c:v>4</c:v>
                </c:pt>
                <c:pt idx="25">
                  <c:v>5</c:v>
                </c:pt>
                <c:pt idx="26">
                  <c:v>7</c:v>
                </c:pt>
                <c:pt idx="27">
                  <c:v>5</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0-4188-40E8-9B30-EA1071FCC169}"/>
            </c:ext>
          </c:extLst>
        </c:ser>
        <c:dLbls>
          <c:dLblPos val="inEnd"/>
          <c:showLegendKey val="0"/>
          <c:showVal val="1"/>
          <c:showCatName val="0"/>
          <c:showSerName val="0"/>
          <c:showPercent val="0"/>
          <c:showBubbleSize val="0"/>
        </c:dLbls>
        <c:gapWidth val="41"/>
        <c:axId val="74509088"/>
        <c:axId val="74507840"/>
      </c:barChart>
      <c:catAx>
        <c:axId val="74509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s-ES"/>
          </a:p>
        </c:txPr>
        <c:crossAx val="74507840"/>
        <c:crosses val="autoZero"/>
        <c:auto val="1"/>
        <c:lblAlgn val="ctr"/>
        <c:lblOffset val="100"/>
        <c:noMultiLvlLbl val="0"/>
      </c:catAx>
      <c:valAx>
        <c:axId val="74507840"/>
        <c:scaling>
          <c:orientation val="minMax"/>
        </c:scaling>
        <c:delete val="1"/>
        <c:axPos val="l"/>
        <c:numFmt formatCode="General" sourceLinked="1"/>
        <c:majorTickMark val="none"/>
        <c:minorTickMark val="none"/>
        <c:tickLblPos val="nextTo"/>
        <c:crossAx val="7450908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Amasis MT Pro Black" panose="02040A04050005020304" pitchFamily="18" charset="0"/>
                <a:ea typeface="+mn-ea"/>
                <a:cs typeface="+mn-cs"/>
              </a:defRPr>
            </a:pPr>
            <a:r>
              <a:rPr lang="es-ES" sz="2800">
                <a:latin typeface="Amasis MT Pro Black" panose="02040A04050005020304" pitchFamily="18" charset="0"/>
              </a:rPr>
              <a:t>MEDIA EQUIPO RPE</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Amasis MT Pro Black" panose="02040A04050005020304" pitchFamily="18" charset="0"/>
              <a:ea typeface="+mn-ea"/>
              <a:cs typeface="+mn-cs"/>
            </a:defRPr>
          </a:pPr>
          <a:endParaRPr lang="es-E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'RPE DIARIO'!$C$28:$AP$28</c:f>
              <c:numCache>
                <c:formatCode>0.0</c:formatCode>
                <c:ptCount val="40"/>
                <c:pt idx="0">
                  <c:v>5.7391304347826084</c:v>
                </c:pt>
                <c:pt idx="1">
                  <c:v>5.0869565217391308</c:v>
                </c:pt>
                <c:pt idx="2">
                  <c:v>5.8695652173913047</c:v>
                </c:pt>
                <c:pt idx="3">
                  <c:v>5.9130434782608692</c:v>
                </c:pt>
                <c:pt idx="4">
                  <c:v>5.6086956521739131</c:v>
                </c:pt>
                <c:pt idx="5">
                  <c:v>5.3913043478260869</c:v>
                </c:pt>
                <c:pt idx="6">
                  <c:v>4.6956521739130439</c:v>
                </c:pt>
                <c:pt idx="7">
                  <c:v>5.7826086956521738</c:v>
                </c:pt>
                <c:pt idx="8">
                  <c:v>6.2608695652173916</c:v>
                </c:pt>
                <c:pt idx="9">
                  <c:v>4.8260869565217392</c:v>
                </c:pt>
                <c:pt idx="10">
                  <c:v>5.1739130434782608</c:v>
                </c:pt>
                <c:pt idx="11">
                  <c:v>5.8260869565217392</c:v>
                </c:pt>
                <c:pt idx="12">
                  <c:v>5.3913043478260869</c:v>
                </c:pt>
                <c:pt idx="13">
                  <c:v>6.0434782608695654</c:v>
                </c:pt>
                <c:pt idx="14">
                  <c:v>5.5217391304347823</c:v>
                </c:pt>
                <c:pt idx="15">
                  <c:v>5.4347826086956523</c:v>
                </c:pt>
                <c:pt idx="16">
                  <c:v>5.3913043478260869</c:v>
                </c:pt>
                <c:pt idx="17">
                  <c:v>5.6086956521739131</c:v>
                </c:pt>
                <c:pt idx="18">
                  <c:v>5.9130434782608692</c:v>
                </c:pt>
                <c:pt idx="19">
                  <c:v>6.1304347826086953</c:v>
                </c:pt>
                <c:pt idx="20">
                  <c:v>5.5652173913043477</c:v>
                </c:pt>
                <c:pt idx="21">
                  <c:v>4.8260869565217392</c:v>
                </c:pt>
                <c:pt idx="22">
                  <c:v>5.6086956521739131</c:v>
                </c:pt>
                <c:pt idx="23">
                  <c:v>5.0869565217391308</c:v>
                </c:pt>
                <c:pt idx="24">
                  <c:v>6.1304347826086953</c:v>
                </c:pt>
                <c:pt idx="25">
                  <c:v>5.3478260869565215</c:v>
                </c:pt>
                <c:pt idx="26">
                  <c:v>6.3478260869565215</c:v>
                </c:pt>
                <c:pt idx="27">
                  <c:v>5.6086956521739131</c:v>
                </c:pt>
              </c:numCache>
            </c:numRef>
          </c:val>
          <c:smooth val="0"/>
          <c:extLst>
            <c:ext xmlns:c16="http://schemas.microsoft.com/office/drawing/2014/chart" uri="{C3380CC4-5D6E-409C-BE32-E72D297353CC}">
              <c16:uniqueId val="{00000000-1DB2-40A9-9E7E-0E8CF72BCE74}"/>
            </c:ext>
          </c:extLst>
        </c:ser>
        <c:dLbls>
          <c:dLblPos val="ctr"/>
          <c:showLegendKey val="0"/>
          <c:showVal val="1"/>
          <c:showCatName val="0"/>
          <c:showSerName val="0"/>
          <c:showPercent val="0"/>
          <c:showBubbleSize val="0"/>
        </c:dLbls>
        <c:marker val="1"/>
        <c:smooth val="0"/>
        <c:axId val="160370048"/>
        <c:axId val="160375456"/>
      </c:lineChart>
      <c:catAx>
        <c:axId val="160370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160375456"/>
        <c:crosses val="autoZero"/>
        <c:auto val="1"/>
        <c:lblAlgn val="ctr"/>
        <c:lblOffset val="100"/>
        <c:noMultiLvlLbl val="0"/>
      </c:catAx>
      <c:valAx>
        <c:axId val="160375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1603700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7</xdr:col>
      <xdr:colOff>670561</xdr:colOff>
      <xdr:row>25</xdr:row>
      <xdr:rowOff>91440</xdr:rowOff>
    </xdr:to>
    <xdr:pic>
      <xdr:nvPicPr>
        <xdr:cNvPr id="3" name="Imagen 2">
          <a:extLst>
            <a:ext uri="{FF2B5EF4-FFF2-40B4-BE49-F238E27FC236}">
              <a16:creationId xmlns:a16="http://schemas.microsoft.com/office/drawing/2014/main" id="{6373E946-1FB1-12CB-F2E0-2C2ED93F61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6217920" cy="4663439"/>
        </a:xfrm>
        <a:prstGeom prst="rect">
          <a:avLst/>
        </a:prstGeom>
      </xdr:spPr>
    </xdr:pic>
    <xdr:clientData/>
  </xdr:twoCellAnchor>
  <xdr:twoCellAnchor editAs="oneCell">
    <xdr:from>
      <xdr:col>9</xdr:col>
      <xdr:colOff>114300</xdr:colOff>
      <xdr:row>3</xdr:row>
      <xdr:rowOff>160020</xdr:rowOff>
    </xdr:from>
    <xdr:to>
      <xdr:col>16</xdr:col>
      <xdr:colOff>739140</xdr:colOff>
      <xdr:row>20</xdr:row>
      <xdr:rowOff>179147</xdr:rowOff>
    </xdr:to>
    <xdr:pic>
      <xdr:nvPicPr>
        <xdr:cNvPr id="5" name="Imagen 4">
          <a:extLst>
            <a:ext uri="{FF2B5EF4-FFF2-40B4-BE49-F238E27FC236}">
              <a16:creationId xmlns:a16="http://schemas.microsoft.com/office/drawing/2014/main" id="{577F7728-722A-8BD4-809E-BE01A173B3D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863" t="13943" r="6666" b="8148"/>
        <a:stretch/>
      </xdr:blipFill>
      <xdr:spPr>
        <a:xfrm>
          <a:off x="7680960" y="708660"/>
          <a:ext cx="6172200" cy="3128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261259</xdr:colOff>
      <xdr:row>34</xdr:row>
      <xdr:rowOff>21772</xdr:rowOff>
    </xdr:from>
    <xdr:to>
      <xdr:col>45</xdr:col>
      <xdr:colOff>261258</xdr:colOff>
      <xdr:row>56</xdr:row>
      <xdr:rowOff>65314</xdr:rowOff>
    </xdr:to>
    <xdr:graphicFrame macro="">
      <xdr:nvGraphicFramePr>
        <xdr:cNvPr id="2" name="Gráfico 1">
          <a:extLst>
            <a:ext uri="{FF2B5EF4-FFF2-40B4-BE49-F238E27FC236}">
              <a16:creationId xmlns:a16="http://schemas.microsoft.com/office/drawing/2014/main" id="{47651027-DC7E-DA4D-7D3C-1902678DB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250371</xdr:colOff>
      <xdr:row>57</xdr:row>
      <xdr:rowOff>65314</xdr:rowOff>
    </xdr:from>
    <xdr:to>
      <xdr:col>45</xdr:col>
      <xdr:colOff>261256</xdr:colOff>
      <xdr:row>85</xdr:row>
      <xdr:rowOff>21771</xdr:rowOff>
    </xdr:to>
    <xdr:graphicFrame macro="">
      <xdr:nvGraphicFramePr>
        <xdr:cNvPr id="3" name="Gráfico 2">
          <a:extLst>
            <a:ext uri="{FF2B5EF4-FFF2-40B4-BE49-F238E27FC236}">
              <a16:creationId xmlns:a16="http://schemas.microsoft.com/office/drawing/2014/main" id="{63359708-29EA-21E4-4F17-77A1E81BF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A47A-2C46-40BD-AE1B-50CE8CA8CD4C}">
  <dimension ref="I2:I26"/>
  <sheetViews>
    <sheetView workbookViewId="0">
      <selection activeCell="K25" sqref="K25"/>
    </sheetView>
  </sheetViews>
  <sheetFormatPr baseColWidth="10" defaultRowHeight="14.4" x14ac:dyDescent="0.3"/>
  <cols>
    <col min="1" max="8" width="11.5546875" style="66"/>
    <col min="9" max="9" width="17.88671875" style="66" customWidth="1"/>
    <col min="10" max="16384" width="11.5546875" style="66"/>
  </cols>
  <sheetData>
    <row r="2" spans="9:9" x14ac:dyDescent="0.3">
      <c r="I2" s="65" t="s">
        <v>64</v>
      </c>
    </row>
    <row r="6" spans="9:9" x14ac:dyDescent="0.3">
      <c r="I6" s="65" t="s">
        <v>64</v>
      </c>
    </row>
    <row r="10" spans="9:9" x14ac:dyDescent="0.3">
      <c r="I10" s="65" t="s">
        <v>64</v>
      </c>
    </row>
    <row r="14" spans="9:9" x14ac:dyDescent="0.3">
      <c r="I14" s="65" t="s">
        <v>64</v>
      </c>
    </row>
    <row r="18" spans="9:9" x14ac:dyDescent="0.3">
      <c r="I18" s="65" t="s">
        <v>64</v>
      </c>
    </row>
    <row r="22" spans="9:9" x14ac:dyDescent="0.3">
      <c r="I22" s="65" t="s">
        <v>64</v>
      </c>
    </row>
    <row r="26" spans="9:9" x14ac:dyDescent="0.3">
      <c r="I26" s="65" t="s">
        <v>64</v>
      </c>
    </row>
  </sheetData>
  <sheetProtection algorithmName="SHA-512" hashValue="YfHHyYk3bgrpJ5o7JbGosGq0G2eaTCOHQT8zvRl0LvswCkpHV7bLyVWvcGjBzOkNCLcUdBrYkvRqHrcVCfWnsA==" saltValue="sq0TkXdqV2tAi4T6GZo06Q=="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9B00-D646-49B7-A396-DAB31F38EE24}">
  <dimension ref="A1:EA226"/>
  <sheetViews>
    <sheetView tabSelected="1" zoomScale="50" zoomScaleNormal="50" workbookViewId="0">
      <pane xSplit="2" topLeftCell="C1" activePane="topRight" state="frozen"/>
      <selection activeCell="A31" sqref="A31"/>
      <selection pane="topRight" activeCell="AY50" sqref="AY50"/>
    </sheetView>
  </sheetViews>
  <sheetFormatPr baseColWidth="10" defaultRowHeight="13.8" x14ac:dyDescent="0.3"/>
  <cols>
    <col min="1" max="1" width="6" style="64" customWidth="1"/>
    <col min="2" max="2" width="25.44140625" style="6" customWidth="1"/>
    <col min="3" max="6" width="4.109375" style="6" customWidth="1"/>
    <col min="7" max="38" width="4.109375" style="18" customWidth="1"/>
    <col min="39" max="58" width="4.109375" style="1" customWidth="1"/>
    <col min="59" max="82" width="4.21875" style="1" customWidth="1"/>
    <col min="83" max="127" width="11.5546875" style="64"/>
    <col min="128" max="16384" width="11.5546875" style="6"/>
  </cols>
  <sheetData>
    <row r="1" spans="2:82" s="64" customFormat="1" x14ac:dyDescent="0.3"/>
    <row r="2" spans="2:82" ht="20.399999999999999" customHeight="1" thickBot="1" x14ac:dyDescent="0.35">
      <c r="B2" s="64"/>
      <c r="C2" s="84" t="s">
        <v>0</v>
      </c>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row>
    <row r="3" spans="2:82" ht="20.399999999999999" customHeight="1" thickBot="1" x14ac:dyDescent="0.35">
      <c r="B3" s="64"/>
      <c r="C3" s="86" t="s">
        <v>40</v>
      </c>
      <c r="D3" s="87"/>
      <c r="E3" s="87"/>
      <c r="F3" s="88"/>
      <c r="G3" s="86" t="s">
        <v>41</v>
      </c>
      <c r="H3" s="87"/>
      <c r="I3" s="87"/>
      <c r="J3" s="88"/>
      <c r="K3" s="86" t="s">
        <v>42</v>
      </c>
      <c r="L3" s="87"/>
      <c r="M3" s="87"/>
      <c r="N3" s="88"/>
      <c r="O3" s="86" t="s">
        <v>43</v>
      </c>
      <c r="P3" s="87"/>
      <c r="Q3" s="87"/>
      <c r="R3" s="88"/>
      <c r="S3" s="86" t="s">
        <v>44</v>
      </c>
      <c r="T3" s="87"/>
      <c r="U3" s="87"/>
      <c r="V3" s="88"/>
      <c r="W3" s="86" t="s">
        <v>45</v>
      </c>
      <c r="X3" s="87"/>
      <c r="Y3" s="87"/>
      <c r="Z3" s="88"/>
      <c r="AA3" s="86" t="s">
        <v>46</v>
      </c>
      <c r="AB3" s="87"/>
      <c r="AC3" s="87"/>
      <c r="AD3" s="88"/>
      <c r="AE3" s="86" t="s">
        <v>47</v>
      </c>
      <c r="AF3" s="87"/>
      <c r="AG3" s="87"/>
      <c r="AH3" s="88"/>
      <c r="AI3" s="86" t="s">
        <v>48</v>
      </c>
      <c r="AJ3" s="87"/>
      <c r="AK3" s="87"/>
      <c r="AL3" s="88"/>
      <c r="AM3" s="86" t="s">
        <v>49</v>
      </c>
      <c r="AN3" s="87"/>
      <c r="AO3" s="87"/>
      <c r="AP3" s="88"/>
      <c r="AQ3" s="86" t="s">
        <v>50</v>
      </c>
      <c r="AR3" s="87"/>
      <c r="AS3" s="87"/>
      <c r="AT3" s="88"/>
      <c r="AU3" s="86" t="s">
        <v>51</v>
      </c>
      <c r="AV3" s="87"/>
      <c r="AW3" s="87"/>
      <c r="AX3" s="88"/>
      <c r="AY3" s="89" t="s">
        <v>52</v>
      </c>
      <c r="AZ3" s="89"/>
      <c r="BA3" s="89"/>
      <c r="BB3" s="89"/>
      <c r="BC3" s="89" t="s">
        <v>53</v>
      </c>
      <c r="BD3" s="89"/>
      <c r="BE3" s="89"/>
      <c r="BF3" s="89"/>
      <c r="BG3" s="89" t="s">
        <v>54</v>
      </c>
      <c r="BH3" s="89"/>
      <c r="BI3" s="89"/>
      <c r="BJ3" s="89"/>
      <c r="BK3" s="89" t="s">
        <v>55</v>
      </c>
      <c r="BL3" s="89"/>
      <c r="BM3" s="89"/>
      <c r="BN3" s="89"/>
      <c r="BO3" s="89" t="s">
        <v>56</v>
      </c>
      <c r="BP3" s="89"/>
      <c r="BQ3" s="89"/>
      <c r="BR3" s="89"/>
      <c r="BS3" s="89" t="s">
        <v>57</v>
      </c>
      <c r="BT3" s="89"/>
      <c r="BU3" s="89"/>
      <c r="BV3" s="89"/>
      <c r="BW3" s="89" t="s">
        <v>58</v>
      </c>
      <c r="BX3" s="89"/>
      <c r="BY3" s="89"/>
      <c r="BZ3" s="89"/>
      <c r="CA3" s="89" t="s">
        <v>59</v>
      </c>
      <c r="CB3" s="89"/>
      <c r="CC3" s="89"/>
      <c r="CD3" s="89"/>
    </row>
    <row r="4" spans="2:82" ht="16.2" thickBot="1" x14ac:dyDescent="0.35">
      <c r="B4" s="37" t="s">
        <v>3</v>
      </c>
      <c r="C4" s="38">
        <v>1</v>
      </c>
      <c r="D4" s="39">
        <v>2</v>
      </c>
      <c r="E4" s="39">
        <v>3</v>
      </c>
      <c r="F4" s="40">
        <v>4</v>
      </c>
      <c r="G4" s="38">
        <v>1</v>
      </c>
      <c r="H4" s="39">
        <v>2</v>
      </c>
      <c r="I4" s="39">
        <v>3</v>
      </c>
      <c r="J4" s="40">
        <v>4</v>
      </c>
      <c r="K4" s="38">
        <v>1</v>
      </c>
      <c r="L4" s="39">
        <v>2</v>
      </c>
      <c r="M4" s="39">
        <v>3</v>
      </c>
      <c r="N4" s="40">
        <v>4</v>
      </c>
      <c r="O4" s="38">
        <v>1</v>
      </c>
      <c r="P4" s="39">
        <v>2</v>
      </c>
      <c r="Q4" s="39">
        <v>3</v>
      </c>
      <c r="R4" s="40">
        <v>4</v>
      </c>
      <c r="S4" s="38">
        <v>1</v>
      </c>
      <c r="T4" s="39">
        <v>2</v>
      </c>
      <c r="U4" s="39">
        <v>3</v>
      </c>
      <c r="V4" s="40">
        <v>4</v>
      </c>
      <c r="W4" s="38">
        <v>1</v>
      </c>
      <c r="X4" s="39">
        <v>2</v>
      </c>
      <c r="Y4" s="39">
        <v>3</v>
      </c>
      <c r="Z4" s="40">
        <v>4</v>
      </c>
      <c r="AA4" s="38">
        <v>1</v>
      </c>
      <c r="AB4" s="39">
        <v>2</v>
      </c>
      <c r="AC4" s="39">
        <v>3</v>
      </c>
      <c r="AD4" s="40">
        <v>4</v>
      </c>
      <c r="AE4" s="38">
        <v>1</v>
      </c>
      <c r="AF4" s="39">
        <v>2</v>
      </c>
      <c r="AG4" s="39">
        <v>3</v>
      </c>
      <c r="AH4" s="40">
        <v>4</v>
      </c>
      <c r="AI4" s="38">
        <v>1</v>
      </c>
      <c r="AJ4" s="39">
        <v>2</v>
      </c>
      <c r="AK4" s="39">
        <v>3</v>
      </c>
      <c r="AL4" s="40">
        <v>4</v>
      </c>
      <c r="AM4" s="38">
        <v>1</v>
      </c>
      <c r="AN4" s="39">
        <v>2</v>
      </c>
      <c r="AO4" s="39">
        <v>3</v>
      </c>
      <c r="AP4" s="40">
        <v>4</v>
      </c>
      <c r="AQ4" s="38">
        <v>1</v>
      </c>
      <c r="AR4" s="39">
        <v>2</v>
      </c>
      <c r="AS4" s="39">
        <v>3</v>
      </c>
      <c r="AT4" s="40">
        <v>4</v>
      </c>
      <c r="AU4" s="38">
        <v>1</v>
      </c>
      <c r="AV4" s="39">
        <v>2</v>
      </c>
      <c r="AW4" s="39">
        <v>3</v>
      </c>
      <c r="AX4" s="40">
        <v>4</v>
      </c>
      <c r="AY4" s="39">
        <v>1</v>
      </c>
      <c r="AZ4" s="39">
        <v>2</v>
      </c>
      <c r="BA4" s="39">
        <v>3</v>
      </c>
      <c r="BB4" s="40">
        <v>4</v>
      </c>
      <c r="BC4" s="39">
        <v>1</v>
      </c>
      <c r="BD4" s="39">
        <v>2</v>
      </c>
      <c r="BE4" s="39">
        <v>3</v>
      </c>
      <c r="BF4" s="40">
        <v>4</v>
      </c>
      <c r="BG4" s="39">
        <v>1</v>
      </c>
      <c r="BH4" s="39">
        <v>2</v>
      </c>
      <c r="BI4" s="39">
        <v>3</v>
      </c>
      <c r="BJ4" s="40">
        <v>4</v>
      </c>
      <c r="BK4" s="39">
        <v>1</v>
      </c>
      <c r="BL4" s="39">
        <v>2</v>
      </c>
      <c r="BM4" s="39">
        <v>3</v>
      </c>
      <c r="BN4" s="40">
        <v>4</v>
      </c>
      <c r="BO4" s="39">
        <v>1</v>
      </c>
      <c r="BP4" s="39">
        <v>2</v>
      </c>
      <c r="BQ4" s="39">
        <v>3</v>
      </c>
      <c r="BR4" s="40">
        <v>4</v>
      </c>
      <c r="BS4" s="39">
        <v>1</v>
      </c>
      <c r="BT4" s="39">
        <v>2</v>
      </c>
      <c r="BU4" s="39">
        <v>3</v>
      </c>
      <c r="BV4" s="40">
        <v>4</v>
      </c>
      <c r="BW4" s="39">
        <v>1</v>
      </c>
      <c r="BX4" s="39">
        <v>2</v>
      </c>
      <c r="BY4" s="39">
        <v>3</v>
      </c>
      <c r="BZ4" s="40">
        <v>4</v>
      </c>
      <c r="CA4" s="39">
        <v>1</v>
      </c>
      <c r="CB4" s="39">
        <v>2</v>
      </c>
      <c r="CC4" s="39">
        <v>3</v>
      </c>
      <c r="CD4" s="40">
        <v>4</v>
      </c>
    </row>
    <row r="5" spans="2:82" ht="16.2" customHeight="1" x14ac:dyDescent="0.3">
      <c r="B5" s="32" t="s">
        <v>5</v>
      </c>
      <c r="C5" s="33">
        <v>6</v>
      </c>
      <c r="D5" s="34">
        <v>8</v>
      </c>
      <c r="E5" s="34">
        <v>4</v>
      </c>
      <c r="F5" s="35">
        <v>2</v>
      </c>
      <c r="G5" s="33">
        <v>3</v>
      </c>
      <c r="H5" s="34">
        <v>3</v>
      </c>
      <c r="I5" s="34">
        <v>3</v>
      </c>
      <c r="J5" s="35">
        <v>8</v>
      </c>
      <c r="K5" s="34">
        <v>6</v>
      </c>
      <c r="L5" s="34">
        <v>4</v>
      </c>
      <c r="M5" s="34">
        <v>5</v>
      </c>
      <c r="N5" s="35">
        <v>4</v>
      </c>
      <c r="O5" s="33">
        <v>4</v>
      </c>
      <c r="P5" s="34">
        <v>8</v>
      </c>
      <c r="Q5" s="34">
        <v>3</v>
      </c>
      <c r="R5" s="35">
        <v>4</v>
      </c>
      <c r="S5" s="33">
        <v>7</v>
      </c>
      <c r="T5" s="34">
        <v>8</v>
      </c>
      <c r="U5" s="35">
        <v>4</v>
      </c>
      <c r="V5" s="35">
        <v>8</v>
      </c>
      <c r="W5" s="33">
        <v>6</v>
      </c>
      <c r="X5" s="34">
        <v>4</v>
      </c>
      <c r="Y5" s="34">
        <v>8</v>
      </c>
      <c r="Z5" s="35">
        <v>8</v>
      </c>
      <c r="AA5" s="33">
        <v>7</v>
      </c>
      <c r="AB5" s="34">
        <v>4</v>
      </c>
      <c r="AC5" s="34">
        <v>8</v>
      </c>
      <c r="AD5" s="35">
        <v>7</v>
      </c>
      <c r="AE5" s="33"/>
      <c r="AF5" s="34"/>
      <c r="AG5" s="34"/>
      <c r="AH5" s="35"/>
      <c r="AI5" s="33"/>
      <c r="AJ5" s="34"/>
      <c r="AK5" s="34"/>
      <c r="AL5" s="35"/>
      <c r="AM5" s="33"/>
      <c r="AN5" s="34"/>
      <c r="AO5" s="34"/>
      <c r="AP5" s="35"/>
      <c r="AQ5" s="33"/>
      <c r="AR5" s="34"/>
      <c r="AS5" s="34"/>
      <c r="AT5" s="35"/>
      <c r="AU5" s="33"/>
      <c r="AV5" s="34"/>
      <c r="AW5" s="34"/>
      <c r="AX5" s="35"/>
      <c r="AY5" s="36"/>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row>
    <row r="6" spans="2:82" ht="16.2" customHeight="1" x14ac:dyDescent="0.3">
      <c r="B6" s="32" t="s">
        <v>6</v>
      </c>
      <c r="C6" s="7">
        <v>3</v>
      </c>
      <c r="D6" s="4">
        <v>4</v>
      </c>
      <c r="E6" s="4">
        <v>6</v>
      </c>
      <c r="F6" s="19">
        <v>3</v>
      </c>
      <c r="G6" s="33">
        <v>6</v>
      </c>
      <c r="H6" s="4">
        <v>6</v>
      </c>
      <c r="I6" s="4">
        <v>3</v>
      </c>
      <c r="J6" s="19">
        <v>8</v>
      </c>
      <c r="K6" s="4">
        <v>6</v>
      </c>
      <c r="L6" s="4">
        <v>2</v>
      </c>
      <c r="M6" s="4">
        <v>3</v>
      </c>
      <c r="N6" s="19">
        <v>6</v>
      </c>
      <c r="O6" s="7">
        <v>8</v>
      </c>
      <c r="P6" s="4">
        <v>5</v>
      </c>
      <c r="Q6" s="4">
        <v>8</v>
      </c>
      <c r="R6" s="19">
        <v>8</v>
      </c>
      <c r="S6" s="7">
        <v>4</v>
      </c>
      <c r="T6" s="4">
        <v>3</v>
      </c>
      <c r="U6" s="35">
        <v>5</v>
      </c>
      <c r="V6" s="19">
        <v>6</v>
      </c>
      <c r="W6" s="7">
        <v>6</v>
      </c>
      <c r="X6" s="4">
        <v>3</v>
      </c>
      <c r="Y6" s="4">
        <v>5</v>
      </c>
      <c r="Z6" s="19">
        <v>4</v>
      </c>
      <c r="AA6" s="7">
        <v>8</v>
      </c>
      <c r="AB6" s="4">
        <v>5</v>
      </c>
      <c r="AC6" s="4">
        <v>4</v>
      </c>
      <c r="AD6" s="19">
        <v>5</v>
      </c>
      <c r="AE6" s="7"/>
      <c r="AF6" s="4"/>
      <c r="AG6" s="4"/>
      <c r="AH6" s="19"/>
      <c r="AI6" s="7"/>
      <c r="AJ6" s="4"/>
      <c r="AK6" s="4"/>
      <c r="AL6" s="19"/>
      <c r="AM6" s="7"/>
      <c r="AN6" s="4"/>
      <c r="AO6" s="4"/>
      <c r="AP6" s="19"/>
      <c r="AQ6" s="7"/>
      <c r="AR6" s="4"/>
      <c r="AS6" s="4"/>
      <c r="AT6" s="19"/>
      <c r="AU6" s="7"/>
      <c r="AV6" s="4"/>
      <c r="AW6" s="4"/>
      <c r="AX6" s="19"/>
      <c r="AY6" s="3"/>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row>
    <row r="7" spans="2:82" ht="16.2" customHeight="1" x14ac:dyDescent="0.3">
      <c r="B7" s="32" t="s">
        <v>7</v>
      </c>
      <c r="C7" s="7">
        <v>5</v>
      </c>
      <c r="D7" s="4">
        <v>6</v>
      </c>
      <c r="E7" s="4">
        <v>5</v>
      </c>
      <c r="F7" s="19">
        <v>4</v>
      </c>
      <c r="G7" s="33">
        <v>8</v>
      </c>
      <c r="H7" s="4">
        <v>4</v>
      </c>
      <c r="I7" s="4">
        <v>4</v>
      </c>
      <c r="J7" s="19">
        <v>8</v>
      </c>
      <c r="K7" s="4">
        <v>8</v>
      </c>
      <c r="L7" s="4">
        <v>6</v>
      </c>
      <c r="M7" s="4">
        <v>4</v>
      </c>
      <c r="N7" s="19">
        <v>5</v>
      </c>
      <c r="O7" s="7">
        <v>5</v>
      </c>
      <c r="P7" s="4">
        <v>3</v>
      </c>
      <c r="Q7" s="4">
        <v>6</v>
      </c>
      <c r="R7" s="19">
        <v>5</v>
      </c>
      <c r="S7" s="7">
        <v>7</v>
      </c>
      <c r="T7" s="4">
        <v>6</v>
      </c>
      <c r="U7" s="35">
        <v>7</v>
      </c>
      <c r="V7" s="19">
        <v>8</v>
      </c>
      <c r="W7" s="7">
        <v>6</v>
      </c>
      <c r="X7" s="4">
        <v>2</v>
      </c>
      <c r="Y7" s="4">
        <v>4</v>
      </c>
      <c r="Z7" s="19">
        <v>3</v>
      </c>
      <c r="AA7" s="7">
        <v>7</v>
      </c>
      <c r="AB7" s="4">
        <v>4</v>
      </c>
      <c r="AC7" s="4">
        <v>8</v>
      </c>
      <c r="AD7" s="19">
        <v>6</v>
      </c>
      <c r="AE7" s="7"/>
      <c r="AF7" s="4"/>
      <c r="AG7" s="4"/>
      <c r="AH7" s="19"/>
      <c r="AI7" s="7"/>
      <c r="AJ7" s="4"/>
      <c r="AK7" s="4"/>
      <c r="AL7" s="19"/>
      <c r="AM7" s="7"/>
      <c r="AN7" s="4"/>
      <c r="AO7" s="4"/>
      <c r="AP7" s="19"/>
      <c r="AQ7" s="7"/>
      <c r="AR7" s="4"/>
      <c r="AS7" s="4"/>
      <c r="AT7" s="19"/>
      <c r="AU7" s="7"/>
      <c r="AV7" s="4"/>
      <c r="AW7" s="4"/>
      <c r="AX7" s="19"/>
      <c r="AY7" s="3"/>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row>
    <row r="8" spans="2:82" ht="16.2" customHeight="1" x14ac:dyDescent="0.3">
      <c r="B8" s="32" t="s">
        <v>8</v>
      </c>
      <c r="C8" s="7">
        <v>4</v>
      </c>
      <c r="D8" s="4">
        <v>5</v>
      </c>
      <c r="E8" s="4">
        <v>6</v>
      </c>
      <c r="F8" s="19">
        <v>7</v>
      </c>
      <c r="G8" s="33">
        <v>5</v>
      </c>
      <c r="H8" s="4">
        <v>5</v>
      </c>
      <c r="I8" s="4">
        <v>7</v>
      </c>
      <c r="J8" s="19">
        <v>5</v>
      </c>
      <c r="K8" s="4">
        <v>8</v>
      </c>
      <c r="L8" s="4">
        <v>4</v>
      </c>
      <c r="M8" s="4">
        <v>8</v>
      </c>
      <c r="N8" s="19">
        <v>5</v>
      </c>
      <c r="O8" s="7">
        <v>4</v>
      </c>
      <c r="P8" s="4">
        <v>3</v>
      </c>
      <c r="Q8" s="4">
        <v>6</v>
      </c>
      <c r="R8" s="19">
        <v>7</v>
      </c>
      <c r="S8" s="7">
        <v>5</v>
      </c>
      <c r="T8" s="4">
        <v>8</v>
      </c>
      <c r="U8" s="35">
        <v>7</v>
      </c>
      <c r="V8" s="19">
        <v>8</v>
      </c>
      <c r="W8" s="7">
        <v>8</v>
      </c>
      <c r="X8" s="4">
        <v>9</v>
      </c>
      <c r="Y8" s="4">
        <v>4</v>
      </c>
      <c r="Z8" s="19">
        <v>4</v>
      </c>
      <c r="AA8" s="7">
        <v>3</v>
      </c>
      <c r="AB8" s="4">
        <v>6</v>
      </c>
      <c r="AC8" s="4">
        <v>5</v>
      </c>
      <c r="AD8" s="19">
        <v>7</v>
      </c>
      <c r="AE8" s="7"/>
      <c r="AF8" s="4"/>
      <c r="AG8" s="4"/>
      <c r="AH8" s="19"/>
      <c r="AI8" s="7"/>
      <c r="AJ8" s="4"/>
      <c r="AK8" s="4"/>
      <c r="AL8" s="19"/>
      <c r="AM8" s="7"/>
      <c r="AN8" s="4"/>
      <c r="AO8" s="4"/>
      <c r="AP8" s="19"/>
      <c r="AQ8" s="7"/>
      <c r="AR8" s="4"/>
      <c r="AS8" s="4"/>
      <c r="AT8" s="19"/>
      <c r="AU8" s="7"/>
      <c r="AV8" s="4"/>
      <c r="AW8" s="4"/>
      <c r="AX8" s="19"/>
      <c r="AY8" s="3"/>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row>
    <row r="9" spans="2:82" ht="16.2" customHeight="1" x14ac:dyDescent="0.3">
      <c r="B9" s="32" t="s">
        <v>9</v>
      </c>
      <c r="C9" s="7">
        <v>7</v>
      </c>
      <c r="D9" s="4">
        <v>6</v>
      </c>
      <c r="E9" s="4">
        <v>7</v>
      </c>
      <c r="F9" s="19">
        <v>8</v>
      </c>
      <c r="G9" s="33">
        <v>6</v>
      </c>
      <c r="H9" s="4">
        <v>9</v>
      </c>
      <c r="I9" s="4">
        <v>3</v>
      </c>
      <c r="J9" s="19">
        <v>8</v>
      </c>
      <c r="K9" s="4">
        <v>5</v>
      </c>
      <c r="L9" s="4">
        <v>3</v>
      </c>
      <c r="M9" s="4">
        <v>6</v>
      </c>
      <c r="N9" s="19">
        <v>8</v>
      </c>
      <c r="O9" s="7">
        <v>7</v>
      </c>
      <c r="P9" s="4">
        <v>6</v>
      </c>
      <c r="Q9" s="4">
        <v>7</v>
      </c>
      <c r="R9" s="19">
        <v>9</v>
      </c>
      <c r="S9" s="7">
        <v>4</v>
      </c>
      <c r="T9" s="4">
        <v>3</v>
      </c>
      <c r="U9" s="35">
        <v>6</v>
      </c>
      <c r="V9" s="19">
        <v>4</v>
      </c>
      <c r="W9" s="7">
        <v>4</v>
      </c>
      <c r="X9" s="4">
        <v>6</v>
      </c>
      <c r="Y9" s="4">
        <v>4</v>
      </c>
      <c r="Z9" s="19">
        <v>5</v>
      </c>
      <c r="AA9" s="7">
        <v>9</v>
      </c>
      <c r="AB9" s="4">
        <v>8</v>
      </c>
      <c r="AC9" s="4">
        <v>7</v>
      </c>
      <c r="AD9" s="19">
        <v>8</v>
      </c>
      <c r="AE9" s="7"/>
      <c r="AF9" s="4"/>
      <c r="AG9" s="4"/>
      <c r="AH9" s="19"/>
      <c r="AI9" s="7"/>
      <c r="AJ9" s="4"/>
      <c r="AK9" s="4"/>
      <c r="AL9" s="19"/>
      <c r="AM9" s="7"/>
      <c r="AN9" s="4"/>
      <c r="AO9" s="4"/>
      <c r="AP9" s="19"/>
      <c r="AQ9" s="7"/>
      <c r="AR9" s="4"/>
      <c r="AS9" s="4"/>
      <c r="AT9" s="19"/>
      <c r="AU9" s="7"/>
      <c r="AV9" s="4"/>
      <c r="AW9" s="4"/>
      <c r="AX9" s="19"/>
      <c r="AY9" s="3"/>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row>
    <row r="10" spans="2:82" ht="16.2" customHeight="1" x14ac:dyDescent="0.3">
      <c r="B10" s="32" t="s">
        <v>10</v>
      </c>
      <c r="C10" s="7">
        <v>4</v>
      </c>
      <c r="D10" s="4">
        <v>2</v>
      </c>
      <c r="E10" s="4">
        <v>4</v>
      </c>
      <c r="F10" s="19">
        <v>4</v>
      </c>
      <c r="G10" s="33">
        <v>5</v>
      </c>
      <c r="H10" s="4">
        <v>8</v>
      </c>
      <c r="I10" s="4">
        <v>3</v>
      </c>
      <c r="J10" s="19">
        <v>5</v>
      </c>
      <c r="K10" s="4">
        <v>6</v>
      </c>
      <c r="L10" s="4">
        <v>4</v>
      </c>
      <c r="M10" s="4">
        <v>4</v>
      </c>
      <c r="N10" s="19">
        <v>3</v>
      </c>
      <c r="O10" s="7">
        <v>3</v>
      </c>
      <c r="P10" s="4">
        <v>1</v>
      </c>
      <c r="Q10" s="4">
        <v>3</v>
      </c>
      <c r="R10" s="19">
        <v>5</v>
      </c>
      <c r="S10" s="7">
        <v>5</v>
      </c>
      <c r="T10" s="4">
        <v>3</v>
      </c>
      <c r="U10" s="35">
        <v>8</v>
      </c>
      <c r="V10" s="19">
        <v>5</v>
      </c>
      <c r="W10" s="7">
        <v>3</v>
      </c>
      <c r="X10" s="4">
        <v>6</v>
      </c>
      <c r="Y10" s="4">
        <v>6</v>
      </c>
      <c r="Z10" s="19">
        <v>5</v>
      </c>
      <c r="AA10" s="7">
        <v>6</v>
      </c>
      <c r="AB10" s="4">
        <v>8</v>
      </c>
      <c r="AC10" s="4">
        <v>6</v>
      </c>
      <c r="AD10" s="19">
        <v>7</v>
      </c>
      <c r="AE10" s="7"/>
      <c r="AF10" s="4"/>
      <c r="AG10" s="4"/>
      <c r="AH10" s="19"/>
      <c r="AI10" s="7"/>
      <c r="AJ10" s="4"/>
      <c r="AK10" s="4"/>
      <c r="AL10" s="19"/>
      <c r="AM10" s="7"/>
      <c r="AN10" s="4"/>
      <c r="AO10" s="4"/>
      <c r="AP10" s="19"/>
      <c r="AQ10" s="7"/>
      <c r="AR10" s="4"/>
      <c r="AS10" s="4"/>
      <c r="AT10" s="19"/>
      <c r="AU10" s="7"/>
      <c r="AV10" s="4"/>
      <c r="AW10" s="4"/>
      <c r="AX10" s="19"/>
      <c r="AY10" s="3"/>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row>
    <row r="11" spans="2:82" ht="16.2" customHeight="1" x14ac:dyDescent="0.3">
      <c r="B11" s="32" t="s">
        <v>11</v>
      </c>
      <c r="C11" s="7">
        <v>6</v>
      </c>
      <c r="D11" s="4">
        <v>5</v>
      </c>
      <c r="E11" s="4">
        <v>6</v>
      </c>
      <c r="F11" s="19">
        <v>6</v>
      </c>
      <c r="G11" s="33">
        <v>7</v>
      </c>
      <c r="H11" s="4">
        <v>4</v>
      </c>
      <c r="I11" s="4">
        <v>8</v>
      </c>
      <c r="J11" s="19">
        <v>8</v>
      </c>
      <c r="K11" s="4">
        <v>8</v>
      </c>
      <c r="L11" s="4">
        <v>3</v>
      </c>
      <c r="M11" s="4">
        <v>4</v>
      </c>
      <c r="N11" s="19">
        <v>6</v>
      </c>
      <c r="O11" s="7">
        <v>7</v>
      </c>
      <c r="P11" s="4">
        <v>6</v>
      </c>
      <c r="Q11" s="4">
        <v>3</v>
      </c>
      <c r="R11" s="19">
        <v>8</v>
      </c>
      <c r="S11" s="7">
        <v>9</v>
      </c>
      <c r="T11" s="4">
        <v>6</v>
      </c>
      <c r="U11" s="35">
        <v>4</v>
      </c>
      <c r="V11" s="19">
        <v>5</v>
      </c>
      <c r="W11" s="7">
        <v>7</v>
      </c>
      <c r="X11" s="4">
        <v>3</v>
      </c>
      <c r="Y11" s="4">
        <v>7</v>
      </c>
      <c r="Z11" s="19">
        <v>3</v>
      </c>
      <c r="AA11" s="7">
        <v>3</v>
      </c>
      <c r="AB11" s="4">
        <v>4</v>
      </c>
      <c r="AC11" s="4">
        <v>5</v>
      </c>
      <c r="AD11" s="19">
        <v>4</v>
      </c>
      <c r="AE11" s="7"/>
      <c r="AF11" s="4"/>
      <c r="AG11" s="4"/>
      <c r="AH11" s="19"/>
      <c r="AI11" s="7"/>
      <c r="AJ11" s="4"/>
      <c r="AK11" s="4"/>
      <c r="AL11" s="19"/>
      <c r="AM11" s="7"/>
      <c r="AN11" s="4"/>
      <c r="AO11" s="4"/>
      <c r="AP11" s="19"/>
      <c r="AQ11" s="7"/>
      <c r="AR11" s="4"/>
      <c r="AS11" s="4"/>
      <c r="AT11" s="19"/>
      <c r="AU11" s="7"/>
      <c r="AV11" s="4"/>
      <c r="AW11" s="4"/>
      <c r="AX11" s="19"/>
      <c r="AY11" s="3"/>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row>
    <row r="12" spans="2:82" ht="16.2" customHeight="1" x14ac:dyDescent="0.3">
      <c r="B12" s="32" t="s">
        <v>12</v>
      </c>
      <c r="C12" s="7">
        <v>7</v>
      </c>
      <c r="D12" s="4">
        <v>6</v>
      </c>
      <c r="E12" s="4">
        <v>7</v>
      </c>
      <c r="F12" s="19">
        <v>7</v>
      </c>
      <c r="G12" s="33">
        <v>4</v>
      </c>
      <c r="H12" s="4">
        <v>5</v>
      </c>
      <c r="I12" s="4">
        <v>7</v>
      </c>
      <c r="J12" s="19">
        <v>6</v>
      </c>
      <c r="K12" s="4">
        <v>9</v>
      </c>
      <c r="L12" s="4">
        <v>3</v>
      </c>
      <c r="M12" s="4">
        <v>6</v>
      </c>
      <c r="N12" s="19">
        <v>7</v>
      </c>
      <c r="O12" s="7">
        <v>5</v>
      </c>
      <c r="P12" s="4">
        <v>8</v>
      </c>
      <c r="Q12" s="4">
        <v>6</v>
      </c>
      <c r="R12" s="19">
        <v>7</v>
      </c>
      <c r="S12" s="7">
        <v>5</v>
      </c>
      <c r="T12" s="4">
        <v>4</v>
      </c>
      <c r="U12" s="35">
        <v>3</v>
      </c>
      <c r="V12" s="19">
        <v>7</v>
      </c>
      <c r="W12" s="7">
        <v>4</v>
      </c>
      <c r="X12" s="4">
        <v>2</v>
      </c>
      <c r="Y12" s="4">
        <v>4</v>
      </c>
      <c r="Z12" s="19">
        <v>4</v>
      </c>
      <c r="AA12" s="7">
        <v>6</v>
      </c>
      <c r="AB12" s="4">
        <v>5</v>
      </c>
      <c r="AC12" s="4">
        <v>8</v>
      </c>
      <c r="AD12" s="19">
        <v>3</v>
      </c>
      <c r="AE12" s="7"/>
      <c r="AF12" s="4"/>
      <c r="AG12" s="4"/>
      <c r="AH12" s="19"/>
      <c r="AI12" s="7"/>
      <c r="AJ12" s="4"/>
      <c r="AK12" s="4"/>
      <c r="AL12" s="19"/>
      <c r="AM12" s="7"/>
      <c r="AN12" s="4"/>
      <c r="AO12" s="4"/>
      <c r="AP12" s="19"/>
      <c r="AQ12" s="7"/>
      <c r="AR12" s="4"/>
      <c r="AS12" s="4"/>
      <c r="AT12" s="19"/>
      <c r="AU12" s="7"/>
      <c r="AV12" s="4"/>
      <c r="AW12" s="4"/>
      <c r="AX12" s="19"/>
      <c r="AY12" s="3"/>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row>
    <row r="13" spans="2:82" ht="16.2" customHeight="1" x14ac:dyDescent="0.3">
      <c r="B13" s="32" t="s">
        <v>13</v>
      </c>
      <c r="C13" s="7">
        <v>5</v>
      </c>
      <c r="D13" s="4">
        <v>2</v>
      </c>
      <c r="E13" s="4">
        <v>4</v>
      </c>
      <c r="F13" s="19">
        <v>7</v>
      </c>
      <c r="G13" s="33">
        <v>7</v>
      </c>
      <c r="H13" s="4">
        <v>3</v>
      </c>
      <c r="I13" s="4">
        <v>5</v>
      </c>
      <c r="J13" s="19">
        <v>3</v>
      </c>
      <c r="K13" s="4">
        <v>3</v>
      </c>
      <c r="L13" s="4">
        <v>8</v>
      </c>
      <c r="M13" s="4">
        <v>7</v>
      </c>
      <c r="N13" s="19">
        <v>3</v>
      </c>
      <c r="O13" s="7">
        <v>6</v>
      </c>
      <c r="P13" s="4">
        <v>7</v>
      </c>
      <c r="Q13" s="4">
        <v>3</v>
      </c>
      <c r="R13" s="19">
        <v>3</v>
      </c>
      <c r="S13" s="7">
        <v>4</v>
      </c>
      <c r="T13" s="4">
        <v>5</v>
      </c>
      <c r="U13" s="35">
        <v>3</v>
      </c>
      <c r="V13" s="19">
        <v>7</v>
      </c>
      <c r="W13" s="7">
        <v>6</v>
      </c>
      <c r="X13" s="4">
        <v>4</v>
      </c>
      <c r="Y13" s="4">
        <v>3</v>
      </c>
      <c r="Z13" s="19">
        <v>7</v>
      </c>
      <c r="AA13" s="7">
        <v>8</v>
      </c>
      <c r="AB13" s="4">
        <v>3</v>
      </c>
      <c r="AC13" s="4">
        <v>4</v>
      </c>
      <c r="AD13" s="19">
        <v>4</v>
      </c>
      <c r="AE13" s="7"/>
      <c r="AF13" s="4"/>
      <c r="AG13" s="4"/>
      <c r="AH13" s="19"/>
      <c r="AI13" s="7"/>
      <c r="AJ13" s="4"/>
      <c r="AK13" s="4"/>
      <c r="AL13" s="19"/>
      <c r="AM13" s="7"/>
      <c r="AN13" s="4"/>
      <c r="AO13" s="4"/>
      <c r="AP13" s="19"/>
      <c r="AQ13" s="7"/>
      <c r="AR13" s="4"/>
      <c r="AS13" s="4"/>
      <c r="AT13" s="19"/>
      <c r="AU13" s="7"/>
      <c r="AV13" s="4"/>
      <c r="AW13" s="4"/>
      <c r="AX13" s="19"/>
      <c r="AY13" s="3"/>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row>
    <row r="14" spans="2:82" ht="16.2" customHeight="1" x14ac:dyDescent="0.3">
      <c r="B14" s="32" t="s">
        <v>14</v>
      </c>
      <c r="C14" s="7">
        <v>6</v>
      </c>
      <c r="D14" s="4">
        <v>2</v>
      </c>
      <c r="E14" s="4">
        <v>6</v>
      </c>
      <c r="F14" s="19">
        <v>5</v>
      </c>
      <c r="G14" s="33">
        <v>5</v>
      </c>
      <c r="H14" s="4">
        <v>7</v>
      </c>
      <c r="I14" s="4">
        <v>6</v>
      </c>
      <c r="J14" s="19">
        <v>8</v>
      </c>
      <c r="K14" s="4">
        <v>6</v>
      </c>
      <c r="L14" s="4">
        <v>4</v>
      </c>
      <c r="M14" s="4">
        <v>4</v>
      </c>
      <c r="N14" s="19">
        <v>8</v>
      </c>
      <c r="O14" s="7">
        <v>8</v>
      </c>
      <c r="P14" s="4">
        <v>7</v>
      </c>
      <c r="Q14" s="4">
        <v>3</v>
      </c>
      <c r="R14" s="19">
        <v>3</v>
      </c>
      <c r="S14" s="7">
        <v>5</v>
      </c>
      <c r="T14" s="4">
        <v>6</v>
      </c>
      <c r="U14" s="35">
        <v>10</v>
      </c>
      <c r="V14" s="19">
        <v>3</v>
      </c>
      <c r="W14" s="7">
        <v>5</v>
      </c>
      <c r="X14" s="4">
        <v>3</v>
      </c>
      <c r="Y14" s="4">
        <v>8</v>
      </c>
      <c r="Z14" s="19">
        <v>7</v>
      </c>
      <c r="AA14" s="7">
        <v>7</v>
      </c>
      <c r="AB14" s="4">
        <v>7</v>
      </c>
      <c r="AC14" s="4">
        <v>7</v>
      </c>
      <c r="AD14" s="19">
        <v>5</v>
      </c>
      <c r="AE14" s="7"/>
      <c r="AF14" s="4"/>
      <c r="AG14" s="4"/>
      <c r="AH14" s="19"/>
      <c r="AI14" s="7"/>
      <c r="AJ14" s="4"/>
      <c r="AK14" s="4"/>
      <c r="AL14" s="19"/>
      <c r="AM14" s="7"/>
      <c r="AN14" s="4"/>
      <c r="AO14" s="4"/>
      <c r="AP14" s="19"/>
      <c r="AQ14" s="7"/>
      <c r="AR14" s="4"/>
      <c r="AS14" s="4"/>
      <c r="AT14" s="19"/>
      <c r="AU14" s="7"/>
      <c r="AV14" s="4"/>
      <c r="AW14" s="4"/>
      <c r="AX14" s="19"/>
      <c r="AY14" s="3"/>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row>
    <row r="15" spans="2:82" ht="16.2" customHeight="1" x14ac:dyDescent="0.3">
      <c r="B15" s="32" t="s">
        <v>15</v>
      </c>
      <c r="C15" s="7">
        <v>5</v>
      </c>
      <c r="D15" s="4">
        <v>4</v>
      </c>
      <c r="E15" s="4">
        <v>7</v>
      </c>
      <c r="F15" s="19">
        <v>7</v>
      </c>
      <c r="G15" s="33">
        <v>5</v>
      </c>
      <c r="H15" s="4">
        <v>3</v>
      </c>
      <c r="I15" s="4">
        <v>6</v>
      </c>
      <c r="J15" s="19">
        <v>5</v>
      </c>
      <c r="K15" s="4">
        <v>8</v>
      </c>
      <c r="L15" s="4">
        <v>3</v>
      </c>
      <c r="M15" s="4">
        <v>6</v>
      </c>
      <c r="N15" s="19">
        <v>8</v>
      </c>
      <c r="O15" s="7">
        <v>3</v>
      </c>
      <c r="P15" s="4">
        <v>6</v>
      </c>
      <c r="Q15" s="4">
        <v>3</v>
      </c>
      <c r="R15" s="19">
        <v>3</v>
      </c>
      <c r="S15" s="7">
        <v>6</v>
      </c>
      <c r="T15" s="4">
        <v>6</v>
      </c>
      <c r="U15" s="35">
        <v>7</v>
      </c>
      <c r="V15" s="19">
        <v>4</v>
      </c>
      <c r="W15" s="7">
        <v>3</v>
      </c>
      <c r="X15" s="4">
        <v>7</v>
      </c>
      <c r="Y15" s="4">
        <v>8</v>
      </c>
      <c r="Z15" s="19">
        <v>6</v>
      </c>
      <c r="AA15" s="7">
        <v>9</v>
      </c>
      <c r="AB15" s="4">
        <v>7</v>
      </c>
      <c r="AC15" s="4">
        <v>5</v>
      </c>
      <c r="AD15" s="19">
        <v>7</v>
      </c>
      <c r="AE15" s="7"/>
      <c r="AF15" s="4"/>
      <c r="AG15" s="4"/>
      <c r="AH15" s="19"/>
      <c r="AI15" s="7"/>
      <c r="AJ15" s="4"/>
      <c r="AK15" s="4"/>
      <c r="AL15" s="19"/>
      <c r="AM15" s="7"/>
      <c r="AN15" s="4"/>
      <c r="AO15" s="4"/>
      <c r="AP15" s="19"/>
      <c r="AQ15" s="7"/>
      <c r="AR15" s="4"/>
      <c r="AS15" s="4"/>
      <c r="AT15" s="19"/>
      <c r="AU15" s="7"/>
      <c r="AV15" s="4"/>
      <c r="AW15" s="4"/>
      <c r="AX15" s="19"/>
      <c r="AY15" s="3"/>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row>
    <row r="16" spans="2:82" ht="16.2" customHeight="1" x14ac:dyDescent="0.3">
      <c r="B16" s="32" t="s">
        <v>16</v>
      </c>
      <c r="C16" s="7">
        <v>7</v>
      </c>
      <c r="D16" s="4">
        <v>9</v>
      </c>
      <c r="E16" s="4">
        <v>4</v>
      </c>
      <c r="F16" s="19">
        <v>10</v>
      </c>
      <c r="G16" s="33">
        <v>6</v>
      </c>
      <c r="H16" s="4">
        <v>6</v>
      </c>
      <c r="I16" s="4">
        <v>8</v>
      </c>
      <c r="J16" s="19">
        <v>3</v>
      </c>
      <c r="K16" s="4">
        <v>6</v>
      </c>
      <c r="L16" s="4">
        <v>3</v>
      </c>
      <c r="M16" s="4">
        <v>6</v>
      </c>
      <c r="N16" s="19">
        <v>3</v>
      </c>
      <c r="O16" s="7">
        <v>8</v>
      </c>
      <c r="P16" s="4">
        <v>6</v>
      </c>
      <c r="Q16" s="4">
        <v>6</v>
      </c>
      <c r="R16" s="19">
        <v>6</v>
      </c>
      <c r="S16" s="7">
        <v>5</v>
      </c>
      <c r="T16" s="4">
        <v>4</v>
      </c>
      <c r="U16" s="35">
        <v>6</v>
      </c>
      <c r="V16" s="19">
        <v>5</v>
      </c>
      <c r="W16" s="7">
        <v>9</v>
      </c>
      <c r="X16" s="4">
        <v>5</v>
      </c>
      <c r="Y16" s="4">
        <v>7</v>
      </c>
      <c r="Z16" s="19">
        <v>8</v>
      </c>
      <c r="AA16" s="7">
        <v>6</v>
      </c>
      <c r="AB16" s="4">
        <v>7</v>
      </c>
      <c r="AC16" s="4">
        <v>8</v>
      </c>
      <c r="AD16" s="19">
        <v>5</v>
      </c>
      <c r="AE16" s="7"/>
      <c r="AF16" s="4"/>
      <c r="AG16" s="4"/>
      <c r="AH16" s="19"/>
      <c r="AI16" s="7"/>
      <c r="AJ16" s="4"/>
      <c r="AK16" s="4"/>
      <c r="AL16" s="19"/>
      <c r="AM16" s="7"/>
      <c r="AN16" s="4"/>
      <c r="AO16" s="4"/>
      <c r="AP16" s="19"/>
      <c r="AQ16" s="7"/>
      <c r="AR16" s="4"/>
      <c r="AS16" s="4"/>
      <c r="AT16" s="19"/>
      <c r="AU16" s="7"/>
      <c r="AV16" s="4"/>
      <c r="AW16" s="4"/>
      <c r="AX16" s="19"/>
      <c r="AY16" s="3"/>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row>
    <row r="17" spans="1:131" ht="16.2" customHeight="1" x14ac:dyDescent="0.3">
      <c r="B17" s="32" t="s">
        <v>17</v>
      </c>
      <c r="C17" s="7">
        <v>7</v>
      </c>
      <c r="D17" s="4">
        <v>4</v>
      </c>
      <c r="E17" s="4">
        <v>6</v>
      </c>
      <c r="F17" s="19">
        <v>5</v>
      </c>
      <c r="G17" s="33">
        <v>5</v>
      </c>
      <c r="H17" s="4">
        <v>9</v>
      </c>
      <c r="I17" s="4">
        <v>5</v>
      </c>
      <c r="J17" s="19">
        <v>7</v>
      </c>
      <c r="K17" s="4">
        <v>7</v>
      </c>
      <c r="L17" s="4">
        <v>10</v>
      </c>
      <c r="M17" s="4">
        <v>4</v>
      </c>
      <c r="N17" s="19">
        <v>6</v>
      </c>
      <c r="O17" s="7">
        <v>6</v>
      </c>
      <c r="P17" s="4">
        <v>9</v>
      </c>
      <c r="Q17" s="4">
        <v>5</v>
      </c>
      <c r="R17" s="19">
        <v>7</v>
      </c>
      <c r="S17" s="7">
        <v>3</v>
      </c>
      <c r="T17" s="4">
        <v>7</v>
      </c>
      <c r="U17" s="35">
        <v>7</v>
      </c>
      <c r="V17" s="19">
        <v>6</v>
      </c>
      <c r="W17" s="7">
        <v>7</v>
      </c>
      <c r="X17" s="4">
        <v>7</v>
      </c>
      <c r="Y17" s="4">
        <v>3</v>
      </c>
      <c r="Z17" s="19">
        <v>5</v>
      </c>
      <c r="AA17" s="7">
        <v>6</v>
      </c>
      <c r="AB17" s="4">
        <v>4</v>
      </c>
      <c r="AC17" s="4">
        <v>3</v>
      </c>
      <c r="AD17" s="19">
        <v>6</v>
      </c>
      <c r="AE17" s="7"/>
      <c r="AF17" s="4"/>
      <c r="AG17" s="4"/>
      <c r="AH17" s="19"/>
      <c r="AI17" s="7"/>
      <c r="AJ17" s="4"/>
      <c r="AK17" s="4"/>
      <c r="AL17" s="19"/>
      <c r="AM17" s="7"/>
      <c r="AN17" s="4"/>
      <c r="AO17" s="4"/>
      <c r="AP17" s="19"/>
      <c r="AQ17" s="7"/>
      <c r="AR17" s="4"/>
      <c r="AS17" s="4"/>
      <c r="AT17" s="19"/>
      <c r="AU17" s="7"/>
      <c r="AV17" s="4"/>
      <c r="AW17" s="4"/>
      <c r="AX17" s="19"/>
      <c r="AY17" s="3"/>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row>
    <row r="18" spans="1:131" ht="16.2" customHeight="1" x14ac:dyDescent="0.3">
      <c r="B18" s="32" t="s">
        <v>18</v>
      </c>
      <c r="C18" s="7">
        <v>5</v>
      </c>
      <c r="D18" s="4">
        <v>3</v>
      </c>
      <c r="E18" s="4">
        <v>7</v>
      </c>
      <c r="F18" s="19">
        <v>5</v>
      </c>
      <c r="G18" s="33">
        <v>7</v>
      </c>
      <c r="H18" s="4">
        <v>7</v>
      </c>
      <c r="I18" s="4">
        <v>2</v>
      </c>
      <c r="J18" s="19">
        <v>3</v>
      </c>
      <c r="K18" s="4">
        <v>5</v>
      </c>
      <c r="L18" s="4">
        <v>3</v>
      </c>
      <c r="M18" s="4">
        <v>7</v>
      </c>
      <c r="N18" s="19">
        <v>7</v>
      </c>
      <c r="O18" s="7">
        <v>3</v>
      </c>
      <c r="P18" s="4">
        <v>8</v>
      </c>
      <c r="Q18" s="4">
        <v>8</v>
      </c>
      <c r="R18" s="19">
        <v>6</v>
      </c>
      <c r="S18" s="7">
        <v>7</v>
      </c>
      <c r="T18" s="4">
        <v>5</v>
      </c>
      <c r="U18" s="35">
        <v>4</v>
      </c>
      <c r="V18" s="19">
        <v>8</v>
      </c>
      <c r="W18" s="7">
        <v>8</v>
      </c>
      <c r="X18" s="4">
        <v>6</v>
      </c>
      <c r="Y18" s="4">
        <v>3</v>
      </c>
      <c r="Z18" s="19">
        <v>5</v>
      </c>
      <c r="AA18" s="7">
        <v>4</v>
      </c>
      <c r="AB18" s="4">
        <v>6</v>
      </c>
      <c r="AC18" s="4">
        <v>8</v>
      </c>
      <c r="AD18" s="19">
        <v>5</v>
      </c>
      <c r="AE18" s="7"/>
      <c r="AF18" s="4"/>
      <c r="AG18" s="4"/>
      <c r="AH18" s="19"/>
      <c r="AI18" s="7"/>
      <c r="AJ18" s="4"/>
      <c r="AK18" s="4"/>
      <c r="AL18" s="19"/>
      <c r="AM18" s="7"/>
      <c r="AN18" s="4"/>
      <c r="AO18" s="4"/>
      <c r="AP18" s="19"/>
      <c r="AQ18" s="7"/>
      <c r="AR18" s="4"/>
      <c r="AS18" s="4"/>
      <c r="AT18" s="19"/>
      <c r="AU18" s="7"/>
      <c r="AV18" s="4"/>
      <c r="AW18" s="4"/>
      <c r="AX18" s="19"/>
      <c r="AY18" s="3"/>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row>
    <row r="19" spans="1:131" ht="16.2" customHeight="1" x14ac:dyDescent="0.3">
      <c r="B19" s="32" t="s">
        <v>19</v>
      </c>
      <c r="C19" s="7">
        <v>6</v>
      </c>
      <c r="D19" s="4">
        <v>6</v>
      </c>
      <c r="E19" s="4">
        <v>4</v>
      </c>
      <c r="F19" s="19">
        <v>4</v>
      </c>
      <c r="G19" s="33">
        <v>3</v>
      </c>
      <c r="H19" s="4">
        <v>6</v>
      </c>
      <c r="I19" s="4">
        <v>3</v>
      </c>
      <c r="J19" s="19">
        <v>4</v>
      </c>
      <c r="K19" s="4">
        <v>6</v>
      </c>
      <c r="L19" s="4">
        <v>7</v>
      </c>
      <c r="M19" s="4">
        <v>3</v>
      </c>
      <c r="N19" s="19">
        <v>8</v>
      </c>
      <c r="O19" s="7">
        <v>4</v>
      </c>
      <c r="P19" s="4">
        <v>8</v>
      </c>
      <c r="Q19" s="4">
        <v>6</v>
      </c>
      <c r="R19" s="19">
        <v>7</v>
      </c>
      <c r="S19" s="7">
        <v>6</v>
      </c>
      <c r="T19" s="4">
        <v>5</v>
      </c>
      <c r="U19" s="35">
        <v>7</v>
      </c>
      <c r="V19" s="19">
        <v>4</v>
      </c>
      <c r="W19" s="7">
        <v>7</v>
      </c>
      <c r="X19" s="4">
        <v>6</v>
      </c>
      <c r="Y19" s="4">
        <v>8</v>
      </c>
      <c r="Z19" s="19">
        <v>3</v>
      </c>
      <c r="AA19" s="7">
        <v>4</v>
      </c>
      <c r="AB19" s="4">
        <v>5</v>
      </c>
      <c r="AC19" s="4">
        <v>7</v>
      </c>
      <c r="AD19" s="19">
        <v>5</v>
      </c>
      <c r="AE19" s="7"/>
      <c r="AF19" s="4"/>
      <c r="AG19" s="4"/>
      <c r="AH19" s="19"/>
      <c r="AI19" s="7"/>
      <c r="AJ19" s="4"/>
      <c r="AK19" s="4"/>
      <c r="AL19" s="19"/>
      <c r="AM19" s="7"/>
      <c r="AN19" s="4"/>
      <c r="AO19" s="4"/>
      <c r="AP19" s="19"/>
      <c r="AQ19" s="7"/>
      <c r="AR19" s="4"/>
      <c r="AS19" s="4"/>
      <c r="AT19" s="19"/>
      <c r="AU19" s="7"/>
      <c r="AV19" s="4"/>
      <c r="AW19" s="4"/>
      <c r="AX19" s="19"/>
      <c r="AY19" s="3"/>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row>
    <row r="20" spans="1:131" ht="16.2" customHeight="1" x14ac:dyDescent="0.3">
      <c r="B20" s="32" t="s">
        <v>20</v>
      </c>
      <c r="C20" s="7">
        <v>4</v>
      </c>
      <c r="D20" s="4">
        <v>6</v>
      </c>
      <c r="E20" s="4">
        <v>7</v>
      </c>
      <c r="F20" s="19">
        <v>7</v>
      </c>
      <c r="G20" s="33">
        <v>6</v>
      </c>
      <c r="H20" s="4">
        <v>3</v>
      </c>
      <c r="I20" s="4">
        <v>4</v>
      </c>
      <c r="J20" s="19">
        <v>3</v>
      </c>
      <c r="K20" s="4">
        <v>4</v>
      </c>
      <c r="L20" s="4">
        <v>7</v>
      </c>
      <c r="M20" s="4">
        <v>6</v>
      </c>
      <c r="N20" s="19">
        <v>6</v>
      </c>
      <c r="O20" s="7">
        <v>8</v>
      </c>
      <c r="P20" s="4">
        <v>6</v>
      </c>
      <c r="Q20" s="4">
        <v>8</v>
      </c>
      <c r="R20" s="19">
        <v>1</v>
      </c>
      <c r="S20" s="7">
        <v>3</v>
      </c>
      <c r="T20" s="4">
        <v>5</v>
      </c>
      <c r="U20" s="35">
        <v>7</v>
      </c>
      <c r="V20" s="19">
        <v>8</v>
      </c>
      <c r="W20" s="7">
        <v>6</v>
      </c>
      <c r="X20" s="4">
        <v>5</v>
      </c>
      <c r="Y20" s="4">
        <v>6</v>
      </c>
      <c r="Z20" s="19">
        <v>3</v>
      </c>
      <c r="AA20" s="7">
        <v>7</v>
      </c>
      <c r="AB20" s="4">
        <v>3</v>
      </c>
      <c r="AC20" s="4">
        <v>4</v>
      </c>
      <c r="AD20" s="19">
        <v>10</v>
      </c>
      <c r="AE20" s="7"/>
      <c r="AF20" s="4"/>
      <c r="AG20" s="4"/>
      <c r="AH20" s="19"/>
      <c r="AI20" s="7"/>
      <c r="AJ20" s="4"/>
      <c r="AK20" s="4"/>
      <c r="AL20" s="19"/>
      <c r="AM20" s="7"/>
      <c r="AN20" s="4"/>
      <c r="AO20" s="4"/>
      <c r="AP20" s="19"/>
      <c r="AQ20" s="7"/>
      <c r="AR20" s="4"/>
      <c r="AS20" s="4"/>
      <c r="AT20" s="19"/>
      <c r="AU20" s="7"/>
      <c r="AV20" s="4"/>
      <c r="AW20" s="4"/>
      <c r="AX20" s="19"/>
      <c r="AY20" s="3"/>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row>
    <row r="21" spans="1:131" ht="16.2" customHeight="1" x14ac:dyDescent="0.3">
      <c r="B21" s="32" t="s">
        <v>21</v>
      </c>
      <c r="C21" s="7">
        <v>7</v>
      </c>
      <c r="D21" s="4">
        <v>9</v>
      </c>
      <c r="E21" s="4">
        <v>7</v>
      </c>
      <c r="F21" s="19">
        <v>9</v>
      </c>
      <c r="G21" s="33">
        <v>8</v>
      </c>
      <c r="H21" s="4">
        <v>6</v>
      </c>
      <c r="I21" s="4">
        <v>4</v>
      </c>
      <c r="J21" s="19">
        <v>5</v>
      </c>
      <c r="K21" s="4">
        <v>7</v>
      </c>
      <c r="L21" s="4">
        <v>4</v>
      </c>
      <c r="M21" s="4">
        <v>8</v>
      </c>
      <c r="N21" s="19">
        <v>5</v>
      </c>
      <c r="O21" s="7">
        <v>4</v>
      </c>
      <c r="P21" s="4">
        <v>7</v>
      </c>
      <c r="Q21" s="4">
        <v>6</v>
      </c>
      <c r="R21" s="19">
        <v>7</v>
      </c>
      <c r="S21" s="7">
        <v>7</v>
      </c>
      <c r="T21" s="4">
        <v>6</v>
      </c>
      <c r="U21" s="35">
        <v>3</v>
      </c>
      <c r="V21" s="19">
        <v>5</v>
      </c>
      <c r="W21" s="7">
        <v>7</v>
      </c>
      <c r="X21" s="4">
        <v>5</v>
      </c>
      <c r="Y21" s="4">
        <v>6</v>
      </c>
      <c r="Z21" s="19">
        <v>4</v>
      </c>
      <c r="AA21" s="7">
        <v>8</v>
      </c>
      <c r="AB21" s="4">
        <v>5</v>
      </c>
      <c r="AC21" s="4">
        <v>6</v>
      </c>
      <c r="AD21" s="19">
        <v>7</v>
      </c>
      <c r="AE21" s="7"/>
      <c r="AF21" s="4"/>
      <c r="AG21" s="4"/>
      <c r="AH21" s="19"/>
      <c r="AI21" s="7"/>
      <c r="AJ21" s="4"/>
      <c r="AK21" s="4"/>
      <c r="AL21" s="19"/>
      <c r="AM21" s="7"/>
      <c r="AN21" s="4"/>
      <c r="AO21" s="4"/>
      <c r="AP21" s="19"/>
      <c r="AQ21" s="7"/>
      <c r="AR21" s="4"/>
      <c r="AS21" s="4"/>
      <c r="AT21" s="19"/>
      <c r="AU21" s="7"/>
      <c r="AV21" s="4"/>
      <c r="AW21" s="4"/>
      <c r="AX21" s="19"/>
      <c r="AY21" s="3"/>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row>
    <row r="22" spans="1:131" ht="16.2" customHeight="1" x14ac:dyDescent="0.3">
      <c r="B22" s="32" t="s">
        <v>22</v>
      </c>
      <c r="C22" s="7">
        <v>3</v>
      </c>
      <c r="D22" s="4">
        <v>1</v>
      </c>
      <c r="E22" s="4">
        <v>5</v>
      </c>
      <c r="F22" s="19">
        <v>6</v>
      </c>
      <c r="G22" s="33">
        <v>4</v>
      </c>
      <c r="H22" s="4">
        <v>3</v>
      </c>
      <c r="I22" s="4">
        <v>6</v>
      </c>
      <c r="J22" s="19">
        <v>4</v>
      </c>
      <c r="K22" s="4">
        <v>6</v>
      </c>
      <c r="L22" s="4">
        <v>9</v>
      </c>
      <c r="M22" s="4">
        <v>4</v>
      </c>
      <c r="N22" s="19">
        <v>5</v>
      </c>
      <c r="O22" s="7">
        <v>4</v>
      </c>
      <c r="P22" s="4">
        <v>6</v>
      </c>
      <c r="Q22" s="4">
        <v>7</v>
      </c>
      <c r="R22" s="19">
        <v>3</v>
      </c>
      <c r="S22" s="7">
        <v>3</v>
      </c>
      <c r="T22" s="4">
        <v>7</v>
      </c>
      <c r="U22" s="35">
        <v>7</v>
      </c>
      <c r="V22" s="19">
        <v>7</v>
      </c>
      <c r="W22" s="7">
        <v>6</v>
      </c>
      <c r="X22" s="4">
        <v>4</v>
      </c>
      <c r="Y22" s="4">
        <v>3</v>
      </c>
      <c r="Z22" s="19">
        <v>5</v>
      </c>
      <c r="AA22" s="7">
        <v>8</v>
      </c>
      <c r="AB22" s="4">
        <v>7</v>
      </c>
      <c r="AC22" s="4">
        <v>5</v>
      </c>
      <c r="AD22" s="19">
        <v>3</v>
      </c>
      <c r="AE22" s="7"/>
      <c r="AF22" s="4"/>
      <c r="AG22" s="4"/>
      <c r="AH22" s="19"/>
      <c r="AI22" s="7"/>
      <c r="AJ22" s="4"/>
      <c r="AK22" s="4"/>
      <c r="AL22" s="19"/>
      <c r="AM22" s="7"/>
      <c r="AN22" s="4"/>
      <c r="AO22" s="4"/>
      <c r="AP22" s="19"/>
      <c r="AQ22" s="7"/>
      <c r="AR22" s="4"/>
      <c r="AS22" s="4"/>
      <c r="AT22" s="19"/>
      <c r="AU22" s="7"/>
      <c r="AV22" s="4"/>
      <c r="AW22" s="4"/>
      <c r="AX22" s="19"/>
      <c r="AY22" s="3"/>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row>
    <row r="23" spans="1:131" ht="16.2" customHeight="1" x14ac:dyDescent="0.3">
      <c r="B23" s="32" t="s">
        <v>23</v>
      </c>
      <c r="C23" s="7">
        <v>7</v>
      </c>
      <c r="D23" s="4">
        <v>6</v>
      </c>
      <c r="E23" s="4">
        <v>7</v>
      </c>
      <c r="F23" s="19">
        <v>6</v>
      </c>
      <c r="G23" s="33">
        <v>7</v>
      </c>
      <c r="H23" s="4">
        <v>5</v>
      </c>
      <c r="I23" s="4">
        <v>6</v>
      </c>
      <c r="J23" s="19">
        <v>3</v>
      </c>
      <c r="K23" s="4">
        <v>5</v>
      </c>
      <c r="L23" s="4">
        <v>8</v>
      </c>
      <c r="M23" s="4">
        <v>5</v>
      </c>
      <c r="N23" s="19">
        <v>8</v>
      </c>
      <c r="O23" s="7">
        <v>6</v>
      </c>
      <c r="P23" s="4">
        <v>10</v>
      </c>
      <c r="Q23" s="4">
        <v>6</v>
      </c>
      <c r="R23" s="19">
        <v>6</v>
      </c>
      <c r="S23" s="7">
        <v>5</v>
      </c>
      <c r="T23" s="4">
        <v>6</v>
      </c>
      <c r="U23" s="35">
        <v>6</v>
      </c>
      <c r="V23" s="19">
        <v>7</v>
      </c>
      <c r="W23" s="7">
        <v>5</v>
      </c>
      <c r="X23" s="4">
        <v>4</v>
      </c>
      <c r="Y23" s="4">
        <v>10</v>
      </c>
      <c r="Z23" s="19">
        <v>4</v>
      </c>
      <c r="AA23" s="7">
        <v>3</v>
      </c>
      <c r="AB23" s="4">
        <v>3</v>
      </c>
      <c r="AC23" s="4">
        <v>8</v>
      </c>
      <c r="AD23" s="19">
        <v>2</v>
      </c>
      <c r="AE23" s="7"/>
      <c r="AF23" s="4"/>
      <c r="AG23" s="4"/>
      <c r="AH23" s="19"/>
      <c r="AI23" s="7"/>
      <c r="AJ23" s="4"/>
      <c r="AK23" s="4"/>
      <c r="AL23" s="19"/>
      <c r="AM23" s="7"/>
      <c r="AN23" s="4"/>
      <c r="AO23" s="4"/>
      <c r="AP23" s="19"/>
      <c r="AQ23" s="7"/>
      <c r="AR23" s="4"/>
      <c r="AS23" s="4"/>
      <c r="AT23" s="19"/>
      <c r="AU23" s="7"/>
      <c r="AV23" s="4"/>
      <c r="AW23" s="4"/>
      <c r="AX23" s="19"/>
      <c r="AY23" s="3"/>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row>
    <row r="24" spans="1:131" ht="16.2" customHeight="1" x14ac:dyDescent="0.3">
      <c r="B24" s="32" t="s">
        <v>24</v>
      </c>
      <c r="C24" s="7">
        <v>8</v>
      </c>
      <c r="D24" s="4">
        <v>8</v>
      </c>
      <c r="E24" s="4">
        <v>7</v>
      </c>
      <c r="F24" s="19">
        <v>7</v>
      </c>
      <c r="G24" s="33">
        <v>6</v>
      </c>
      <c r="H24" s="4">
        <v>3</v>
      </c>
      <c r="I24" s="4">
        <v>4</v>
      </c>
      <c r="J24" s="19">
        <v>8</v>
      </c>
      <c r="K24" s="4">
        <v>7</v>
      </c>
      <c r="L24" s="4">
        <v>3</v>
      </c>
      <c r="M24" s="4">
        <v>4</v>
      </c>
      <c r="N24" s="19">
        <v>4</v>
      </c>
      <c r="O24" s="7">
        <v>5</v>
      </c>
      <c r="P24" s="4">
        <v>3</v>
      </c>
      <c r="Q24" s="4">
        <v>6</v>
      </c>
      <c r="R24" s="19">
        <v>7</v>
      </c>
      <c r="S24" s="7">
        <v>3</v>
      </c>
      <c r="T24" s="4">
        <v>4</v>
      </c>
      <c r="U24" s="35">
        <v>6</v>
      </c>
      <c r="V24" s="19">
        <v>3</v>
      </c>
      <c r="W24" s="7">
        <v>7</v>
      </c>
      <c r="X24" s="4">
        <v>4</v>
      </c>
      <c r="Y24" s="4">
        <v>6</v>
      </c>
      <c r="Z24" s="19">
        <v>5</v>
      </c>
      <c r="AA24" s="7">
        <v>4</v>
      </c>
      <c r="AB24" s="4">
        <v>4</v>
      </c>
      <c r="AC24" s="4">
        <v>7</v>
      </c>
      <c r="AD24" s="19">
        <v>6</v>
      </c>
      <c r="AE24" s="7"/>
      <c r="AF24" s="4"/>
      <c r="AG24" s="4"/>
      <c r="AH24" s="19"/>
      <c r="AI24" s="7"/>
      <c r="AJ24" s="4"/>
      <c r="AK24" s="4"/>
      <c r="AL24" s="19"/>
      <c r="AM24" s="7"/>
      <c r="AN24" s="4"/>
      <c r="AO24" s="4"/>
      <c r="AP24" s="19"/>
      <c r="AQ24" s="7"/>
      <c r="AR24" s="4"/>
      <c r="AS24" s="4"/>
      <c r="AT24" s="19"/>
      <c r="AU24" s="7"/>
      <c r="AV24" s="4"/>
      <c r="AW24" s="4"/>
      <c r="AX24" s="19"/>
      <c r="AY24" s="3"/>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row>
    <row r="25" spans="1:131" ht="16.2" customHeight="1" x14ac:dyDescent="0.3">
      <c r="B25" s="32" t="s">
        <v>25</v>
      </c>
      <c r="C25" s="7">
        <v>8</v>
      </c>
      <c r="D25" s="4">
        <v>7</v>
      </c>
      <c r="E25" s="4">
        <v>4</v>
      </c>
      <c r="F25" s="19">
        <v>8</v>
      </c>
      <c r="G25" s="33">
        <v>4</v>
      </c>
      <c r="H25" s="4">
        <v>6</v>
      </c>
      <c r="I25" s="4">
        <v>2</v>
      </c>
      <c r="J25" s="19">
        <v>7</v>
      </c>
      <c r="K25" s="4">
        <v>4</v>
      </c>
      <c r="L25" s="4">
        <v>8</v>
      </c>
      <c r="M25" s="4">
        <v>7</v>
      </c>
      <c r="N25" s="19">
        <v>4</v>
      </c>
      <c r="O25" s="7">
        <v>7</v>
      </c>
      <c r="P25" s="4">
        <v>8</v>
      </c>
      <c r="Q25" s="4">
        <v>7</v>
      </c>
      <c r="R25" s="19">
        <v>7</v>
      </c>
      <c r="S25" s="7">
        <v>8</v>
      </c>
      <c r="T25" s="4">
        <v>8</v>
      </c>
      <c r="U25" s="35">
        <v>6</v>
      </c>
      <c r="V25" s="19">
        <v>8</v>
      </c>
      <c r="W25" s="7">
        <v>1</v>
      </c>
      <c r="X25" s="4">
        <v>5</v>
      </c>
      <c r="Y25" s="4">
        <v>7</v>
      </c>
      <c r="Z25" s="19">
        <v>5</v>
      </c>
      <c r="AA25" s="7">
        <v>4</v>
      </c>
      <c r="AB25" s="4">
        <v>7</v>
      </c>
      <c r="AC25" s="4">
        <v>7</v>
      </c>
      <c r="AD25" s="19">
        <v>6</v>
      </c>
      <c r="AE25" s="7"/>
      <c r="AF25" s="4"/>
      <c r="AG25" s="4"/>
      <c r="AH25" s="19"/>
      <c r="AI25" s="7"/>
      <c r="AJ25" s="4"/>
      <c r="AK25" s="4"/>
      <c r="AL25" s="19"/>
      <c r="AM25" s="7"/>
      <c r="AN25" s="4"/>
      <c r="AO25" s="4"/>
      <c r="AP25" s="19"/>
      <c r="AQ25" s="7"/>
      <c r="AR25" s="4"/>
      <c r="AS25" s="4"/>
      <c r="AT25" s="19"/>
      <c r="AU25" s="7"/>
      <c r="AV25" s="4"/>
      <c r="AW25" s="4"/>
      <c r="AX25" s="19"/>
      <c r="AY25" s="3"/>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row>
    <row r="26" spans="1:131" ht="16.2" customHeight="1" x14ac:dyDescent="0.3">
      <c r="B26" s="32" t="s">
        <v>26</v>
      </c>
      <c r="C26" s="7">
        <v>8</v>
      </c>
      <c r="D26" s="4">
        <v>6</v>
      </c>
      <c r="E26" s="4">
        <v>7</v>
      </c>
      <c r="F26" s="19">
        <v>4</v>
      </c>
      <c r="G26" s="33">
        <v>7</v>
      </c>
      <c r="H26" s="4">
        <v>5</v>
      </c>
      <c r="I26" s="4">
        <v>4</v>
      </c>
      <c r="J26" s="19">
        <v>6</v>
      </c>
      <c r="K26" s="4">
        <v>8</v>
      </c>
      <c r="L26" s="4">
        <v>2</v>
      </c>
      <c r="M26" s="4">
        <v>4</v>
      </c>
      <c r="N26" s="19">
        <v>7</v>
      </c>
      <c r="O26" s="7">
        <v>3</v>
      </c>
      <c r="P26" s="4">
        <v>5</v>
      </c>
      <c r="Q26" s="4">
        <v>3</v>
      </c>
      <c r="R26" s="19">
        <v>3</v>
      </c>
      <c r="S26" s="7">
        <v>8</v>
      </c>
      <c r="T26" s="4">
        <v>5</v>
      </c>
      <c r="U26" s="35">
        <v>8</v>
      </c>
      <c r="V26" s="19">
        <v>9</v>
      </c>
      <c r="W26" s="7">
        <v>3</v>
      </c>
      <c r="X26" s="4">
        <v>6</v>
      </c>
      <c r="Y26" s="4">
        <v>5</v>
      </c>
      <c r="Z26" s="19">
        <v>6</v>
      </c>
      <c r="AA26" s="7">
        <v>8</v>
      </c>
      <c r="AB26" s="4">
        <v>8</v>
      </c>
      <c r="AC26" s="4">
        <v>9</v>
      </c>
      <c r="AD26" s="19">
        <v>3</v>
      </c>
      <c r="AE26" s="7"/>
      <c r="AF26" s="4"/>
      <c r="AG26" s="4"/>
      <c r="AH26" s="19"/>
      <c r="AI26" s="7"/>
      <c r="AJ26" s="4"/>
      <c r="AK26" s="4"/>
      <c r="AL26" s="19"/>
      <c r="AM26" s="7"/>
      <c r="AN26" s="4"/>
      <c r="AO26" s="4"/>
      <c r="AP26" s="19"/>
      <c r="AQ26" s="7"/>
      <c r="AR26" s="4"/>
      <c r="AS26" s="4"/>
      <c r="AT26" s="19"/>
      <c r="AU26" s="7"/>
      <c r="AV26" s="4"/>
      <c r="AW26" s="4"/>
      <c r="AX26" s="19"/>
      <c r="AY26" s="3"/>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row>
    <row r="27" spans="1:131" ht="16.2" customHeight="1" thickBot="1" x14ac:dyDescent="0.35">
      <c r="B27" s="32" t="s">
        <v>27</v>
      </c>
      <c r="C27" s="22">
        <v>4</v>
      </c>
      <c r="D27" s="23">
        <v>2</v>
      </c>
      <c r="E27" s="23">
        <v>8</v>
      </c>
      <c r="F27" s="24">
        <v>5</v>
      </c>
      <c r="G27" s="33">
        <v>5</v>
      </c>
      <c r="H27" s="23">
        <v>8</v>
      </c>
      <c r="I27" s="23">
        <v>5</v>
      </c>
      <c r="J27" s="24">
        <v>8</v>
      </c>
      <c r="K27" s="34">
        <v>6</v>
      </c>
      <c r="L27" s="23">
        <v>3</v>
      </c>
      <c r="M27" s="23">
        <v>4</v>
      </c>
      <c r="N27" s="24">
        <v>8</v>
      </c>
      <c r="O27" s="22">
        <v>6</v>
      </c>
      <c r="P27" s="23">
        <v>3</v>
      </c>
      <c r="Q27" s="23">
        <v>8</v>
      </c>
      <c r="R27" s="24">
        <v>3</v>
      </c>
      <c r="S27" s="22">
        <v>5</v>
      </c>
      <c r="T27" s="23">
        <v>9</v>
      </c>
      <c r="U27" s="35">
        <v>5</v>
      </c>
      <c r="V27" s="24">
        <v>6</v>
      </c>
      <c r="W27" s="22">
        <v>4</v>
      </c>
      <c r="X27" s="23">
        <v>5</v>
      </c>
      <c r="Y27" s="23">
        <v>4</v>
      </c>
      <c r="Z27" s="24">
        <v>8</v>
      </c>
      <c r="AA27" s="22">
        <v>6</v>
      </c>
      <c r="AB27" s="23">
        <v>3</v>
      </c>
      <c r="AC27" s="23">
        <v>7</v>
      </c>
      <c r="AD27" s="24">
        <v>8</v>
      </c>
      <c r="AE27" s="22"/>
      <c r="AF27" s="23"/>
      <c r="AG27" s="23"/>
      <c r="AH27" s="24"/>
      <c r="AI27" s="22"/>
      <c r="AJ27" s="23"/>
      <c r="AK27" s="23"/>
      <c r="AL27" s="24"/>
      <c r="AM27" s="22"/>
      <c r="AN27" s="23"/>
      <c r="AO27" s="23"/>
      <c r="AP27" s="24"/>
      <c r="AQ27" s="22"/>
      <c r="AR27" s="23"/>
      <c r="AS27" s="23"/>
      <c r="AT27" s="24"/>
      <c r="AU27" s="22"/>
      <c r="AV27" s="23"/>
      <c r="AW27" s="23"/>
      <c r="AX27" s="24"/>
      <c r="AY27" s="25"/>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row>
    <row r="28" spans="1:131" ht="16.2" customHeight="1" thickBot="1" x14ac:dyDescent="0.35">
      <c r="B28" s="26" t="s">
        <v>4</v>
      </c>
      <c r="C28" s="27">
        <f>AVERAGE(C5:C27)</f>
        <v>5.7391304347826084</v>
      </c>
      <c r="D28" s="27">
        <f>AVERAGE(D5:D27)</f>
        <v>5.0869565217391308</v>
      </c>
      <c r="E28" s="27">
        <f>AVERAGE(E5:E27)</f>
        <v>5.8695652173913047</v>
      </c>
      <c r="F28" s="27">
        <f>AVERAGE(F5:F27)</f>
        <v>5.9130434782608692</v>
      </c>
      <c r="G28" s="27">
        <f>AVERAGE(G5:G27)</f>
        <v>5.6086956521739131</v>
      </c>
      <c r="H28" s="27">
        <f t="shared" ref="H28:AD28" si="0">AVERAGE(H5:H27)</f>
        <v>5.3913043478260869</v>
      </c>
      <c r="I28" s="27">
        <f t="shared" si="0"/>
        <v>4.6956521739130439</v>
      </c>
      <c r="J28" s="27">
        <f t="shared" si="0"/>
        <v>5.7826086956521738</v>
      </c>
      <c r="K28" s="27">
        <f t="shared" si="0"/>
        <v>6.2608695652173916</v>
      </c>
      <c r="L28" s="27">
        <f t="shared" si="0"/>
        <v>4.8260869565217392</v>
      </c>
      <c r="M28" s="27">
        <f t="shared" si="0"/>
        <v>5.1739130434782608</v>
      </c>
      <c r="N28" s="27">
        <f t="shared" si="0"/>
        <v>5.8260869565217392</v>
      </c>
      <c r="O28" s="27">
        <f t="shared" si="0"/>
        <v>5.3913043478260869</v>
      </c>
      <c r="P28" s="27">
        <f t="shared" si="0"/>
        <v>6.0434782608695654</v>
      </c>
      <c r="Q28" s="27">
        <f t="shared" si="0"/>
        <v>5.5217391304347823</v>
      </c>
      <c r="R28" s="27">
        <f t="shared" si="0"/>
        <v>5.4347826086956523</v>
      </c>
      <c r="S28" s="27">
        <f t="shared" si="0"/>
        <v>5.3913043478260869</v>
      </c>
      <c r="T28" s="27">
        <f t="shared" si="0"/>
        <v>5.6086956521739131</v>
      </c>
      <c r="U28" s="27">
        <f t="shared" si="0"/>
        <v>5.9130434782608692</v>
      </c>
      <c r="V28" s="27">
        <f t="shared" si="0"/>
        <v>6.1304347826086953</v>
      </c>
      <c r="W28" s="27">
        <f t="shared" si="0"/>
        <v>5.5652173913043477</v>
      </c>
      <c r="X28" s="27">
        <f t="shared" si="0"/>
        <v>4.8260869565217392</v>
      </c>
      <c r="Y28" s="27">
        <f t="shared" si="0"/>
        <v>5.6086956521739131</v>
      </c>
      <c r="Z28" s="27">
        <f t="shared" si="0"/>
        <v>5.0869565217391308</v>
      </c>
      <c r="AA28" s="27">
        <f t="shared" si="0"/>
        <v>6.1304347826086953</v>
      </c>
      <c r="AB28" s="27">
        <f t="shared" si="0"/>
        <v>5.3478260869565215</v>
      </c>
      <c r="AC28" s="27">
        <f t="shared" si="0"/>
        <v>6.3478260869565215</v>
      </c>
      <c r="AD28" s="27">
        <f t="shared" si="0"/>
        <v>5.6086956521739131</v>
      </c>
      <c r="AE28" s="28"/>
      <c r="AF28" s="29"/>
      <c r="AG28" s="29"/>
      <c r="AH28" s="30"/>
      <c r="AI28" s="28"/>
      <c r="AJ28" s="29"/>
      <c r="AK28" s="29"/>
      <c r="AL28" s="30"/>
      <c r="AM28" s="28"/>
      <c r="AN28" s="29"/>
      <c r="AO28" s="29"/>
      <c r="AP28" s="30"/>
      <c r="AQ28" s="28"/>
      <c r="AR28" s="29"/>
      <c r="AS28" s="29"/>
      <c r="AT28" s="30"/>
      <c r="AU28" s="28"/>
      <c r="AV28" s="29"/>
      <c r="AW28" s="29"/>
      <c r="AX28" s="30"/>
      <c r="AY28" s="31"/>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30"/>
    </row>
    <row r="29" spans="1:131" s="64" customFormat="1" ht="16.2" customHeight="1" x14ac:dyDescent="0.3"/>
    <row r="30" spans="1:131" s="64" customFormat="1" ht="18.600000000000001" customHeight="1" thickBot="1" x14ac:dyDescent="0.35">
      <c r="D30" s="90"/>
      <c r="E30" s="90"/>
      <c r="F30" s="90"/>
    </row>
    <row r="31" spans="1:131" s="1" customFormat="1" ht="18.600000000000001" customHeight="1" x14ac:dyDescent="0.3">
      <c r="A31" s="64"/>
      <c r="B31" s="64"/>
      <c r="C31" s="72" t="s">
        <v>19</v>
      </c>
      <c r="D31" s="73"/>
      <c r="E31" s="73"/>
      <c r="F31" s="74"/>
      <c r="G31" s="70" t="s">
        <v>40</v>
      </c>
      <c r="H31" s="68"/>
      <c r="I31" s="68"/>
      <c r="J31" s="71"/>
      <c r="K31" s="81" t="s">
        <v>41</v>
      </c>
      <c r="L31" s="82"/>
      <c r="M31" s="82"/>
      <c r="N31" s="83"/>
      <c r="O31" s="67" t="s">
        <v>42</v>
      </c>
      <c r="P31" s="68"/>
      <c r="Q31" s="68"/>
      <c r="R31" s="69"/>
      <c r="S31" s="70" t="s">
        <v>43</v>
      </c>
      <c r="T31" s="68"/>
      <c r="U31" s="68"/>
      <c r="V31" s="71"/>
      <c r="W31" s="67" t="s">
        <v>44</v>
      </c>
      <c r="X31" s="68"/>
      <c r="Y31" s="68"/>
      <c r="Z31" s="71"/>
      <c r="AA31" s="67" t="s">
        <v>45</v>
      </c>
      <c r="AB31" s="68"/>
      <c r="AC31" s="68"/>
      <c r="AD31" s="69"/>
      <c r="AE31" s="70" t="s">
        <v>46</v>
      </c>
      <c r="AF31" s="68"/>
      <c r="AG31" s="68"/>
      <c r="AH31" s="71"/>
      <c r="AI31" s="67" t="s">
        <v>47</v>
      </c>
      <c r="AJ31" s="68"/>
      <c r="AK31" s="68"/>
      <c r="AL31" s="71"/>
      <c r="AM31" s="67" t="s">
        <v>48</v>
      </c>
      <c r="AN31" s="68"/>
      <c r="AO31" s="68"/>
      <c r="AP31" s="69"/>
      <c r="AQ31" s="70" t="s">
        <v>49</v>
      </c>
      <c r="AR31" s="68"/>
      <c r="AS31" s="68"/>
      <c r="AT31" s="69"/>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row>
    <row r="32" spans="1:131" s="1" customFormat="1" ht="16.2" thickBot="1" x14ac:dyDescent="0.35">
      <c r="A32" s="64"/>
      <c r="B32" s="64"/>
      <c r="C32" s="75"/>
      <c r="D32" s="76"/>
      <c r="E32" s="76"/>
      <c r="F32" s="77"/>
      <c r="G32" s="57">
        <v>1</v>
      </c>
      <c r="H32" s="58">
        <v>2</v>
      </c>
      <c r="I32" s="59">
        <v>3</v>
      </c>
      <c r="J32" s="60">
        <v>4</v>
      </c>
      <c r="K32" s="57">
        <v>1</v>
      </c>
      <c r="L32" s="58">
        <v>2</v>
      </c>
      <c r="M32" s="59">
        <v>3</v>
      </c>
      <c r="N32" s="60">
        <v>4</v>
      </c>
      <c r="O32" s="57">
        <v>1</v>
      </c>
      <c r="P32" s="58">
        <v>2</v>
      </c>
      <c r="Q32" s="59">
        <v>3</v>
      </c>
      <c r="R32" s="60">
        <v>4</v>
      </c>
      <c r="S32" s="57">
        <v>1</v>
      </c>
      <c r="T32" s="58">
        <v>2</v>
      </c>
      <c r="U32" s="59">
        <v>3</v>
      </c>
      <c r="V32" s="60">
        <v>4</v>
      </c>
      <c r="W32" s="57">
        <v>1</v>
      </c>
      <c r="X32" s="58">
        <v>2</v>
      </c>
      <c r="Y32" s="59">
        <v>3</v>
      </c>
      <c r="Z32" s="60">
        <v>4</v>
      </c>
      <c r="AA32" s="57">
        <v>1</v>
      </c>
      <c r="AB32" s="58">
        <v>2</v>
      </c>
      <c r="AC32" s="59">
        <v>3</v>
      </c>
      <c r="AD32" s="60">
        <v>4</v>
      </c>
      <c r="AE32" s="57">
        <v>1</v>
      </c>
      <c r="AF32" s="58">
        <v>2</v>
      </c>
      <c r="AG32" s="59">
        <v>3</v>
      </c>
      <c r="AH32" s="60">
        <v>4</v>
      </c>
      <c r="AI32" s="57">
        <v>1</v>
      </c>
      <c r="AJ32" s="58">
        <v>2</v>
      </c>
      <c r="AK32" s="59">
        <v>3</v>
      </c>
      <c r="AL32" s="60">
        <v>4</v>
      </c>
      <c r="AM32" s="57">
        <v>1</v>
      </c>
      <c r="AN32" s="58">
        <v>2</v>
      </c>
      <c r="AO32" s="59">
        <v>3</v>
      </c>
      <c r="AP32" s="60">
        <v>4</v>
      </c>
      <c r="AQ32" s="57">
        <v>1</v>
      </c>
      <c r="AR32" s="58">
        <v>2</v>
      </c>
      <c r="AS32" s="59">
        <v>3</v>
      </c>
      <c r="AT32" s="61">
        <v>4</v>
      </c>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64"/>
      <c r="DR32" s="64"/>
      <c r="DS32" s="64"/>
      <c r="DT32" s="64"/>
      <c r="DU32" s="64"/>
      <c r="DV32" s="64"/>
      <c r="DW32" s="64"/>
      <c r="DX32" s="64"/>
      <c r="DY32" s="64"/>
      <c r="DZ32" s="64"/>
      <c r="EA32" s="64"/>
    </row>
    <row r="33" spans="1:131" s="1" customFormat="1" ht="16.2" thickBot="1" x14ac:dyDescent="0.35">
      <c r="A33" s="64"/>
      <c r="B33" s="64"/>
      <c r="C33" s="78"/>
      <c r="D33" s="79"/>
      <c r="E33" s="79"/>
      <c r="F33" s="80"/>
      <c r="G33" s="62">
        <f>VLOOKUP($C$31,$B$5:$CD$27,2,FALSE)</f>
        <v>6</v>
      </c>
      <c r="H33" s="62">
        <f>VLOOKUP($C$31,$B$5:$CD$27,3,FALSE)</f>
        <v>6</v>
      </c>
      <c r="I33" s="62">
        <f>VLOOKUP($C$31,$B$5:$CD$27,4,FALSE)</f>
        <v>4</v>
      </c>
      <c r="J33" s="62">
        <f>VLOOKUP($C$31,$B$5:$CD$27,5,FALSE)</f>
        <v>4</v>
      </c>
      <c r="K33" s="62">
        <f>VLOOKUP($C$31,$B$5:$CD$27,6,FALSE)</f>
        <v>3</v>
      </c>
      <c r="L33" s="62">
        <f>VLOOKUP($C$31,$B$5:$CD$27,7,FALSE)</f>
        <v>6</v>
      </c>
      <c r="M33" s="62">
        <f>VLOOKUP($C$31,$B$5:$CD$27,8,FALSE)</f>
        <v>3</v>
      </c>
      <c r="N33" s="62">
        <f>VLOOKUP($C$31,$B$5:$CD$27,9,FALSE)</f>
        <v>4</v>
      </c>
      <c r="O33" s="62">
        <f>VLOOKUP($C$31,$B$5:$CD$27,10,FALSE)</f>
        <v>6</v>
      </c>
      <c r="P33" s="62">
        <f>VLOOKUP($C$31,$B$5:$CD$27,11,FALSE)</f>
        <v>7</v>
      </c>
      <c r="Q33" s="62">
        <f>VLOOKUP($C$31,$B$5:$CD$27,12,FALSE)</f>
        <v>3</v>
      </c>
      <c r="R33" s="62">
        <f>VLOOKUP($C$31,$B$5:$CD$27,13,FALSE)</f>
        <v>8</v>
      </c>
      <c r="S33" s="62">
        <f>VLOOKUP($C$31,$B$5:$CD$27,14,FALSE)</f>
        <v>4</v>
      </c>
      <c r="T33" s="62">
        <f>VLOOKUP($C$31,$B$5:$CD$27,15,FALSE)</f>
        <v>8</v>
      </c>
      <c r="U33" s="62">
        <f>VLOOKUP($C$31,$B$5:$CD$27,16,FALSE)</f>
        <v>6</v>
      </c>
      <c r="V33" s="62">
        <f>VLOOKUP($C$31,$B$5:$CD$27,17,FALSE)</f>
        <v>7</v>
      </c>
      <c r="W33" s="62">
        <f>VLOOKUP($C$31,$B$5:$CD$27,18,FALSE)</f>
        <v>6</v>
      </c>
      <c r="X33" s="62">
        <f>VLOOKUP($C$31,$B$5:$CD$27,19,FALSE)</f>
        <v>5</v>
      </c>
      <c r="Y33" s="62">
        <f>VLOOKUP($C$31,$B$5:$CD$27,20,FALSE)</f>
        <v>7</v>
      </c>
      <c r="Z33" s="62">
        <f>VLOOKUP($C$31,$B$5:$CD$27,21,FALSE)</f>
        <v>4</v>
      </c>
      <c r="AA33" s="62">
        <f>VLOOKUP($C$31,$B$5:$CD$27,22,FALSE)</f>
        <v>7</v>
      </c>
      <c r="AB33" s="62">
        <f>VLOOKUP($C$31,$B$5:$CD$27,23,FALSE)</f>
        <v>6</v>
      </c>
      <c r="AC33" s="62">
        <f>VLOOKUP($C$31,$B$5:$CD$27,24,FALSE)</f>
        <v>8</v>
      </c>
      <c r="AD33" s="62">
        <f>VLOOKUP($C$31,$B$5:$CD$27,25,FALSE)</f>
        <v>3</v>
      </c>
      <c r="AE33" s="62">
        <f>VLOOKUP($C$31,$B$5:$CD$27,26,FALSE)</f>
        <v>4</v>
      </c>
      <c r="AF33" s="62">
        <f>VLOOKUP($C$31,$B$5:$CD$27,27,FALSE)</f>
        <v>5</v>
      </c>
      <c r="AG33" s="62">
        <f>VLOOKUP($C$31,$B$5:$CD$27,28,FALSE)</f>
        <v>7</v>
      </c>
      <c r="AH33" s="62">
        <f>VLOOKUP($C$31,$B$5:$CD$27,29,FALSE)</f>
        <v>5</v>
      </c>
      <c r="AI33" s="62">
        <f>VLOOKUP($C$31,$B$5:$CD$27,30,FALSE)</f>
        <v>0</v>
      </c>
      <c r="AJ33" s="62">
        <f>VLOOKUP($C$31,$B$5:$CD$27,31,FALSE)</f>
        <v>0</v>
      </c>
      <c r="AK33" s="62">
        <f>VLOOKUP($C$31,$B$5:$CD$27,32,FALSE)</f>
        <v>0</v>
      </c>
      <c r="AL33" s="62">
        <f>VLOOKUP($C$31,$B$5:$CD$27,33,FALSE)</f>
        <v>0</v>
      </c>
      <c r="AM33" s="62">
        <f>VLOOKUP($C$31,$B$5:$CD$27,34,FALSE)</f>
        <v>0</v>
      </c>
      <c r="AN33" s="62">
        <f>VLOOKUP($C$31,$B$5:$CD$27,35,FALSE)</f>
        <v>0</v>
      </c>
      <c r="AO33" s="62">
        <f>VLOOKUP($C$31,$B$5:$CD$27,36,FALSE)</f>
        <v>0</v>
      </c>
      <c r="AP33" s="62">
        <f>VLOOKUP($C$31,$B$5:$CD$27,37,FALSE)</f>
        <v>0</v>
      </c>
      <c r="AQ33" s="62">
        <f>VLOOKUP($C$31,$B$5:$CD$27,38,FALSE)</f>
        <v>0</v>
      </c>
      <c r="AR33" s="62">
        <f>VLOOKUP($C$31,$B$5:$CD$27,39,FALSE)</f>
        <v>0</v>
      </c>
      <c r="AS33" s="62">
        <f>VLOOKUP($C$31,$B$5:$CD$27,40,FALSE)</f>
        <v>0</v>
      </c>
      <c r="AT33" s="63">
        <f>VLOOKUP($C$31,$B$5:$CD$27,41,FALSE)</f>
        <v>0</v>
      </c>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64"/>
      <c r="DL33" s="64"/>
      <c r="DM33" s="64"/>
      <c r="DN33" s="64"/>
      <c r="DO33" s="64"/>
      <c r="DP33" s="64"/>
      <c r="DQ33" s="64"/>
      <c r="DR33" s="64"/>
      <c r="DS33" s="64"/>
      <c r="DT33" s="64"/>
      <c r="DU33" s="64"/>
      <c r="DV33" s="64"/>
      <c r="DW33" s="64"/>
      <c r="DX33" s="64"/>
      <c r="DY33" s="64"/>
      <c r="DZ33" s="64"/>
      <c r="EA33" s="64"/>
    </row>
    <row r="34" spans="1:131" s="64" customFormat="1" x14ac:dyDescent="0.3"/>
    <row r="35" spans="1:131" s="64" customFormat="1" x14ac:dyDescent="0.3"/>
    <row r="36" spans="1:131" s="64" customFormat="1" x14ac:dyDescent="0.3"/>
    <row r="37" spans="1:131" s="64" customFormat="1" x14ac:dyDescent="0.3"/>
    <row r="38" spans="1:131" s="64" customFormat="1" x14ac:dyDescent="0.3"/>
    <row r="39" spans="1:131" s="64" customFormat="1" x14ac:dyDescent="0.3"/>
    <row r="40" spans="1:131" s="64" customFormat="1" x14ac:dyDescent="0.3"/>
    <row r="41" spans="1:131" s="64" customFormat="1" x14ac:dyDescent="0.3"/>
    <row r="42" spans="1:131" s="64" customFormat="1" x14ac:dyDescent="0.3"/>
    <row r="43" spans="1:131" s="64" customFormat="1" x14ac:dyDescent="0.3"/>
    <row r="44" spans="1:131" s="64" customFormat="1" x14ac:dyDescent="0.3"/>
    <row r="45" spans="1:131" s="64" customFormat="1" x14ac:dyDescent="0.3"/>
    <row r="46" spans="1:131" s="64" customFormat="1" x14ac:dyDescent="0.3"/>
    <row r="47" spans="1:131" s="64" customFormat="1" x14ac:dyDescent="0.3"/>
    <row r="48" spans="1:131" s="64" customFormat="1" x14ac:dyDescent="0.3"/>
    <row r="49" s="64" customFormat="1" x14ac:dyDescent="0.3"/>
    <row r="50" s="64" customFormat="1" x14ac:dyDescent="0.3"/>
    <row r="51" s="64" customFormat="1" x14ac:dyDescent="0.3"/>
    <row r="52" s="64" customFormat="1" x14ac:dyDescent="0.3"/>
    <row r="53" s="64" customFormat="1" x14ac:dyDescent="0.3"/>
    <row r="54" s="64" customFormat="1" x14ac:dyDescent="0.3"/>
    <row r="55" s="64" customFormat="1" x14ac:dyDescent="0.3"/>
    <row r="56" s="64" customFormat="1" x14ac:dyDescent="0.3"/>
    <row r="57" s="64" customFormat="1" x14ac:dyDescent="0.3"/>
    <row r="58" s="64" customFormat="1" x14ac:dyDescent="0.3"/>
    <row r="59" s="64" customFormat="1" x14ac:dyDescent="0.3"/>
    <row r="60" s="64" customFormat="1" x14ac:dyDescent="0.3"/>
    <row r="61" s="64" customFormat="1" x14ac:dyDescent="0.3"/>
    <row r="62" s="64" customFormat="1" x14ac:dyDescent="0.3"/>
    <row r="63" s="64" customFormat="1" x14ac:dyDescent="0.3"/>
    <row r="64" s="64" customFormat="1" x14ac:dyDescent="0.3"/>
    <row r="65" s="64" customFormat="1" x14ac:dyDescent="0.3"/>
    <row r="66" s="64" customFormat="1" x14ac:dyDescent="0.3"/>
    <row r="67" s="64" customFormat="1" x14ac:dyDescent="0.3"/>
    <row r="68" s="64" customFormat="1" x14ac:dyDescent="0.3"/>
    <row r="69" s="64" customFormat="1" x14ac:dyDescent="0.3"/>
    <row r="70" s="64" customFormat="1" x14ac:dyDescent="0.3"/>
    <row r="71" s="64" customFormat="1" x14ac:dyDescent="0.3"/>
    <row r="72" s="64" customFormat="1" x14ac:dyDescent="0.3"/>
    <row r="73" s="64" customFormat="1" x14ac:dyDescent="0.3"/>
    <row r="74" s="64" customFormat="1" x14ac:dyDescent="0.3"/>
    <row r="75" s="64" customFormat="1" x14ac:dyDescent="0.3"/>
    <row r="76" s="64" customFormat="1" x14ac:dyDescent="0.3"/>
    <row r="77" s="64" customFormat="1" x14ac:dyDescent="0.3"/>
    <row r="78" s="64" customFormat="1" x14ac:dyDescent="0.3"/>
    <row r="79" s="64" customFormat="1" x14ac:dyDescent="0.3"/>
    <row r="80" s="64" customFormat="1" x14ac:dyDescent="0.3"/>
    <row r="81" s="64" customFormat="1" x14ac:dyDescent="0.3"/>
    <row r="82" s="64" customFormat="1" x14ac:dyDescent="0.3"/>
    <row r="83" s="64" customFormat="1" x14ac:dyDescent="0.3"/>
    <row r="84" s="64" customFormat="1" x14ac:dyDescent="0.3"/>
    <row r="85" s="64" customFormat="1" x14ac:dyDescent="0.3"/>
    <row r="86" s="64" customFormat="1" x14ac:dyDescent="0.3"/>
    <row r="87" s="64" customFormat="1" x14ac:dyDescent="0.3"/>
    <row r="88" s="64" customFormat="1" x14ac:dyDescent="0.3"/>
    <row r="89" s="64" customFormat="1" x14ac:dyDescent="0.3"/>
    <row r="90" s="64" customFormat="1" x14ac:dyDescent="0.3"/>
    <row r="91" s="64" customFormat="1" x14ac:dyDescent="0.3"/>
    <row r="92" s="64" customFormat="1" x14ac:dyDescent="0.3"/>
    <row r="93" s="64" customFormat="1" x14ac:dyDescent="0.3"/>
    <row r="94" s="64" customFormat="1" x14ac:dyDescent="0.3"/>
    <row r="95" s="64" customFormat="1" x14ac:dyDescent="0.3"/>
    <row r="96" s="64" customFormat="1" x14ac:dyDescent="0.3"/>
    <row r="97" s="64" customFormat="1" x14ac:dyDescent="0.3"/>
    <row r="98" s="64" customFormat="1" x14ac:dyDescent="0.3"/>
    <row r="99" s="64" customFormat="1" x14ac:dyDescent="0.3"/>
    <row r="100" s="64" customFormat="1" x14ac:dyDescent="0.3"/>
    <row r="101" s="64" customFormat="1" x14ac:dyDescent="0.3"/>
    <row r="102" s="64" customFormat="1" x14ac:dyDescent="0.3"/>
    <row r="103" s="64" customFormat="1" x14ac:dyDescent="0.3"/>
    <row r="104" s="64" customFormat="1" x14ac:dyDescent="0.3"/>
    <row r="105" s="64" customFormat="1" x14ac:dyDescent="0.3"/>
    <row r="106" s="64" customFormat="1" x14ac:dyDescent="0.3"/>
    <row r="107" s="64" customFormat="1" x14ac:dyDescent="0.3"/>
    <row r="108" s="64" customFormat="1" x14ac:dyDescent="0.3"/>
    <row r="109" s="64" customFormat="1" x14ac:dyDescent="0.3"/>
    <row r="110" s="64" customFormat="1" x14ac:dyDescent="0.3"/>
    <row r="111" s="64" customFormat="1" x14ac:dyDescent="0.3"/>
    <row r="112" s="64" customFormat="1" x14ac:dyDescent="0.3"/>
    <row r="113" s="64" customFormat="1" x14ac:dyDescent="0.3"/>
    <row r="114" s="64" customFormat="1" x14ac:dyDescent="0.3"/>
    <row r="115" s="64" customFormat="1" x14ac:dyDescent="0.3"/>
    <row r="116" s="64" customFormat="1" x14ac:dyDescent="0.3"/>
    <row r="117" s="64" customFormat="1" x14ac:dyDescent="0.3"/>
    <row r="118" s="64" customFormat="1" x14ac:dyDescent="0.3"/>
    <row r="119" s="64" customFormat="1" x14ac:dyDescent="0.3"/>
    <row r="120" s="64" customFormat="1" x14ac:dyDescent="0.3"/>
    <row r="121" s="64" customFormat="1" x14ac:dyDescent="0.3"/>
    <row r="122" s="64" customFormat="1" x14ac:dyDescent="0.3"/>
    <row r="123" s="64" customFormat="1" x14ac:dyDescent="0.3"/>
    <row r="124" s="64" customFormat="1" x14ac:dyDescent="0.3"/>
    <row r="125" s="64" customFormat="1" x14ac:dyDescent="0.3"/>
    <row r="126" s="64" customFormat="1" x14ac:dyDescent="0.3"/>
    <row r="127" s="64" customFormat="1" x14ac:dyDescent="0.3"/>
    <row r="128" s="64" customFormat="1" x14ac:dyDescent="0.3"/>
    <row r="129" s="64" customFormat="1" x14ac:dyDescent="0.3"/>
    <row r="130" s="64" customFormat="1" x14ac:dyDescent="0.3"/>
    <row r="131" s="64" customFormat="1" x14ac:dyDescent="0.3"/>
    <row r="132" s="64" customFormat="1" x14ac:dyDescent="0.3"/>
    <row r="133" s="64" customFormat="1" x14ac:dyDescent="0.3"/>
    <row r="134" s="64" customFormat="1" x14ac:dyDescent="0.3"/>
    <row r="135" s="64" customFormat="1" x14ac:dyDescent="0.3"/>
    <row r="136" s="64" customFormat="1" x14ac:dyDescent="0.3"/>
    <row r="137" s="64" customFormat="1" x14ac:dyDescent="0.3"/>
    <row r="138" s="64" customFormat="1" x14ac:dyDescent="0.3"/>
    <row r="139" s="64" customFormat="1" x14ac:dyDescent="0.3"/>
    <row r="140" s="64" customFormat="1" x14ac:dyDescent="0.3"/>
    <row r="141" s="64" customFormat="1" x14ac:dyDescent="0.3"/>
    <row r="142" s="64" customFormat="1" x14ac:dyDescent="0.3"/>
    <row r="143" s="64" customFormat="1" x14ac:dyDescent="0.3"/>
    <row r="144" s="64" customFormat="1" x14ac:dyDescent="0.3"/>
    <row r="145" s="64" customFormat="1" x14ac:dyDescent="0.3"/>
    <row r="146" s="64" customFormat="1" x14ac:dyDescent="0.3"/>
    <row r="147" s="64" customFormat="1" x14ac:dyDescent="0.3"/>
    <row r="148" s="64" customFormat="1" x14ac:dyDescent="0.3"/>
    <row r="149" s="64" customFormat="1" x14ac:dyDescent="0.3"/>
    <row r="150" s="64" customFormat="1" x14ac:dyDescent="0.3"/>
    <row r="151" s="64" customFormat="1" x14ac:dyDescent="0.3"/>
    <row r="152" s="64" customFormat="1" x14ac:dyDescent="0.3"/>
    <row r="153" s="64" customFormat="1" x14ac:dyDescent="0.3"/>
    <row r="154" s="64" customFormat="1" x14ac:dyDescent="0.3"/>
    <row r="155" s="64" customFormat="1" x14ac:dyDescent="0.3"/>
    <row r="156" s="64" customFormat="1" x14ac:dyDescent="0.3"/>
    <row r="157" s="64" customFormat="1" x14ac:dyDescent="0.3"/>
    <row r="158" s="64" customFormat="1" x14ac:dyDescent="0.3"/>
    <row r="159" s="64" customFormat="1" x14ac:dyDescent="0.3"/>
    <row r="160" s="64" customFormat="1" x14ac:dyDescent="0.3"/>
    <row r="161" s="64" customFormat="1" x14ac:dyDescent="0.3"/>
    <row r="162" s="64" customFormat="1" x14ac:dyDescent="0.3"/>
    <row r="163" s="64" customFormat="1" x14ac:dyDescent="0.3"/>
    <row r="164" s="64" customFormat="1" x14ac:dyDescent="0.3"/>
    <row r="165" s="64" customFormat="1" x14ac:dyDescent="0.3"/>
    <row r="166" s="64" customFormat="1" x14ac:dyDescent="0.3"/>
    <row r="167" s="64" customFormat="1" x14ac:dyDescent="0.3"/>
    <row r="168" s="64" customFormat="1" x14ac:dyDescent="0.3"/>
    <row r="169" s="64" customFormat="1" x14ac:dyDescent="0.3"/>
    <row r="170" s="64" customFormat="1" x14ac:dyDescent="0.3"/>
    <row r="171" s="64" customFormat="1" x14ac:dyDescent="0.3"/>
    <row r="172" s="64" customFormat="1" x14ac:dyDescent="0.3"/>
    <row r="173" s="64" customFormat="1" x14ac:dyDescent="0.3"/>
    <row r="174" s="64" customFormat="1" x14ac:dyDescent="0.3"/>
    <row r="175" s="64" customFormat="1" x14ac:dyDescent="0.3"/>
    <row r="176" s="64" customFormat="1" x14ac:dyDescent="0.3"/>
    <row r="177" s="64" customFormat="1" x14ac:dyDescent="0.3"/>
    <row r="178" s="64" customFormat="1" x14ac:dyDescent="0.3"/>
    <row r="179" s="64" customFormat="1" x14ac:dyDescent="0.3"/>
    <row r="180" s="64" customFormat="1" x14ac:dyDescent="0.3"/>
    <row r="181" s="64" customFormat="1" x14ac:dyDescent="0.3"/>
    <row r="182" s="64" customFormat="1" x14ac:dyDescent="0.3"/>
    <row r="183" s="64" customFormat="1" x14ac:dyDescent="0.3"/>
    <row r="184" s="64" customFormat="1" x14ac:dyDescent="0.3"/>
    <row r="185" s="64" customFormat="1" x14ac:dyDescent="0.3"/>
    <row r="186" s="64" customFormat="1" x14ac:dyDescent="0.3"/>
    <row r="187" s="64" customFormat="1" x14ac:dyDescent="0.3"/>
    <row r="188" s="64" customFormat="1" x14ac:dyDescent="0.3"/>
    <row r="189" s="64" customFormat="1" x14ac:dyDescent="0.3"/>
    <row r="190" s="64" customFormat="1" x14ac:dyDescent="0.3"/>
    <row r="191" s="64" customFormat="1" x14ac:dyDescent="0.3"/>
    <row r="192" s="64" customFormat="1" x14ac:dyDescent="0.3"/>
    <row r="193" s="64" customFormat="1" x14ac:dyDescent="0.3"/>
    <row r="194" s="64" customFormat="1" x14ac:dyDescent="0.3"/>
    <row r="195" s="64" customFormat="1" x14ac:dyDescent="0.3"/>
    <row r="196" s="64" customFormat="1" x14ac:dyDescent="0.3"/>
    <row r="197" s="64" customFormat="1" x14ac:dyDescent="0.3"/>
    <row r="198" s="64" customFormat="1" x14ac:dyDescent="0.3"/>
    <row r="199" s="64" customFormat="1" x14ac:dyDescent="0.3"/>
    <row r="200" s="64" customFormat="1" x14ac:dyDescent="0.3"/>
    <row r="201" s="64" customFormat="1" x14ac:dyDescent="0.3"/>
    <row r="202" s="64" customFormat="1" x14ac:dyDescent="0.3"/>
    <row r="203" s="64" customFormat="1" x14ac:dyDescent="0.3"/>
    <row r="204" s="64" customFormat="1" x14ac:dyDescent="0.3"/>
    <row r="205" s="64" customFormat="1" x14ac:dyDescent="0.3"/>
    <row r="206" s="64" customFormat="1" x14ac:dyDescent="0.3"/>
    <row r="207" s="64" customFormat="1" x14ac:dyDescent="0.3"/>
    <row r="208" s="64" customFormat="1" x14ac:dyDescent="0.3"/>
    <row r="209" s="64" customFormat="1" x14ac:dyDescent="0.3"/>
    <row r="210" s="64" customFormat="1" x14ac:dyDescent="0.3"/>
    <row r="211" s="64" customFormat="1" x14ac:dyDescent="0.3"/>
    <row r="212" s="64" customFormat="1" x14ac:dyDescent="0.3"/>
    <row r="213" s="64" customFormat="1" x14ac:dyDescent="0.3"/>
    <row r="214" s="64" customFormat="1" x14ac:dyDescent="0.3"/>
    <row r="215" s="64" customFormat="1" x14ac:dyDescent="0.3"/>
    <row r="216" s="64" customFormat="1" x14ac:dyDescent="0.3"/>
    <row r="217" s="64" customFormat="1" x14ac:dyDescent="0.3"/>
    <row r="218" s="64" customFormat="1" x14ac:dyDescent="0.3"/>
    <row r="219" s="64" customFormat="1" x14ac:dyDescent="0.3"/>
    <row r="220" s="64" customFormat="1" x14ac:dyDescent="0.3"/>
    <row r="221" s="64" customFormat="1" x14ac:dyDescent="0.3"/>
    <row r="222" s="64" customFormat="1" x14ac:dyDescent="0.3"/>
    <row r="223" s="64" customFormat="1" x14ac:dyDescent="0.3"/>
    <row r="224" s="64" customFormat="1" x14ac:dyDescent="0.3"/>
    <row r="225" s="64" customFormat="1" x14ac:dyDescent="0.3"/>
    <row r="226" s="64" customFormat="1" x14ac:dyDescent="0.3"/>
  </sheetData>
  <mergeCells count="33">
    <mergeCell ref="D30:F30"/>
    <mergeCell ref="BG3:BJ3"/>
    <mergeCell ref="BK3:BN3"/>
    <mergeCell ref="BO3:BR3"/>
    <mergeCell ref="AQ3:AT3"/>
    <mergeCell ref="AU3:AX3"/>
    <mergeCell ref="AY3:BB3"/>
    <mergeCell ref="BC3:BF3"/>
    <mergeCell ref="AQ31:AT31"/>
    <mergeCell ref="C2:CD2"/>
    <mergeCell ref="C3:F3"/>
    <mergeCell ref="G3:J3"/>
    <mergeCell ref="K3:N3"/>
    <mergeCell ref="O3:R3"/>
    <mergeCell ref="S3:V3"/>
    <mergeCell ref="W3:Z3"/>
    <mergeCell ref="AA3:AD3"/>
    <mergeCell ref="AE3:AH3"/>
    <mergeCell ref="BS3:BV3"/>
    <mergeCell ref="BW3:BZ3"/>
    <mergeCell ref="CA3:CD3"/>
    <mergeCell ref="AI3:AL3"/>
    <mergeCell ref="AM3:AP3"/>
    <mergeCell ref="W31:Z31"/>
    <mergeCell ref="AA31:AD31"/>
    <mergeCell ref="AE31:AH31"/>
    <mergeCell ref="AI31:AL31"/>
    <mergeCell ref="AM31:AP31"/>
    <mergeCell ref="C31:F33"/>
    <mergeCell ref="G31:J31"/>
    <mergeCell ref="K31:N31"/>
    <mergeCell ref="O31:R31"/>
    <mergeCell ref="S31:V31"/>
  </mergeCells>
  <phoneticPr fontId="5" type="noConversion"/>
  <conditionalFormatting sqref="B5:CD28">
    <cfRule type="cellIs" dxfId="184" priority="1" operator="between">
      <formula>1</formula>
      <formula>2</formula>
    </cfRule>
    <cfRule type="cellIs" dxfId="183" priority="2" operator="between">
      <formula>3</formula>
      <formula>4</formula>
    </cfRule>
    <cfRule type="cellIs" dxfId="182" priority="3" operator="between">
      <formula>5</formula>
      <formula>6</formula>
    </cfRule>
    <cfRule type="cellIs" dxfId="181" priority="4" operator="between">
      <formula>7</formula>
      <formula>8</formula>
    </cfRule>
    <cfRule type="cellIs" dxfId="180" priority="5" operator="between">
      <formula>9</formula>
      <formula>10</formula>
    </cfRule>
  </conditionalFormatting>
  <dataValidations count="2">
    <dataValidation type="list" allowBlank="1" showInputMessage="1" showErrorMessage="1" sqref="B31" xr:uid="{07FF1749-A534-4862-A086-F21CAC48AD3A}">
      <formula1>$B$5:$B$20</formula1>
    </dataValidation>
    <dataValidation type="list" allowBlank="1" showInputMessage="1" showErrorMessage="1" sqref="C31:F33" xr:uid="{FEA18D1D-6DE3-4FA7-865D-F5E004D4F6AB}">
      <formula1>$B$5:$B$27</formula1>
    </dataValidation>
  </dataValidations>
  <pageMargins left="0.7" right="0.7" top="0.75" bottom="0.75" header="0.3" footer="0.3"/>
  <pageSetup paperSize="9" orientation="portrait" r:id="rId1"/>
  <ignoredErrors>
    <ignoredError sqref="C28:F28 G28:AD28" formulaRange="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D614-D223-4C97-A375-BFBF08AA9625}">
  <dimension ref="A1:FK205"/>
  <sheetViews>
    <sheetView zoomScale="70" zoomScaleNormal="70" workbookViewId="0">
      <pane xSplit="2" topLeftCell="C1" activePane="topRight" state="frozen"/>
      <selection activeCell="A31" sqref="A31"/>
      <selection pane="topRight" activeCell="BX32" sqref="BX32"/>
    </sheetView>
  </sheetViews>
  <sheetFormatPr baseColWidth="10" defaultRowHeight="13.8" x14ac:dyDescent="0.3"/>
  <cols>
    <col min="1" max="1" width="6" style="13" customWidth="1"/>
    <col min="2" max="2" width="26.21875" style="6" customWidth="1"/>
    <col min="3" max="14" width="4.44140625" style="6" customWidth="1"/>
    <col min="15" max="15" width="11.33203125" style="1" customWidth="1"/>
    <col min="16" max="16" width="4.44140625" style="1" customWidth="1"/>
    <col min="17" max="27" width="4.44140625" style="6" customWidth="1"/>
    <col min="28" max="28" width="11.44140625" style="6" customWidth="1"/>
    <col min="29" max="40" width="4.44140625" style="6" customWidth="1"/>
    <col min="41" max="41" width="11.5546875" style="6"/>
    <col min="42" max="53" width="4.44140625" style="6" customWidth="1"/>
    <col min="54" max="54" width="11.5546875" style="6"/>
    <col min="55" max="55" width="13.6640625" style="6" customWidth="1"/>
    <col min="56" max="67" width="4.44140625" style="6" customWidth="1"/>
    <col min="68" max="71" width="11.5546875" style="6"/>
    <col min="72" max="83" width="4.44140625" style="6" customWidth="1"/>
    <col min="84" max="87" width="11.5546875" style="6"/>
    <col min="88" max="99" width="4.44140625" style="6" customWidth="1"/>
    <col min="100" max="103" width="11.5546875" style="6"/>
    <col min="104" max="115" width="4.44140625" style="6" customWidth="1"/>
    <col min="116" max="119" width="11.5546875" style="6"/>
    <col min="120" max="131" width="4.44140625" style="6" customWidth="1"/>
    <col min="132" max="135" width="11.5546875" style="6"/>
    <col min="136" max="147" width="4.44140625" style="6" customWidth="1"/>
    <col min="148" max="151" width="11.5546875" style="6"/>
    <col min="152" max="163" width="4.44140625" style="6" customWidth="1"/>
    <col min="164" max="16384" width="11.5546875" style="6"/>
  </cols>
  <sheetData>
    <row r="1" spans="2:167" s="13" customFormat="1" x14ac:dyDescent="0.3"/>
    <row r="2" spans="2:167" ht="20.399999999999999" customHeight="1" thickBot="1" x14ac:dyDescent="0.35">
      <c r="B2" s="13"/>
      <c r="C2" s="91" t="s">
        <v>0</v>
      </c>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row>
    <row r="3" spans="2:167" ht="20.399999999999999" customHeight="1" x14ac:dyDescent="0.3">
      <c r="B3" s="13"/>
      <c r="C3" s="93" t="s">
        <v>1</v>
      </c>
      <c r="D3" s="94"/>
      <c r="E3" s="94"/>
      <c r="F3" s="94"/>
      <c r="G3" s="94"/>
      <c r="H3" s="94"/>
      <c r="I3" s="94"/>
      <c r="J3" s="94"/>
      <c r="K3" s="94"/>
      <c r="L3" s="94"/>
      <c r="M3" s="94"/>
      <c r="N3" s="94"/>
      <c r="O3" s="95"/>
      <c r="P3" s="93" t="s">
        <v>37</v>
      </c>
      <c r="Q3" s="94"/>
      <c r="R3" s="94"/>
      <c r="S3" s="94"/>
      <c r="T3" s="94"/>
      <c r="U3" s="94"/>
      <c r="V3" s="94"/>
      <c r="W3" s="94"/>
      <c r="X3" s="94"/>
      <c r="Y3" s="94"/>
      <c r="Z3" s="94"/>
      <c r="AA3" s="94"/>
      <c r="AB3" s="95"/>
      <c r="AC3" s="93" t="s">
        <v>36</v>
      </c>
      <c r="AD3" s="94"/>
      <c r="AE3" s="94"/>
      <c r="AF3" s="94"/>
      <c r="AG3" s="94"/>
      <c r="AH3" s="94"/>
      <c r="AI3" s="94"/>
      <c r="AJ3" s="94"/>
      <c r="AK3" s="94"/>
      <c r="AL3" s="94"/>
      <c r="AM3" s="94"/>
      <c r="AN3" s="94"/>
      <c r="AO3" s="95"/>
      <c r="AP3" s="93" t="s">
        <v>35</v>
      </c>
      <c r="AQ3" s="94"/>
      <c r="AR3" s="94"/>
      <c r="AS3" s="94"/>
      <c r="AT3" s="94"/>
      <c r="AU3" s="94"/>
      <c r="AV3" s="94"/>
      <c r="AW3" s="94"/>
      <c r="AX3" s="94"/>
      <c r="AY3" s="94"/>
      <c r="AZ3" s="94"/>
      <c r="BA3" s="94"/>
      <c r="BB3" s="95"/>
      <c r="BC3" s="96" t="s">
        <v>32</v>
      </c>
      <c r="BD3" s="113" t="s">
        <v>34</v>
      </c>
      <c r="BE3" s="114"/>
      <c r="BF3" s="114"/>
      <c r="BG3" s="114"/>
      <c r="BH3" s="114"/>
      <c r="BI3" s="114"/>
      <c r="BJ3" s="114"/>
      <c r="BK3" s="114"/>
      <c r="BL3" s="114"/>
      <c r="BM3" s="114"/>
      <c r="BN3" s="114"/>
      <c r="BO3" s="114"/>
      <c r="BP3" s="114"/>
      <c r="BQ3" s="114"/>
      <c r="BR3" s="115"/>
      <c r="BS3" s="96" t="s">
        <v>32</v>
      </c>
      <c r="BT3" s="93" t="s">
        <v>39</v>
      </c>
      <c r="BU3" s="94"/>
      <c r="BV3" s="94"/>
      <c r="BW3" s="94"/>
      <c r="BX3" s="94"/>
      <c r="BY3" s="94"/>
      <c r="BZ3" s="94"/>
      <c r="CA3" s="94"/>
      <c r="CB3" s="94"/>
      <c r="CC3" s="94"/>
      <c r="CD3" s="94"/>
      <c r="CE3" s="94"/>
      <c r="CF3" s="94"/>
      <c r="CG3" s="94"/>
      <c r="CH3" s="95"/>
      <c r="CI3" s="96" t="s">
        <v>32</v>
      </c>
      <c r="CJ3" s="93" t="s">
        <v>2</v>
      </c>
      <c r="CK3" s="94"/>
      <c r="CL3" s="94"/>
      <c r="CM3" s="94"/>
      <c r="CN3" s="94"/>
      <c r="CO3" s="94"/>
      <c r="CP3" s="94"/>
      <c r="CQ3" s="94"/>
      <c r="CR3" s="94"/>
      <c r="CS3" s="94"/>
      <c r="CT3" s="94"/>
      <c r="CU3" s="94"/>
      <c r="CV3" s="94"/>
      <c r="CW3" s="94"/>
      <c r="CX3" s="95"/>
      <c r="CY3" s="96" t="s">
        <v>32</v>
      </c>
      <c r="CZ3" s="93" t="s">
        <v>60</v>
      </c>
      <c r="DA3" s="94"/>
      <c r="DB3" s="94"/>
      <c r="DC3" s="94"/>
      <c r="DD3" s="94"/>
      <c r="DE3" s="94"/>
      <c r="DF3" s="94"/>
      <c r="DG3" s="94"/>
      <c r="DH3" s="94"/>
      <c r="DI3" s="94"/>
      <c r="DJ3" s="94"/>
      <c r="DK3" s="94"/>
      <c r="DL3" s="94"/>
      <c r="DM3" s="94"/>
      <c r="DN3" s="95"/>
      <c r="DO3" s="96" t="s">
        <v>32</v>
      </c>
      <c r="DP3" s="93" t="s">
        <v>61</v>
      </c>
      <c r="DQ3" s="94"/>
      <c r="DR3" s="94"/>
      <c r="DS3" s="94"/>
      <c r="DT3" s="94"/>
      <c r="DU3" s="94"/>
      <c r="DV3" s="94"/>
      <c r="DW3" s="94"/>
      <c r="DX3" s="94"/>
      <c r="DY3" s="94"/>
      <c r="DZ3" s="94"/>
      <c r="EA3" s="94"/>
      <c r="EB3" s="94"/>
      <c r="EC3" s="94"/>
      <c r="ED3" s="95"/>
      <c r="EE3" s="96" t="s">
        <v>32</v>
      </c>
      <c r="EF3" s="93" t="s">
        <v>62</v>
      </c>
      <c r="EG3" s="94"/>
      <c r="EH3" s="94"/>
      <c r="EI3" s="94"/>
      <c r="EJ3" s="94"/>
      <c r="EK3" s="94"/>
      <c r="EL3" s="94"/>
      <c r="EM3" s="94"/>
      <c r="EN3" s="94"/>
      <c r="EO3" s="94"/>
      <c r="EP3" s="94"/>
      <c r="EQ3" s="94"/>
      <c r="ER3" s="94"/>
      <c r="ES3" s="94"/>
      <c r="ET3" s="95"/>
      <c r="EU3" s="96" t="s">
        <v>32</v>
      </c>
      <c r="EV3" s="93" t="s">
        <v>63</v>
      </c>
      <c r="EW3" s="94"/>
      <c r="EX3" s="94"/>
      <c r="EY3" s="94"/>
      <c r="EZ3" s="94"/>
      <c r="FA3" s="94"/>
      <c r="FB3" s="94"/>
      <c r="FC3" s="94"/>
      <c r="FD3" s="94"/>
      <c r="FE3" s="94"/>
      <c r="FF3" s="94"/>
      <c r="FG3" s="94"/>
      <c r="FH3" s="94"/>
      <c r="FI3" s="94"/>
      <c r="FJ3" s="95"/>
      <c r="FK3" s="96" t="s">
        <v>32</v>
      </c>
    </row>
    <row r="4" spans="2:167" ht="20.399999999999999" customHeight="1" thickBot="1" x14ac:dyDescent="0.35">
      <c r="B4" s="13"/>
      <c r="C4" s="10" t="s">
        <v>28</v>
      </c>
      <c r="D4" s="8" t="s">
        <v>29</v>
      </c>
      <c r="E4" s="9" t="s">
        <v>30</v>
      </c>
      <c r="F4" s="8" t="s">
        <v>28</v>
      </c>
      <c r="G4" s="8" t="s">
        <v>29</v>
      </c>
      <c r="H4" s="9" t="s">
        <v>30</v>
      </c>
      <c r="I4" s="8" t="s">
        <v>28</v>
      </c>
      <c r="J4" s="8" t="s">
        <v>29</v>
      </c>
      <c r="K4" s="9" t="s">
        <v>30</v>
      </c>
      <c r="L4" s="8" t="s">
        <v>28</v>
      </c>
      <c r="M4" s="8" t="s">
        <v>29</v>
      </c>
      <c r="N4" s="9" t="s">
        <v>30</v>
      </c>
      <c r="O4" s="108" t="s">
        <v>31</v>
      </c>
      <c r="P4" s="10" t="s">
        <v>28</v>
      </c>
      <c r="Q4" s="8" t="s">
        <v>29</v>
      </c>
      <c r="R4" s="9" t="s">
        <v>30</v>
      </c>
      <c r="S4" s="8" t="s">
        <v>28</v>
      </c>
      <c r="T4" s="8" t="s">
        <v>29</v>
      </c>
      <c r="U4" s="9" t="s">
        <v>30</v>
      </c>
      <c r="V4" s="8" t="s">
        <v>28</v>
      </c>
      <c r="W4" s="8" t="s">
        <v>29</v>
      </c>
      <c r="X4" s="9" t="s">
        <v>30</v>
      </c>
      <c r="Y4" s="8" t="s">
        <v>28</v>
      </c>
      <c r="Z4" s="8" t="s">
        <v>29</v>
      </c>
      <c r="AA4" s="9" t="s">
        <v>30</v>
      </c>
      <c r="AB4" s="108" t="s">
        <v>31</v>
      </c>
      <c r="AC4" s="10" t="s">
        <v>28</v>
      </c>
      <c r="AD4" s="8" t="s">
        <v>29</v>
      </c>
      <c r="AE4" s="9" t="s">
        <v>30</v>
      </c>
      <c r="AF4" s="8" t="s">
        <v>28</v>
      </c>
      <c r="AG4" s="8" t="s">
        <v>29</v>
      </c>
      <c r="AH4" s="9" t="s">
        <v>30</v>
      </c>
      <c r="AI4" s="8" t="s">
        <v>28</v>
      </c>
      <c r="AJ4" s="8" t="s">
        <v>29</v>
      </c>
      <c r="AK4" s="9" t="s">
        <v>30</v>
      </c>
      <c r="AL4" s="8" t="s">
        <v>28</v>
      </c>
      <c r="AM4" s="8" t="s">
        <v>29</v>
      </c>
      <c r="AN4" s="9" t="s">
        <v>30</v>
      </c>
      <c r="AO4" s="108" t="s">
        <v>31</v>
      </c>
      <c r="AP4" s="10" t="s">
        <v>28</v>
      </c>
      <c r="AQ4" s="8" t="s">
        <v>29</v>
      </c>
      <c r="AR4" s="9" t="s">
        <v>30</v>
      </c>
      <c r="AS4" s="8" t="s">
        <v>28</v>
      </c>
      <c r="AT4" s="8" t="s">
        <v>29</v>
      </c>
      <c r="AU4" s="9" t="s">
        <v>30</v>
      </c>
      <c r="AV4" s="8" t="s">
        <v>28</v>
      </c>
      <c r="AW4" s="8" t="s">
        <v>29</v>
      </c>
      <c r="AX4" s="9" t="s">
        <v>30</v>
      </c>
      <c r="AY4" s="8" t="s">
        <v>28</v>
      </c>
      <c r="AZ4" s="8" t="s">
        <v>29</v>
      </c>
      <c r="BA4" s="9" t="s">
        <v>30</v>
      </c>
      <c r="BB4" s="108" t="s">
        <v>31</v>
      </c>
      <c r="BC4" s="97"/>
      <c r="BD4" s="10" t="s">
        <v>28</v>
      </c>
      <c r="BE4" s="8" t="s">
        <v>29</v>
      </c>
      <c r="BF4" s="9" t="s">
        <v>30</v>
      </c>
      <c r="BG4" s="8" t="s">
        <v>28</v>
      </c>
      <c r="BH4" s="8" t="s">
        <v>29</v>
      </c>
      <c r="BI4" s="9" t="s">
        <v>30</v>
      </c>
      <c r="BJ4" s="8" t="s">
        <v>28</v>
      </c>
      <c r="BK4" s="8" t="s">
        <v>29</v>
      </c>
      <c r="BL4" s="9" t="s">
        <v>30</v>
      </c>
      <c r="BM4" s="8" t="s">
        <v>28</v>
      </c>
      <c r="BN4" s="8" t="s">
        <v>29</v>
      </c>
      <c r="BO4" s="9" t="s">
        <v>30</v>
      </c>
      <c r="BP4" s="116" t="s">
        <v>31</v>
      </c>
      <c r="BQ4" s="111" t="s">
        <v>38</v>
      </c>
      <c r="BR4" s="109" t="s">
        <v>33</v>
      </c>
      <c r="BS4" s="97"/>
      <c r="BT4" s="10" t="s">
        <v>28</v>
      </c>
      <c r="BU4" s="8" t="s">
        <v>29</v>
      </c>
      <c r="BV4" s="9" t="s">
        <v>30</v>
      </c>
      <c r="BW4" s="8" t="s">
        <v>28</v>
      </c>
      <c r="BX4" s="8" t="s">
        <v>29</v>
      </c>
      <c r="BY4" s="9" t="s">
        <v>30</v>
      </c>
      <c r="BZ4" s="8" t="s">
        <v>28</v>
      </c>
      <c r="CA4" s="8" t="s">
        <v>29</v>
      </c>
      <c r="CB4" s="9" t="s">
        <v>30</v>
      </c>
      <c r="CC4" s="8" t="s">
        <v>28</v>
      </c>
      <c r="CD4" s="8" t="s">
        <v>29</v>
      </c>
      <c r="CE4" s="9" t="s">
        <v>30</v>
      </c>
      <c r="CF4" s="99" t="s">
        <v>31</v>
      </c>
      <c r="CG4" s="100" t="s">
        <v>38</v>
      </c>
      <c r="CH4" s="101" t="s">
        <v>33</v>
      </c>
      <c r="CI4" s="97"/>
      <c r="CJ4" s="10" t="s">
        <v>28</v>
      </c>
      <c r="CK4" s="8" t="s">
        <v>29</v>
      </c>
      <c r="CL4" s="9" t="s">
        <v>30</v>
      </c>
      <c r="CM4" s="8" t="s">
        <v>28</v>
      </c>
      <c r="CN4" s="8" t="s">
        <v>29</v>
      </c>
      <c r="CO4" s="9" t="s">
        <v>30</v>
      </c>
      <c r="CP4" s="8" t="s">
        <v>28</v>
      </c>
      <c r="CQ4" s="8" t="s">
        <v>29</v>
      </c>
      <c r="CR4" s="9" t="s">
        <v>30</v>
      </c>
      <c r="CS4" s="8" t="s">
        <v>28</v>
      </c>
      <c r="CT4" s="8" t="s">
        <v>29</v>
      </c>
      <c r="CU4" s="9" t="s">
        <v>30</v>
      </c>
      <c r="CV4" s="99" t="s">
        <v>31</v>
      </c>
      <c r="CW4" s="100" t="s">
        <v>38</v>
      </c>
      <c r="CX4" s="101" t="s">
        <v>33</v>
      </c>
      <c r="CY4" s="97"/>
      <c r="CZ4" s="10" t="s">
        <v>28</v>
      </c>
      <c r="DA4" s="8" t="s">
        <v>29</v>
      </c>
      <c r="DB4" s="9" t="s">
        <v>30</v>
      </c>
      <c r="DC4" s="8" t="s">
        <v>28</v>
      </c>
      <c r="DD4" s="8" t="s">
        <v>29</v>
      </c>
      <c r="DE4" s="9" t="s">
        <v>30</v>
      </c>
      <c r="DF4" s="8" t="s">
        <v>28</v>
      </c>
      <c r="DG4" s="8" t="s">
        <v>29</v>
      </c>
      <c r="DH4" s="9" t="s">
        <v>30</v>
      </c>
      <c r="DI4" s="8" t="s">
        <v>28</v>
      </c>
      <c r="DJ4" s="8" t="s">
        <v>29</v>
      </c>
      <c r="DK4" s="9" t="s">
        <v>30</v>
      </c>
      <c r="DL4" s="99" t="s">
        <v>31</v>
      </c>
      <c r="DM4" s="100" t="s">
        <v>38</v>
      </c>
      <c r="DN4" s="101" t="s">
        <v>33</v>
      </c>
      <c r="DO4" s="97"/>
      <c r="DP4" s="10" t="s">
        <v>28</v>
      </c>
      <c r="DQ4" s="8" t="s">
        <v>29</v>
      </c>
      <c r="DR4" s="9" t="s">
        <v>30</v>
      </c>
      <c r="DS4" s="8" t="s">
        <v>28</v>
      </c>
      <c r="DT4" s="8" t="s">
        <v>29</v>
      </c>
      <c r="DU4" s="9" t="s">
        <v>30</v>
      </c>
      <c r="DV4" s="8" t="s">
        <v>28</v>
      </c>
      <c r="DW4" s="8" t="s">
        <v>29</v>
      </c>
      <c r="DX4" s="9" t="s">
        <v>30</v>
      </c>
      <c r="DY4" s="8" t="s">
        <v>28</v>
      </c>
      <c r="DZ4" s="8" t="s">
        <v>29</v>
      </c>
      <c r="EA4" s="9" t="s">
        <v>30</v>
      </c>
      <c r="EB4" s="99" t="s">
        <v>31</v>
      </c>
      <c r="EC4" s="100" t="s">
        <v>38</v>
      </c>
      <c r="ED4" s="101" t="s">
        <v>33</v>
      </c>
      <c r="EE4" s="97"/>
      <c r="EF4" s="10" t="s">
        <v>28</v>
      </c>
      <c r="EG4" s="8" t="s">
        <v>29</v>
      </c>
      <c r="EH4" s="9" t="s">
        <v>30</v>
      </c>
      <c r="EI4" s="8" t="s">
        <v>28</v>
      </c>
      <c r="EJ4" s="8" t="s">
        <v>29</v>
      </c>
      <c r="EK4" s="9" t="s">
        <v>30</v>
      </c>
      <c r="EL4" s="8" t="s">
        <v>28</v>
      </c>
      <c r="EM4" s="8" t="s">
        <v>29</v>
      </c>
      <c r="EN4" s="9" t="s">
        <v>30</v>
      </c>
      <c r="EO4" s="8" t="s">
        <v>28</v>
      </c>
      <c r="EP4" s="8" t="s">
        <v>29</v>
      </c>
      <c r="EQ4" s="9" t="s">
        <v>30</v>
      </c>
      <c r="ER4" s="99" t="s">
        <v>31</v>
      </c>
      <c r="ES4" s="100" t="s">
        <v>38</v>
      </c>
      <c r="ET4" s="101" t="s">
        <v>33</v>
      </c>
      <c r="EU4" s="97"/>
      <c r="EV4" s="10" t="s">
        <v>28</v>
      </c>
      <c r="EW4" s="8" t="s">
        <v>29</v>
      </c>
      <c r="EX4" s="9" t="s">
        <v>30</v>
      </c>
      <c r="EY4" s="8" t="s">
        <v>28</v>
      </c>
      <c r="EZ4" s="8" t="s">
        <v>29</v>
      </c>
      <c r="FA4" s="9" t="s">
        <v>30</v>
      </c>
      <c r="FB4" s="8" t="s">
        <v>28</v>
      </c>
      <c r="FC4" s="8" t="s">
        <v>29</v>
      </c>
      <c r="FD4" s="9" t="s">
        <v>30</v>
      </c>
      <c r="FE4" s="8" t="s">
        <v>28</v>
      </c>
      <c r="FF4" s="8" t="s">
        <v>29</v>
      </c>
      <c r="FG4" s="9" t="s">
        <v>30</v>
      </c>
      <c r="FH4" s="99" t="s">
        <v>31</v>
      </c>
      <c r="FI4" s="100" t="s">
        <v>38</v>
      </c>
      <c r="FJ4" s="101" t="s">
        <v>33</v>
      </c>
      <c r="FK4" s="97"/>
    </row>
    <row r="5" spans="2:167" ht="15.6" customHeight="1" x14ac:dyDescent="0.3">
      <c r="B5" s="2" t="s">
        <v>3</v>
      </c>
      <c r="C5" s="102">
        <v>1</v>
      </c>
      <c r="D5" s="103"/>
      <c r="E5" s="103"/>
      <c r="F5" s="103">
        <v>2</v>
      </c>
      <c r="G5" s="103"/>
      <c r="H5" s="103"/>
      <c r="I5" s="104">
        <v>3</v>
      </c>
      <c r="J5" s="105"/>
      <c r="K5" s="106"/>
      <c r="L5" s="103">
        <v>4</v>
      </c>
      <c r="M5" s="103"/>
      <c r="N5" s="103"/>
      <c r="O5" s="108"/>
      <c r="P5" s="102">
        <v>1</v>
      </c>
      <c r="Q5" s="103"/>
      <c r="R5" s="103"/>
      <c r="S5" s="103">
        <v>2</v>
      </c>
      <c r="T5" s="103"/>
      <c r="U5" s="103"/>
      <c r="V5" s="104">
        <v>3</v>
      </c>
      <c r="W5" s="105"/>
      <c r="X5" s="106"/>
      <c r="Y5" s="103">
        <v>4</v>
      </c>
      <c r="Z5" s="103"/>
      <c r="AA5" s="103"/>
      <c r="AB5" s="108"/>
      <c r="AC5" s="102">
        <v>1</v>
      </c>
      <c r="AD5" s="103"/>
      <c r="AE5" s="103"/>
      <c r="AF5" s="103">
        <v>2</v>
      </c>
      <c r="AG5" s="103"/>
      <c r="AH5" s="103"/>
      <c r="AI5" s="104">
        <v>3</v>
      </c>
      <c r="AJ5" s="105"/>
      <c r="AK5" s="106"/>
      <c r="AL5" s="103">
        <v>4</v>
      </c>
      <c r="AM5" s="103"/>
      <c r="AN5" s="103"/>
      <c r="AO5" s="108"/>
      <c r="AP5" s="102">
        <v>1</v>
      </c>
      <c r="AQ5" s="103"/>
      <c r="AR5" s="103"/>
      <c r="AS5" s="103">
        <v>2</v>
      </c>
      <c r="AT5" s="103"/>
      <c r="AU5" s="103"/>
      <c r="AV5" s="104">
        <v>3</v>
      </c>
      <c r="AW5" s="105"/>
      <c r="AX5" s="106"/>
      <c r="AY5" s="103">
        <v>4</v>
      </c>
      <c r="AZ5" s="103"/>
      <c r="BA5" s="103"/>
      <c r="BB5" s="108"/>
      <c r="BC5" s="98"/>
      <c r="BD5" s="118">
        <v>1</v>
      </c>
      <c r="BE5" s="105"/>
      <c r="BF5" s="106"/>
      <c r="BG5" s="104">
        <v>2</v>
      </c>
      <c r="BH5" s="105"/>
      <c r="BI5" s="106"/>
      <c r="BJ5" s="104">
        <v>3</v>
      </c>
      <c r="BK5" s="105"/>
      <c r="BL5" s="106"/>
      <c r="BM5" s="104">
        <v>4</v>
      </c>
      <c r="BN5" s="105"/>
      <c r="BO5" s="106"/>
      <c r="BP5" s="117"/>
      <c r="BQ5" s="112"/>
      <c r="BR5" s="110"/>
      <c r="BS5" s="98"/>
      <c r="BT5" s="102">
        <v>1</v>
      </c>
      <c r="BU5" s="103"/>
      <c r="BV5" s="103"/>
      <c r="BW5" s="103">
        <v>2</v>
      </c>
      <c r="BX5" s="103"/>
      <c r="BY5" s="103"/>
      <c r="BZ5" s="104">
        <v>3</v>
      </c>
      <c r="CA5" s="105"/>
      <c r="CB5" s="106"/>
      <c r="CC5" s="103">
        <v>4</v>
      </c>
      <c r="CD5" s="103"/>
      <c r="CE5" s="103"/>
      <c r="CF5" s="99"/>
      <c r="CG5" s="100"/>
      <c r="CH5" s="101"/>
      <c r="CI5" s="98"/>
      <c r="CJ5" s="102">
        <v>1</v>
      </c>
      <c r="CK5" s="103"/>
      <c r="CL5" s="103"/>
      <c r="CM5" s="103">
        <v>2</v>
      </c>
      <c r="CN5" s="103"/>
      <c r="CO5" s="103"/>
      <c r="CP5" s="104">
        <v>3</v>
      </c>
      <c r="CQ5" s="105"/>
      <c r="CR5" s="106"/>
      <c r="CS5" s="103">
        <v>4</v>
      </c>
      <c r="CT5" s="103"/>
      <c r="CU5" s="103"/>
      <c r="CV5" s="99"/>
      <c r="CW5" s="100"/>
      <c r="CX5" s="101"/>
      <c r="CY5" s="98"/>
      <c r="CZ5" s="102">
        <v>1</v>
      </c>
      <c r="DA5" s="103"/>
      <c r="DB5" s="103"/>
      <c r="DC5" s="103">
        <v>2</v>
      </c>
      <c r="DD5" s="103"/>
      <c r="DE5" s="103"/>
      <c r="DF5" s="104">
        <v>3</v>
      </c>
      <c r="DG5" s="105"/>
      <c r="DH5" s="106"/>
      <c r="DI5" s="103">
        <v>4</v>
      </c>
      <c r="DJ5" s="103"/>
      <c r="DK5" s="103"/>
      <c r="DL5" s="99"/>
      <c r="DM5" s="100"/>
      <c r="DN5" s="101"/>
      <c r="DO5" s="98"/>
      <c r="DP5" s="102">
        <v>1</v>
      </c>
      <c r="DQ5" s="103"/>
      <c r="DR5" s="103"/>
      <c r="DS5" s="103">
        <v>2</v>
      </c>
      <c r="DT5" s="103"/>
      <c r="DU5" s="103"/>
      <c r="DV5" s="104">
        <v>3</v>
      </c>
      <c r="DW5" s="105"/>
      <c r="DX5" s="106"/>
      <c r="DY5" s="103">
        <v>4</v>
      </c>
      <c r="DZ5" s="103"/>
      <c r="EA5" s="103"/>
      <c r="EB5" s="99"/>
      <c r="EC5" s="100"/>
      <c r="ED5" s="101"/>
      <c r="EE5" s="98"/>
      <c r="EF5" s="102">
        <v>1</v>
      </c>
      <c r="EG5" s="103"/>
      <c r="EH5" s="103"/>
      <c r="EI5" s="103">
        <v>2</v>
      </c>
      <c r="EJ5" s="103"/>
      <c r="EK5" s="103"/>
      <c r="EL5" s="104">
        <v>3</v>
      </c>
      <c r="EM5" s="105"/>
      <c r="EN5" s="106"/>
      <c r="EO5" s="103">
        <v>4</v>
      </c>
      <c r="EP5" s="103"/>
      <c r="EQ5" s="103"/>
      <c r="ER5" s="99"/>
      <c r="ES5" s="100"/>
      <c r="ET5" s="101"/>
      <c r="EU5" s="98"/>
      <c r="EV5" s="102">
        <v>1</v>
      </c>
      <c r="EW5" s="103"/>
      <c r="EX5" s="103"/>
      <c r="EY5" s="103">
        <v>2</v>
      </c>
      <c r="EZ5" s="103"/>
      <c r="FA5" s="103"/>
      <c r="FB5" s="104">
        <v>3</v>
      </c>
      <c r="FC5" s="105"/>
      <c r="FD5" s="106"/>
      <c r="FE5" s="103">
        <v>4</v>
      </c>
      <c r="FF5" s="103"/>
      <c r="FG5" s="103"/>
      <c r="FH5" s="99"/>
      <c r="FI5" s="100"/>
      <c r="FJ5" s="101"/>
      <c r="FK5" s="98"/>
    </row>
    <row r="6" spans="2:167" ht="16.2" customHeight="1" x14ac:dyDescent="0.3">
      <c r="B6" s="14" t="s">
        <v>5</v>
      </c>
      <c r="C6" s="7">
        <f>'RPE DIARIO'!C5</f>
        <v>6</v>
      </c>
      <c r="D6" s="4">
        <v>60</v>
      </c>
      <c r="E6" s="4">
        <f>D6*C6</f>
        <v>360</v>
      </c>
      <c r="F6" s="7">
        <f>'RPE DIARIO'!D5</f>
        <v>8</v>
      </c>
      <c r="G6" s="4">
        <v>90</v>
      </c>
      <c r="H6" s="4">
        <f>G6*F6</f>
        <v>720</v>
      </c>
      <c r="I6" s="7">
        <f>'RPE DIARIO'!E5</f>
        <v>4</v>
      </c>
      <c r="J6" s="3">
        <v>90</v>
      </c>
      <c r="K6" s="3">
        <f>J6*I6</f>
        <v>360</v>
      </c>
      <c r="L6" s="7">
        <f>'RPE DIARIO'!F5</f>
        <v>2</v>
      </c>
      <c r="M6" s="4">
        <v>75</v>
      </c>
      <c r="N6" s="4">
        <f>M6*L6</f>
        <v>150</v>
      </c>
      <c r="O6" s="12">
        <f>SUM(E6,H6,N6,K6)</f>
        <v>1590</v>
      </c>
      <c r="P6" s="7">
        <f>'RPE DIARIO'!G5</f>
        <v>3</v>
      </c>
      <c r="Q6" s="4">
        <v>60</v>
      </c>
      <c r="R6" s="4">
        <f>Q6*P6</f>
        <v>180</v>
      </c>
      <c r="S6" s="7">
        <f>'RPE DIARIO'!H5</f>
        <v>3</v>
      </c>
      <c r="T6" s="4">
        <v>90</v>
      </c>
      <c r="U6" s="4">
        <f>T6*S6</f>
        <v>270</v>
      </c>
      <c r="V6" s="7">
        <f>'RPE DIARIO'!I5</f>
        <v>3</v>
      </c>
      <c r="W6" s="3">
        <v>90</v>
      </c>
      <c r="X6" s="3">
        <f>W6*V6</f>
        <v>270</v>
      </c>
      <c r="Y6" s="7">
        <f>'RPE DIARIO'!J5</f>
        <v>8</v>
      </c>
      <c r="Z6" s="4">
        <v>75</v>
      </c>
      <c r="AA6" s="4">
        <f>Z6*Y6</f>
        <v>600</v>
      </c>
      <c r="AB6" s="12">
        <f>SUM(R6,U6,AA6,X6)</f>
        <v>1320</v>
      </c>
      <c r="AC6" s="7">
        <f>'RPE DIARIO'!K5</f>
        <v>6</v>
      </c>
      <c r="AD6" s="4">
        <v>60</v>
      </c>
      <c r="AE6" s="4">
        <f>AD6*AC6</f>
        <v>360</v>
      </c>
      <c r="AF6" s="7">
        <f>'RPE DIARIO'!L5</f>
        <v>4</v>
      </c>
      <c r="AG6" s="4">
        <v>90</v>
      </c>
      <c r="AH6" s="4">
        <f>AG6*AF6</f>
        <v>360</v>
      </c>
      <c r="AI6" s="7">
        <f>'RPE DIARIO'!M5</f>
        <v>5</v>
      </c>
      <c r="AJ6" s="3">
        <v>90</v>
      </c>
      <c r="AK6" s="3">
        <f>AJ6*AI6</f>
        <v>450</v>
      </c>
      <c r="AL6" s="7">
        <f>'RPE DIARIO'!N5</f>
        <v>4</v>
      </c>
      <c r="AM6" s="4">
        <v>75</v>
      </c>
      <c r="AN6" s="4">
        <f>AM6*AL6</f>
        <v>300</v>
      </c>
      <c r="AO6" s="12">
        <f>SUM(AE6,AH6,AN6,AK6)</f>
        <v>1470</v>
      </c>
      <c r="AP6" s="7">
        <f>'RPE DIARIO'!O5</f>
        <v>4</v>
      </c>
      <c r="AQ6" s="4">
        <v>60</v>
      </c>
      <c r="AR6" s="4">
        <f>AQ6*AP6</f>
        <v>240</v>
      </c>
      <c r="AS6" s="7">
        <f>'RPE DIARIO'!P5</f>
        <v>8</v>
      </c>
      <c r="AT6" s="4">
        <v>90</v>
      </c>
      <c r="AU6" s="4">
        <f>AT6*AS6</f>
        <v>720</v>
      </c>
      <c r="AV6" s="7">
        <f>'RPE DIARIO'!Q5</f>
        <v>3</v>
      </c>
      <c r="AW6" s="3">
        <v>90</v>
      </c>
      <c r="AX6" s="3">
        <f>AW6*AV6</f>
        <v>270</v>
      </c>
      <c r="AY6" s="7">
        <f>'RPE DIARIO'!R5</f>
        <v>4</v>
      </c>
      <c r="AZ6" s="4">
        <v>75</v>
      </c>
      <c r="BA6" s="4">
        <f>AZ6*AY6</f>
        <v>300</v>
      </c>
      <c r="BB6" s="12">
        <f>SUM(AR6,AU6,BA6,AX6)</f>
        <v>1530</v>
      </c>
      <c r="BC6" s="48">
        <f>AVERAGE(BB6,AO6,AB6,O6)</f>
        <v>1477.5</v>
      </c>
      <c r="BD6" s="7">
        <f>'RPE DIARIO'!S5</f>
        <v>7</v>
      </c>
      <c r="BE6" s="4">
        <v>90</v>
      </c>
      <c r="BF6" s="4">
        <f>BE6*BD6</f>
        <v>630</v>
      </c>
      <c r="BG6" s="7">
        <f>'RPE DIARIO'!T5</f>
        <v>8</v>
      </c>
      <c r="BH6" s="4">
        <v>90</v>
      </c>
      <c r="BI6" s="4">
        <f>BH6*BG6</f>
        <v>720</v>
      </c>
      <c r="BJ6" s="7">
        <f>'RPE DIARIO'!U5</f>
        <v>4</v>
      </c>
      <c r="BK6" s="3">
        <v>90</v>
      </c>
      <c r="BL6" s="4">
        <f>BK6*BJ6</f>
        <v>360</v>
      </c>
      <c r="BM6" s="7">
        <f>'RPE DIARIO'!V5</f>
        <v>8</v>
      </c>
      <c r="BN6" s="4">
        <v>75</v>
      </c>
      <c r="BO6" s="4">
        <f>BN6*BM6</f>
        <v>600</v>
      </c>
      <c r="BP6" s="11">
        <f>SUM(BF6,BI6,BO6,BL6)</f>
        <v>2310</v>
      </c>
      <c r="BQ6" s="16">
        <f>(BP6*100)/BC6</f>
        <v>156.34517766497461</v>
      </c>
      <c r="BR6" s="51">
        <f>BQ6-105</f>
        <v>51.345177664974614</v>
      </c>
      <c r="BS6" s="49">
        <f>AVERAGE(BP6,BB6,AO6,AB6)</f>
        <v>1657.5</v>
      </c>
      <c r="BT6" s="7">
        <f>'RPE DIARIO'!W5</f>
        <v>6</v>
      </c>
      <c r="BU6" s="4">
        <v>90</v>
      </c>
      <c r="BV6" s="4">
        <f>BU6*BT6</f>
        <v>540</v>
      </c>
      <c r="BW6" s="7">
        <f>'RPE DIARIO'!X5</f>
        <v>4</v>
      </c>
      <c r="BX6" s="4">
        <v>90</v>
      </c>
      <c r="BY6" s="4">
        <f>BX6*BW6</f>
        <v>360</v>
      </c>
      <c r="BZ6" s="7">
        <f>'RPE DIARIO'!Y5</f>
        <v>8</v>
      </c>
      <c r="CA6" s="4">
        <v>90</v>
      </c>
      <c r="CB6" s="4">
        <f>CA6*BZ6</f>
        <v>720</v>
      </c>
      <c r="CC6" s="7">
        <f>'RPE DIARIO'!Z5</f>
        <v>8</v>
      </c>
      <c r="CD6" s="4">
        <v>75</v>
      </c>
      <c r="CE6" s="4">
        <f>CD6*CC6</f>
        <v>600</v>
      </c>
      <c r="CF6" s="11">
        <f>SUM(BV6,BY6,CE6,CB6)</f>
        <v>2220</v>
      </c>
      <c r="CG6" s="16">
        <f>(CF6*100)/BS6</f>
        <v>133.93665158371041</v>
      </c>
      <c r="CH6" s="51">
        <f>CG6-105</f>
        <v>28.936651583710415</v>
      </c>
      <c r="CI6" s="54">
        <f>AVERAGE(CF6,BP6,BB6,AO6)</f>
        <v>1882.5</v>
      </c>
      <c r="CJ6" s="7">
        <f>'RPE DIARIO'!AA5</f>
        <v>7</v>
      </c>
      <c r="CK6" s="4">
        <v>90</v>
      </c>
      <c r="CL6" s="4">
        <f>CK6*CJ6</f>
        <v>630</v>
      </c>
      <c r="CM6" s="7">
        <f>'RPE DIARIO'!AB5</f>
        <v>4</v>
      </c>
      <c r="CN6" s="4">
        <v>90</v>
      </c>
      <c r="CO6" s="4">
        <f>CN6*CM6</f>
        <v>360</v>
      </c>
      <c r="CP6" s="7">
        <f>'RPE DIARIO'!AC5</f>
        <v>8</v>
      </c>
      <c r="CQ6" s="4">
        <v>90</v>
      </c>
      <c r="CR6" s="4">
        <f>CQ6*CP6</f>
        <v>720</v>
      </c>
      <c r="CS6" s="7">
        <f>'RPE DIARIO'!AD5</f>
        <v>7</v>
      </c>
      <c r="CT6" s="4">
        <v>75</v>
      </c>
      <c r="CU6" s="4">
        <f>CT6*CS6</f>
        <v>525</v>
      </c>
      <c r="CV6" s="11">
        <f>SUM(CL6,CO6,CU6,CR6)</f>
        <v>2235</v>
      </c>
      <c r="CW6" s="16">
        <f>(CV6*100)/CI6</f>
        <v>118.72509960159363</v>
      </c>
      <c r="CX6" s="51">
        <f>CW6-105</f>
        <v>13.725099601593627</v>
      </c>
      <c r="CY6" s="54">
        <f>AVERAGE(CV6,CF6,BP6,BB6)</f>
        <v>2073.75</v>
      </c>
      <c r="CZ6" s="7">
        <f>'RPE DIARIO'!AE5</f>
        <v>0</v>
      </c>
      <c r="DA6" s="4">
        <v>90</v>
      </c>
      <c r="DB6" s="4">
        <f>DA6*CZ6</f>
        <v>0</v>
      </c>
      <c r="DC6" s="7">
        <f>'RPE DIARIO'!AF5</f>
        <v>0</v>
      </c>
      <c r="DD6" s="4">
        <v>90</v>
      </c>
      <c r="DE6" s="4">
        <f>DD6*DC6</f>
        <v>0</v>
      </c>
      <c r="DF6" s="7">
        <f>'RPE DIARIO'!AG5</f>
        <v>0</v>
      </c>
      <c r="DG6" s="4">
        <v>90</v>
      </c>
      <c r="DH6" s="4">
        <f>DG6*DF6</f>
        <v>0</v>
      </c>
      <c r="DI6" s="7">
        <f>'RPE DIARIO'!AH5</f>
        <v>0</v>
      </c>
      <c r="DJ6" s="4">
        <v>75</v>
      </c>
      <c r="DK6" s="4">
        <f>DJ6*DI6</f>
        <v>0</v>
      </c>
      <c r="DL6" s="11">
        <f>SUM(DB6,DE6,DK6,DH6)</f>
        <v>0</v>
      </c>
      <c r="DM6" s="16">
        <f>(DL6*100)/CY6</f>
        <v>0</v>
      </c>
      <c r="DN6" s="51">
        <f>DM6-105</f>
        <v>-105</v>
      </c>
      <c r="DO6" s="54">
        <f>AVERAGE(DL6,CV6,CF6,BP6)</f>
        <v>1691.25</v>
      </c>
      <c r="DP6" s="7">
        <f>'RPE DIARIO'!AI5</f>
        <v>0</v>
      </c>
      <c r="DQ6" s="4">
        <v>90</v>
      </c>
      <c r="DR6" s="4">
        <f>DQ6*DP6</f>
        <v>0</v>
      </c>
      <c r="DS6" s="7">
        <f>'RPE DIARIO'!AJ5</f>
        <v>0</v>
      </c>
      <c r="DT6" s="4">
        <v>90</v>
      </c>
      <c r="DU6" s="4">
        <f>DT6*DS6</f>
        <v>0</v>
      </c>
      <c r="DV6" s="7">
        <f>'RPE DIARIO'!AK5</f>
        <v>0</v>
      </c>
      <c r="DW6" s="4">
        <v>90</v>
      </c>
      <c r="DX6" s="4">
        <f>DW6*DV6</f>
        <v>0</v>
      </c>
      <c r="DY6" s="7">
        <f>'RPE DIARIO'!AL5</f>
        <v>0</v>
      </c>
      <c r="DZ6" s="4">
        <v>75</v>
      </c>
      <c r="EA6" s="4">
        <f>DZ6*DY6</f>
        <v>0</v>
      </c>
      <c r="EB6" s="11">
        <f t="shared" ref="EB6:EB28" si="0">SUM(DR6,DU6,EA6)</f>
        <v>0</v>
      </c>
      <c r="EC6" s="16">
        <f>(EB6*100)/DO6</f>
        <v>0</v>
      </c>
      <c r="ED6" s="51">
        <f>EC6-105</f>
        <v>-105</v>
      </c>
      <c r="EE6" s="54">
        <f>AVERAGE(EB6,DL6,CV6,CF6)</f>
        <v>1113.75</v>
      </c>
      <c r="EF6" s="7">
        <f>'RPE DIARIO'!AM5</f>
        <v>0</v>
      </c>
      <c r="EG6" s="4">
        <v>90</v>
      </c>
      <c r="EH6" s="4">
        <f>EG6*EF6</f>
        <v>0</v>
      </c>
      <c r="EI6" s="7">
        <f>'RPE DIARIO'!AN5</f>
        <v>0</v>
      </c>
      <c r="EJ6" s="4">
        <v>90</v>
      </c>
      <c r="EK6" s="4">
        <f>EJ6*EI6</f>
        <v>0</v>
      </c>
      <c r="EL6" s="7">
        <f>'RPE DIARIO'!AO5</f>
        <v>0</v>
      </c>
      <c r="EM6" s="4">
        <v>90</v>
      </c>
      <c r="EN6" s="4">
        <f>EM6*EL6</f>
        <v>0</v>
      </c>
      <c r="EO6" s="7">
        <f>'RPE DIARIO'!AP5</f>
        <v>0</v>
      </c>
      <c r="EP6" s="4">
        <v>75</v>
      </c>
      <c r="EQ6" s="4">
        <f>EP6*EO6</f>
        <v>0</v>
      </c>
      <c r="ER6" s="11">
        <f t="shared" ref="ER6:ER28" si="1">SUM(EH6,EK6,EQ6)</f>
        <v>0</v>
      </c>
      <c r="ES6" s="16">
        <f>(ER6*100)/EE6</f>
        <v>0</v>
      </c>
      <c r="ET6" s="51">
        <f>ES6-105</f>
        <v>-105</v>
      </c>
      <c r="EU6" s="54">
        <f>AVERAGE(ER6,EB6,DL6,CV6)</f>
        <v>558.75</v>
      </c>
      <c r="EV6" s="7">
        <f>'RPE DIARIO'!AQ5</f>
        <v>0</v>
      </c>
      <c r="EW6" s="4">
        <v>90</v>
      </c>
      <c r="EX6" s="4">
        <f>EW6*EV6</f>
        <v>0</v>
      </c>
      <c r="EY6" s="7">
        <f>'RPE DIARIO'!AR5</f>
        <v>0</v>
      </c>
      <c r="EZ6" s="4">
        <v>90</v>
      </c>
      <c r="FA6" s="4">
        <f>EZ6*EY6</f>
        <v>0</v>
      </c>
      <c r="FB6" s="7">
        <f>'RPE DIARIO'!AS5</f>
        <v>0</v>
      </c>
      <c r="FC6" s="4">
        <v>90</v>
      </c>
      <c r="FD6" s="4">
        <f>FC6*FB6</f>
        <v>0</v>
      </c>
      <c r="FE6" s="7">
        <f>'RPE DIARIO'!AT5</f>
        <v>0</v>
      </c>
      <c r="FF6" s="4">
        <v>75</v>
      </c>
      <c r="FG6" s="4">
        <f>FF6*FE6</f>
        <v>0</v>
      </c>
      <c r="FH6" s="11">
        <f t="shared" ref="FH6:FH28" si="2">SUM(EX6,FA6,FG6)</f>
        <v>0</v>
      </c>
      <c r="FI6" s="16">
        <f>(FH6*100)/EU6</f>
        <v>0</v>
      </c>
      <c r="FJ6" s="51">
        <f>FI6-105</f>
        <v>-105</v>
      </c>
      <c r="FK6" s="54">
        <f>AVERAGE(FH6,ER6,EB6,DL6)</f>
        <v>0</v>
      </c>
    </row>
    <row r="7" spans="2:167" ht="16.2" customHeight="1" x14ac:dyDescent="0.3">
      <c r="B7" s="14" t="s">
        <v>6</v>
      </c>
      <c r="C7" s="7">
        <f>'RPE DIARIO'!C6</f>
        <v>3</v>
      </c>
      <c r="D7" s="4">
        <v>60</v>
      </c>
      <c r="E7" s="4">
        <f t="shared" ref="E7:E28" si="3">D7*C7</f>
        <v>180</v>
      </c>
      <c r="F7" s="7">
        <f>'RPE DIARIO'!D6</f>
        <v>4</v>
      </c>
      <c r="G7" s="4">
        <v>90</v>
      </c>
      <c r="H7" s="4">
        <f t="shared" ref="H7:H28" si="4">G7*F7</f>
        <v>360</v>
      </c>
      <c r="I7" s="7">
        <f>'RPE DIARIO'!E6</f>
        <v>6</v>
      </c>
      <c r="J7" s="3">
        <v>90</v>
      </c>
      <c r="K7" s="3">
        <f t="shared" ref="K7:K28" si="5">J7*I7</f>
        <v>540</v>
      </c>
      <c r="L7" s="7">
        <f>'RPE DIARIO'!F6</f>
        <v>3</v>
      </c>
      <c r="M7" s="4">
        <v>75</v>
      </c>
      <c r="N7" s="4">
        <f t="shared" ref="N7:N28" si="6">M7*L7</f>
        <v>225</v>
      </c>
      <c r="O7" s="12">
        <f t="shared" ref="O7:O28" si="7">SUM(E7,H7,N7)</f>
        <v>765</v>
      </c>
      <c r="P7" s="7">
        <f>'RPE DIARIO'!G6</f>
        <v>6</v>
      </c>
      <c r="Q7" s="4">
        <v>60</v>
      </c>
      <c r="R7" s="4">
        <f t="shared" ref="R7:R28" si="8">Q7*P7</f>
        <v>360</v>
      </c>
      <c r="S7" s="7">
        <f>'RPE DIARIO'!H6</f>
        <v>6</v>
      </c>
      <c r="T7" s="4">
        <v>90</v>
      </c>
      <c r="U7" s="4">
        <f t="shared" ref="U7:U28" si="9">T7*S7</f>
        <v>540</v>
      </c>
      <c r="V7" s="7">
        <f>'RPE DIARIO'!I6</f>
        <v>3</v>
      </c>
      <c r="W7" s="3">
        <v>90</v>
      </c>
      <c r="X7" s="3">
        <f t="shared" ref="X7:X28" si="10">W7*V7</f>
        <v>270</v>
      </c>
      <c r="Y7" s="7">
        <f>'RPE DIARIO'!J6</f>
        <v>8</v>
      </c>
      <c r="Z7" s="4">
        <v>75</v>
      </c>
      <c r="AA7" s="4">
        <f t="shared" ref="AA7:AA28" si="11">Z7*Y7</f>
        <v>600</v>
      </c>
      <c r="AB7" s="12">
        <f t="shared" ref="AB7:AB28" si="12">SUM(R7,U7,AA7)</f>
        <v>1500</v>
      </c>
      <c r="AC7" s="7">
        <f>'RPE DIARIO'!K6</f>
        <v>6</v>
      </c>
      <c r="AD7" s="4">
        <v>60</v>
      </c>
      <c r="AE7" s="4">
        <f t="shared" ref="AE7:AE28" si="13">AD7*AC7</f>
        <v>360</v>
      </c>
      <c r="AF7" s="7">
        <f>'RPE DIARIO'!L6</f>
        <v>2</v>
      </c>
      <c r="AG7" s="4">
        <v>90</v>
      </c>
      <c r="AH7" s="4">
        <f t="shared" ref="AH7:AH28" si="14">AG7*AF7</f>
        <v>180</v>
      </c>
      <c r="AI7" s="7">
        <f>'RPE DIARIO'!M6</f>
        <v>3</v>
      </c>
      <c r="AJ7" s="3">
        <v>90</v>
      </c>
      <c r="AK7" s="3">
        <f t="shared" ref="AK7:AK28" si="15">AJ7*AI7</f>
        <v>270</v>
      </c>
      <c r="AL7" s="7">
        <f>'RPE DIARIO'!N6</f>
        <v>6</v>
      </c>
      <c r="AM7" s="4">
        <v>75</v>
      </c>
      <c r="AN7" s="4">
        <f t="shared" ref="AN7:AN28" si="16">AM7*AL7</f>
        <v>450</v>
      </c>
      <c r="AO7" s="12">
        <f t="shared" ref="AO7:AO28" si="17">SUM(AE7,AH7,AN7)</f>
        <v>990</v>
      </c>
      <c r="AP7" s="7">
        <f>'RPE DIARIO'!O6</f>
        <v>8</v>
      </c>
      <c r="AQ7" s="4">
        <v>60</v>
      </c>
      <c r="AR7" s="4">
        <f t="shared" ref="AR7:AR28" si="18">AQ7*AP7</f>
        <v>480</v>
      </c>
      <c r="AS7" s="7">
        <f>'RPE DIARIO'!P6</f>
        <v>5</v>
      </c>
      <c r="AT7" s="4">
        <v>90</v>
      </c>
      <c r="AU7" s="4">
        <f t="shared" ref="AU7:AU28" si="19">AT7*AS7</f>
        <v>450</v>
      </c>
      <c r="AV7" s="7">
        <f>'RPE DIARIO'!Q6</f>
        <v>8</v>
      </c>
      <c r="AW7" s="3">
        <v>90</v>
      </c>
      <c r="AX7" s="3">
        <f t="shared" ref="AX7:AX28" si="20">AW7*AV7</f>
        <v>720</v>
      </c>
      <c r="AY7" s="7">
        <f>'RPE DIARIO'!R6</f>
        <v>8</v>
      </c>
      <c r="AZ7" s="4">
        <v>75</v>
      </c>
      <c r="BA7" s="4">
        <f t="shared" ref="BA7:BA28" si="21">AZ7*AY7</f>
        <v>600</v>
      </c>
      <c r="BB7" s="12">
        <f t="shared" ref="BB7:BB28" si="22">SUM(AR7,AU7,BA7)</f>
        <v>1530</v>
      </c>
      <c r="BC7" s="48">
        <f t="shared" ref="BC7:BC28" si="23">AVERAGE(BB7,AO7,AB7,O7)</f>
        <v>1196.25</v>
      </c>
      <c r="BD7" s="7">
        <f>'RPE DIARIO'!S6</f>
        <v>4</v>
      </c>
      <c r="BE7" s="4">
        <v>90</v>
      </c>
      <c r="BF7" s="4">
        <f t="shared" ref="BF7:BF28" si="24">BE7*BD7</f>
        <v>360</v>
      </c>
      <c r="BG7" s="7">
        <f>'RPE DIARIO'!T6</f>
        <v>3</v>
      </c>
      <c r="BH7" s="4">
        <v>90</v>
      </c>
      <c r="BI7" s="4">
        <f t="shared" ref="BI7:BI28" si="25">BH7*BG7</f>
        <v>270</v>
      </c>
      <c r="BJ7" s="7">
        <f>'RPE DIARIO'!U6</f>
        <v>5</v>
      </c>
      <c r="BK7" s="3">
        <v>90</v>
      </c>
      <c r="BL7" s="4">
        <f t="shared" ref="BL7:BL28" si="26">BK7*BJ7</f>
        <v>450</v>
      </c>
      <c r="BM7" s="7">
        <f>'RPE DIARIO'!V6</f>
        <v>6</v>
      </c>
      <c r="BN7" s="4">
        <v>75</v>
      </c>
      <c r="BO7" s="4">
        <f t="shared" ref="BO7:BO28" si="27">BN7*BM7</f>
        <v>450</v>
      </c>
      <c r="BP7" s="11">
        <f t="shared" ref="BP7:BP28" si="28">SUM(BF7,BI7,BO7,BL7)</f>
        <v>1530</v>
      </c>
      <c r="BQ7" s="16">
        <f t="shared" ref="BQ7:BQ29" si="29">(BP7*100)/BC7</f>
        <v>127.89968652037618</v>
      </c>
      <c r="BR7" s="51">
        <f t="shared" ref="BR7:BR29" si="30">BQ7-105</f>
        <v>22.899686520376179</v>
      </c>
      <c r="BS7" s="49">
        <f t="shared" ref="BS7:BS28" si="31">AVERAGE(BP7,BB7,AO7,AB7)</f>
        <v>1387.5</v>
      </c>
      <c r="BT7" s="7">
        <f>'RPE DIARIO'!W6</f>
        <v>6</v>
      </c>
      <c r="BU7" s="4">
        <v>90</v>
      </c>
      <c r="BV7" s="4">
        <f t="shared" ref="BV7:BV28" si="32">BU7*BT7</f>
        <v>540</v>
      </c>
      <c r="BW7" s="7">
        <f>'RPE DIARIO'!X6</f>
        <v>3</v>
      </c>
      <c r="BX7" s="4">
        <v>90</v>
      </c>
      <c r="BY7" s="4">
        <f t="shared" ref="BY7:BY28" si="33">BX7*BW7</f>
        <v>270</v>
      </c>
      <c r="BZ7" s="7">
        <f>'RPE DIARIO'!Y6</f>
        <v>5</v>
      </c>
      <c r="CA7" s="4">
        <v>90</v>
      </c>
      <c r="CB7" s="4">
        <f t="shared" ref="CB7:CB28" si="34">CA7*BZ7</f>
        <v>450</v>
      </c>
      <c r="CC7" s="7">
        <f>'RPE DIARIO'!Z6</f>
        <v>4</v>
      </c>
      <c r="CD7" s="4">
        <v>75</v>
      </c>
      <c r="CE7" s="4">
        <f t="shared" ref="CE7:CE28" si="35">CD7*CC7</f>
        <v>300</v>
      </c>
      <c r="CF7" s="11">
        <f t="shared" ref="CF7:CF28" si="36">SUM(BV7,BY7,CE7,CB7)</f>
        <v>1560</v>
      </c>
      <c r="CG7" s="16">
        <f t="shared" ref="CG7:CG29" si="37">(CF7*100)/BS7</f>
        <v>112.43243243243244</v>
      </c>
      <c r="CH7" s="51">
        <f t="shared" ref="CH7:CH29" si="38">CG7-105</f>
        <v>7.4324324324324351</v>
      </c>
      <c r="CI7" s="54">
        <f t="shared" ref="CI7:CI28" si="39">AVERAGE(CF7,BP7,BB7,AO7)</f>
        <v>1402.5</v>
      </c>
      <c r="CJ7" s="7">
        <f>'RPE DIARIO'!AA6</f>
        <v>8</v>
      </c>
      <c r="CK7" s="4">
        <v>90</v>
      </c>
      <c r="CL7" s="4">
        <f t="shared" ref="CL7:CL28" si="40">CK7*CJ7</f>
        <v>720</v>
      </c>
      <c r="CM7" s="7">
        <f>'RPE DIARIO'!AB6</f>
        <v>5</v>
      </c>
      <c r="CN7" s="4">
        <v>90</v>
      </c>
      <c r="CO7" s="4">
        <f t="shared" ref="CO7:CO28" si="41">CN7*CM7</f>
        <v>450</v>
      </c>
      <c r="CP7" s="7">
        <f>'RPE DIARIO'!AC6</f>
        <v>4</v>
      </c>
      <c r="CQ7" s="4">
        <v>90</v>
      </c>
      <c r="CR7" s="4">
        <f t="shared" ref="CR7:CR28" si="42">CQ7*CP7</f>
        <v>360</v>
      </c>
      <c r="CS7" s="7">
        <f>'RPE DIARIO'!AD6</f>
        <v>5</v>
      </c>
      <c r="CT7" s="4">
        <v>75</v>
      </c>
      <c r="CU7" s="4">
        <f t="shared" ref="CU7:CU28" si="43">CT7*CS7</f>
        <v>375</v>
      </c>
      <c r="CV7" s="11">
        <f t="shared" ref="CV7:CV28" si="44">SUM(CL7,CO7,CU7,CR7)</f>
        <v>1905</v>
      </c>
      <c r="CW7" s="16">
        <f t="shared" ref="CW7:CW29" si="45">(CV7*100)/CI7</f>
        <v>135.82887700534761</v>
      </c>
      <c r="CX7" s="51">
        <f t="shared" ref="CX7:CX29" si="46">CW7-105</f>
        <v>30.828877005347607</v>
      </c>
      <c r="CY7" s="54">
        <f t="shared" ref="CY7:CY29" si="47">AVERAGE(CV7,CF7,BP7,BB7)</f>
        <v>1631.25</v>
      </c>
      <c r="CZ7" s="7">
        <f>'RPE DIARIO'!AE6</f>
        <v>0</v>
      </c>
      <c r="DA7" s="4">
        <v>90</v>
      </c>
      <c r="DB7" s="4">
        <f t="shared" ref="DB7:DB28" si="48">DA7*CZ7</f>
        <v>0</v>
      </c>
      <c r="DC7" s="7">
        <f>'RPE DIARIO'!AF6</f>
        <v>0</v>
      </c>
      <c r="DD7" s="4">
        <v>90</v>
      </c>
      <c r="DE7" s="4">
        <f t="shared" ref="DE7:DE28" si="49">DD7*DC7</f>
        <v>0</v>
      </c>
      <c r="DF7" s="7">
        <f>'RPE DIARIO'!AG6</f>
        <v>0</v>
      </c>
      <c r="DG7" s="4">
        <v>90</v>
      </c>
      <c r="DH7" s="4">
        <f t="shared" ref="DH7:DH28" si="50">DG7*DF7</f>
        <v>0</v>
      </c>
      <c r="DI7" s="7">
        <f>'RPE DIARIO'!AH6</f>
        <v>0</v>
      </c>
      <c r="DJ7" s="4">
        <v>75</v>
      </c>
      <c r="DK7" s="4">
        <f t="shared" ref="DK7:DK28" si="51">DJ7*DI7</f>
        <v>0</v>
      </c>
      <c r="DL7" s="11">
        <f t="shared" ref="DL7:DL28" si="52">SUM(DB7,DE7,DK7)</f>
        <v>0</v>
      </c>
      <c r="DM7" s="16">
        <f t="shared" ref="DM7:DM29" si="53">(DL7*100)/CY7</f>
        <v>0</v>
      </c>
      <c r="DN7" s="51">
        <f t="shared" ref="DN7:DN29" si="54">DM7-105</f>
        <v>-105</v>
      </c>
      <c r="DO7" s="54">
        <f t="shared" ref="DO7:DO29" si="55">AVERAGE(DL7,CV7,CF7,BP7)</f>
        <v>1248.75</v>
      </c>
      <c r="DP7" s="7">
        <f>'RPE DIARIO'!AI6</f>
        <v>0</v>
      </c>
      <c r="DQ7" s="4">
        <v>90</v>
      </c>
      <c r="DR7" s="4">
        <f t="shared" ref="DR7:DR28" si="56">DQ7*DP7</f>
        <v>0</v>
      </c>
      <c r="DS7" s="7">
        <f>'RPE DIARIO'!AJ6</f>
        <v>0</v>
      </c>
      <c r="DT7" s="4">
        <v>90</v>
      </c>
      <c r="DU7" s="4">
        <f t="shared" ref="DU7:DU28" si="57">DT7*DS7</f>
        <v>0</v>
      </c>
      <c r="DV7" s="7">
        <f>'RPE DIARIO'!AK6</f>
        <v>0</v>
      </c>
      <c r="DW7" s="4">
        <v>90</v>
      </c>
      <c r="DX7" s="4">
        <f t="shared" ref="DX7:DX28" si="58">DW7*DV7</f>
        <v>0</v>
      </c>
      <c r="DY7" s="7">
        <f>'RPE DIARIO'!AL6</f>
        <v>0</v>
      </c>
      <c r="DZ7" s="4">
        <v>75</v>
      </c>
      <c r="EA7" s="4">
        <f t="shared" ref="EA7:EA28" si="59">DZ7*DY7</f>
        <v>0</v>
      </c>
      <c r="EB7" s="11">
        <f t="shared" si="0"/>
        <v>0</v>
      </c>
      <c r="EC7" s="16">
        <f t="shared" ref="EC7:EC29" si="60">(EB7*100)/DO7</f>
        <v>0</v>
      </c>
      <c r="ED7" s="51">
        <f t="shared" ref="ED7:ED29" si="61">EC7-105</f>
        <v>-105</v>
      </c>
      <c r="EE7" s="54">
        <f t="shared" ref="EE7:EE28" si="62">AVERAGE(EB7,DL7,CV7,CF7)</f>
        <v>866.25</v>
      </c>
      <c r="EF7" s="7">
        <f>'RPE DIARIO'!AM6</f>
        <v>0</v>
      </c>
      <c r="EG7" s="4">
        <v>90</v>
      </c>
      <c r="EH7" s="4">
        <f t="shared" ref="EH7:EH28" si="63">EG7*EF7</f>
        <v>0</v>
      </c>
      <c r="EI7" s="7">
        <f>'RPE DIARIO'!AN6</f>
        <v>0</v>
      </c>
      <c r="EJ7" s="4">
        <v>90</v>
      </c>
      <c r="EK7" s="4">
        <f t="shared" ref="EK7:EK28" si="64">EJ7*EI7</f>
        <v>0</v>
      </c>
      <c r="EL7" s="7">
        <f>'RPE DIARIO'!AO6</f>
        <v>0</v>
      </c>
      <c r="EM7" s="4">
        <v>90</v>
      </c>
      <c r="EN7" s="4">
        <f t="shared" ref="EN7:EN28" si="65">EM7*EL7</f>
        <v>0</v>
      </c>
      <c r="EO7" s="7">
        <f>'RPE DIARIO'!AP6</f>
        <v>0</v>
      </c>
      <c r="EP7" s="4">
        <v>75</v>
      </c>
      <c r="EQ7" s="4">
        <f t="shared" ref="EQ7:EQ28" si="66">EP7*EO7</f>
        <v>0</v>
      </c>
      <c r="ER7" s="11">
        <f t="shared" si="1"/>
        <v>0</v>
      </c>
      <c r="ES7" s="16">
        <f t="shared" ref="ES7:ES29" si="67">(ER7*100)/EE7</f>
        <v>0</v>
      </c>
      <c r="ET7" s="51">
        <f t="shared" ref="ET7:ET29" si="68">ES7-105</f>
        <v>-105</v>
      </c>
      <c r="EU7" s="54">
        <f t="shared" ref="EU7:EU28" si="69">AVERAGE(ER7,EB7,DL7,CV7)</f>
        <v>476.25</v>
      </c>
      <c r="EV7" s="7">
        <f>'RPE DIARIO'!AQ6</f>
        <v>0</v>
      </c>
      <c r="EW7" s="4">
        <v>90</v>
      </c>
      <c r="EX7" s="4">
        <f t="shared" ref="EX7:EX28" si="70">EW7*EV7</f>
        <v>0</v>
      </c>
      <c r="EY7" s="7">
        <f>'RPE DIARIO'!AR6</f>
        <v>0</v>
      </c>
      <c r="EZ7" s="4">
        <v>90</v>
      </c>
      <c r="FA7" s="4">
        <f t="shared" ref="FA7:FA28" si="71">EZ7*EY7</f>
        <v>0</v>
      </c>
      <c r="FB7" s="7">
        <f>'RPE DIARIO'!AS6</f>
        <v>0</v>
      </c>
      <c r="FC7" s="4">
        <v>90</v>
      </c>
      <c r="FD7" s="4">
        <f t="shared" ref="FD7:FD28" si="72">FC7*FB7</f>
        <v>0</v>
      </c>
      <c r="FE7" s="7">
        <f>'RPE DIARIO'!AT6</f>
        <v>0</v>
      </c>
      <c r="FF7" s="4">
        <v>75</v>
      </c>
      <c r="FG7" s="4">
        <f t="shared" ref="FG7:FG28" si="73">FF7*FE7</f>
        <v>0</v>
      </c>
      <c r="FH7" s="11">
        <f t="shared" si="2"/>
        <v>0</v>
      </c>
      <c r="FI7" s="16">
        <f t="shared" ref="FI7:FI29" si="74">(FH7*100)/EU7</f>
        <v>0</v>
      </c>
      <c r="FJ7" s="51">
        <f t="shared" ref="FJ7:FJ29" si="75">FI7-105</f>
        <v>-105</v>
      </c>
      <c r="FK7" s="54">
        <f t="shared" ref="FK7:FK29" si="76">AVERAGE(FH7,ER7,EB7,DL7)</f>
        <v>0</v>
      </c>
    </row>
    <row r="8" spans="2:167" ht="16.2" customHeight="1" x14ac:dyDescent="0.3">
      <c r="B8" s="14" t="s">
        <v>7</v>
      </c>
      <c r="C8" s="7">
        <f>'RPE DIARIO'!C7</f>
        <v>5</v>
      </c>
      <c r="D8" s="4">
        <v>60</v>
      </c>
      <c r="E8" s="4">
        <f t="shared" si="3"/>
        <v>300</v>
      </c>
      <c r="F8" s="7">
        <f>'RPE DIARIO'!D7</f>
        <v>6</v>
      </c>
      <c r="G8" s="4">
        <v>90</v>
      </c>
      <c r="H8" s="4">
        <f t="shared" si="4"/>
        <v>540</v>
      </c>
      <c r="I8" s="7">
        <f>'RPE DIARIO'!E7</f>
        <v>5</v>
      </c>
      <c r="J8" s="3">
        <v>90</v>
      </c>
      <c r="K8" s="3">
        <f t="shared" si="5"/>
        <v>450</v>
      </c>
      <c r="L8" s="7">
        <f>'RPE DIARIO'!F7</f>
        <v>4</v>
      </c>
      <c r="M8" s="4">
        <v>75</v>
      </c>
      <c r="N8" s="4">
        <f t="shared" si="6"/>
        <v>300</v>
      </c>
      <c r="O8" s="12">
        <f t="shared" si="7"/>
        <v>1140</v>
      </c>
      <c r="P8" s="7">
        <f>'RPE DIARIO'!G7</f>
        <v>8</v>
      </c>
      <c r="Q8" s="4">
        <v>60</v>
      </c>
      <c r="R8" s="4">
        <f t="shared" si="8"/>
        <v>480</v>
      </c>
      <c r="S8" s="7">
        <f>'RPE DIARIO'!H7</f>
        <v>4</v>
      </c>
      <c r="T8" s="4">
        <v>90</v>
      </c>
      <c r="U8" s="4">
        <f t="shared" si="9"/>
        <v>360</v>
      </c>
      <c r="V8" s="7">
        <f>'RPE DIARIO'!I7</f>
        <v>4</v>
      </c>
      <c r="W8" s="3">
        <v>90</v>
      </c>
      <c r="X8" s="3">
        <f t="shared" si="10"/>
        <v>360</v>
      </c>
      <c r="Y8" s="7">
        <f>'RPE DIARIO'!J7</f>
        <v>8</v>
      </c>
      <c r="Z8" s="4">
        <v>75</v>
      </c>
      <c r="AA8" s="4">
        <f t="shared" si="11"/>
        <v>600</v>
      </c>
      <c r="AB8" s="12">
        <f t="shared" si="12"/>
        <v>1440</v>
      </c>
      <c r="AC8" s="7">
        <f>'RPE DIARIO'!K7</f>
        <v>8</v>
      </c>
      <c r="AD8" s="4">
        <v>60</v>
      </c>
      <c r="AE8" s="4">
        <f t="shared" si="13"/>
        <v>480</v>
      </c>
      <c r="AF8" s="7">
        <f>'RPE DIARIO'!L7</f>
        <v>6</v>
      </c>
      <c r="AG8" s="4">
        <v>90</v>
      </c>
      <c r="AH8" s="4">
        <f t="shared" si="14"/>
        <v>540</v>
      </c>
      <c r="AI8" s="7">
        <f>'RPE DIARIO'!M7</f>
        <v>4</v>
      </c>
      <c r="AJ8" s="3">
        <v>90</v>
      </c>
      <c r="AK8" s="3">
        <f t="shared" si="15"/>
        <v>360</v>
      </c>
      <c r="AL8" s="7">
        <f>'RPE DIARIO'!N7</f>
        <v>5</v>
      </c>
      <c r="AM8" s="4">
        <v>75</v>
      </c>
      <c r="AN8" s="4">
        <f t="shared" si="16"/>
        <v>375</v>
      </c>
      <c r="AO8" s="12">
        <f t="shared" si="17"/>
        <v>1395</v>
      </c>
      <c r="AP8" s="7">
        <f>'RPE DIARIO'!O7</f>
        <v>5</v>
      </c>
      <c r="AQ8" s="4">
        <v>60</v>
      </c>
      <c r="AR8" s="4">
        <f t="shared" si="18"/>
        <v>300</v>
      </c>
      <c r="AS8" s="7">
        <f>'RPE DIARIO'!P7</f>
        <v>3</v>
      </c>
      <c r="AT8" s="4">
        <v>90</v>
      </c>
      <c r="AU8" s="4">
        <f t="shared" si="19"/>
        <v>270</v>
      </c>
      <c r="AV8" s="7">
        <f>'RPE DIARIO'!Q7</f>
        <v>6</v>
      </c>
      <c r="AW8" s="3">
        <v>90</v>
      </c>
      <c r="AX8" s="3">
        <f t="shared" si="20"/>
        <v>540</v>
      </c>
      <c r="AY8" s="7">
        <f>'RPE DIARIO'!R7</f>
        <v>5</v>
      </c>
      <c r="AZ8" s="4">
        <v>75</v>
      </c>
      <c r="BA8" s="4">
        <f t="shared" si="21"/>
        <v>375</v>
      </c>
      <c r="BB8" s="12">
        <f t="shared" si="22"/>
        <v>945</v>
      </c>
      <c r="BC8" s="48">
        <f t="shared" si="23"/>
        <v>1230</v>
      </c>
      <c r="BD8" s="7">
        <f>'RPE DIARIO'!S7</f>
        <v>7</v>
      </c>
      <c r="BE8" s="4">
        <v>90</v>
      </c>
      <c r="BF8" s="4">
        <f t="shared" si="24"/>
        <v>630</v>
      </c>
      <c r="BG8" s="7">
        <f>'RPE DIARIO'!T7</f>
        <v>6</v>
      </c>
      <c r="BH8" s="4">
        <v>90</v>
      </c>
      <c r="BI8" s="4">
        <f t="shared" si="25"/>
        <v>540</v>
      </c>
      <c r="BJ8" s="7">
        <f>'RPE DIARIO'!U7</f>
        <v>7</v>
      </c>
      <c r="BK8" s="3">
        <v>90</v>
      </c>
      <c r="BL8" s="4">
        <f t="shared" si="26"/>
        <v>630</v>
      </c>
      <c r="BM8" s="7">
        <f>'RPE DIARIO'!V7</f>
        <v>8</v>
      </c>
      <c r="BN8" s="4">
        <v>75</v>
      </c>
      <c r="BO8" s="4">
        <f t="shared" si="27"/>
        <v>600</v>
      </c>
      <c r="BP8" s="11">
        <f t="shared" si="28"/>
        <v>2400</v>
      </c>
      <c r="BQ8" s="16">
        <f t="shared" si="29"/>
        <v>195.1219512195122</v>
      </c>
      <c r="BR8" s="51">
        <f t="shared" si="30"/>
        <v>90.121951219512198</v>
      </c>
      <c r="BS8" s="49">
        <f t="shared" si="31"/>
        <v>1545</v>
      </c>
      <c r="BT8" s="7">
        <f>'RPE DIARIO'!W7</f>
        <v>6</v>
      </c>
      <c r="BU8" s="4">
        <v>90</v>
      </c>
      <c r="BV8" s="4">
        <f t="shared" si="32"/>
        <v>540</v>
      </c>
      <c r="BW8" s="7">
        <f>'RPE DIARIO'!X7</f>
        <v>2</v>
      </c>
      <c r="BX8" s="4">
        <v>90</v>
      </c>
      <c r="BY8" s="4">
        <f t="shared" si="33"/>
        <v>180</v>
      </c>
      <c r="BZ8" s="7">
        <f>'RPE DIARIO'!Y7</f>
        <v>4</v>
      </c>
      <c r="CA8" s="4">
        <v>90</v>
      </c>
      <c r="CB8" s="4">
        <f t="shared" si="34"/>
        <v>360</v>
      </c>
      <c r="CC8" s="7">
        <f>'RPE DIARIO'!Z7</f>
        <v>3</v>
      </c>
      <c r="CD8" s="4">
        <v>75</v>
      </c>
      <c r="CE8" s="4">
        <f t="shared" si="35"/>
        <v>225</v>
      </c>
      <c r="CF8" s="11">
        <f t="shared" si="36"/>
        <v>1305</v>
      </c>
      <c r="CG8" s="16">
        <f t="shared" si="37"/>
        <v>84.466019417475735</v>
      </c>
      <c r="CH8" s="51">
        <f t="shared" si="38"/>
        <v>-20.533980582524265</v>
      </c>
      <c r="CI8" s="54">
        <f t="shared" si="39"/>
        <v>1511.25</v>
      </c>
      <c r="CJ8" s="7">
        <f>'RPE DIARIO'!AA7</f>
        <v>7</v>
      </c>
      <c r="CK8" s="4">
        <v>90</v>
      </c>
      <c r="CL8" s="4">
        <f t="shared" si="40"/>
        <v>630</v>
      </c>
      <c r="CM8" s="7">
        <f>'RPE DIARIO'!AB7</f>
        <v>4</v>
      </c>
      <c r="CN8" s="4">
        <v>90</v>
      </c>
      <c r="CO8" s="4">
        <f t="shared" si="41"/>
        <v>360</v>
      </c>
      <c r="CP8" s="7">
        <f>'RPE DIARIO'!AC7</f>
        <v>8</v>
      </c>
      <c r="CQ8" s="4">
        <v>90</v>
      </c>
      <c r="CR8" s="4">
        <f t="shared" si="42"/>
        <v>720</v>
      </c>
      <c r="CS8" s="7">
        <f>'RPE DIARIO'!AD7</f>
        <v>6</v>
      </c>
      <c r="CT8" s="4">
        <v>75</v>
      </c>
      <c r="CU8" s="4">
        <f t="shared" si="43"/>
        <v>450</v>
      </c>
      <c r="CV8" s="11">
        <f t="shared" si="44"/>
        <v>2160</v>
      </c>
      <c r="CW8" s="16">
        <f t="shared" si="45"/>
        <v>142.92803970223326</v>
      </c>
      <c r="CX8" s="51">
        <f t="shared" si="46"/>
        <v>37.928039702233264</v>
      </c>
      <c r="CY8" s="54">
        <f t="shared" si="47"/>
        <v>1702.5</v>
      </c>
      <c r="CZ8" s="7">
        <f>'RPE DIARIO'!AE7</f>
        <v>0</v>
      </c>
      <c r="DA8" s="4">
        <v>90</v>
      </c>
      <c r="DB8" s="4">
        <f t="shared" si="48"/>
        <v>0</v>
      </c>
      <c r="DC8" s="7">
        <f>'RPE DIARIO'!AF7</f>
        <v>0</v>
      </c>
      <c r="DD8" s="4">
        <v>90</v>
      </c>
      <c r="DE8" s="4">
        <f t="shared" si="49"/>
        <v>0</v>
      </c>
      <c r="DF8" s="7">
        <f>'RPE DIARIO'!AG7</f>
        <v>0</v>
      </c>
      <c r="DG8" s="4">
        <v>90</v>
      </c>
      <c r="DH8" s="4">
        <f t="shared" si="50"/>
        <v>0</v>
      </c>
      <c r="DI8" s="7">
        <f>'RPE DIARIO'!AH7</f>
        <v>0</v>
      </c>
      <c r="DJ8" s="4">
        <v>75</v>
      </c>
      <c r="DK8" s="4">
        <f t="shared" si="51"/>
        <v>0</v>
      </c>
      <c r="DL8" s="11">
        <f t="shared" si="52"/>
        <v>0</v>
      </c>
      <c r="DM8" s="16">
        <f t="shared" si="53"/>
        <v>0</v>
      </c>
      <c r="DN8" s="51">
        <f t="shared" si="54"/>
        <v>-105</v>
      </c>
      <c r="DO8" s="54">
        <f t="shared" si="55"/>
        <v>1466.25</v>
      </c>
      <c r="DP8" s="7">
        <f>'RPE DIARIO'!AI7</f>
        <v>0</v>
      </c>
      <c r="DQ8" s="4">
        <v>90</v>
      </c>
      <c r="DR8" s="4">
        <f t="shared" si="56"/>
        <v>0</v>
      </c>
      <c r="DS8" s="7">
        <f>'RPE DIARIO'!AJ7</f>
        <v>0</v>
      </c>
      <c r="DT8" s="4">
        <v>90</v>
      </c>
      <c r="DU8" s="4">
        <f t="shared" si="57"/>
        <v>0</v>
      </c>
      <c r="DV8" s="7">
        <f>'RPE DIARIO'!AK7</f>
        <v>0</v>
      </c>
      <c r="DW8" s="4">
        <v>90</v>
      </c>
      <c r="DX8" s="4">
        <f t="shared" si="58"/>
        <v>0</v>
      </c>
      <c r="DY8" s="7">
        <f>'RPE DIARIO'!AL7</f>
        <v>0</v>
      </c>
      <c r="DZ8" s="4">
        <v>75</v>
      </c>
      <c r="EA8" s="4">
        <f t="shared" si="59"/>
        <v>0</v>
      </c>
      <c r="EB8" s="11">
        <f t="shared" si="0"/>
        <v>0</v>
      </c>
      <c r="EC8" s="16">
        <f t="shared" si="60"/>
        <v>0</v>
      </c>
      <c r="ED8" s="51">
        <f t="shared" si="61"/>
        <v>-105</v>
      </c>
      <c r="EE8" s="54">
        <f t="shared" si="62"/>
        <v>866.25</v>
      </c>
      <c r="EF8" s="7">
        <f>'RPE DIARIO'!AM7</f>
        <v>0</v>
      </c>
      <c r="EG8" s="4">
        <v>90</v>
      </c>
      <c r="EH8" s="4">
        <f t="shared" si="63"/>
        <v>0</v>
      </c>
      <c r="EI8" s="7">
        <f>'RPE DIARIO'!AN7</f>
        <v>0</v>
      </c>
      <c r="EJ8" s="4">
        <v>90</v>
      </c>
      <c r="EK8" s="4">
        <f t="shared" si="64"/>
        <v>0</v>
      </c>
      <c r="EL8" s="7">
        <f>'RPE DIARIO'!AO7</f>
        <v>0</v>
      </c>
      <c r="EM8" s="4">
        <v>90</v>
      </c>
      <c r="EN8" s="4">
        <f t="shared" si="65"/>
        <v>0</v>
      </c>
      <c r="EO8" s="7">
        <f>'RPE DIARIO'!AP7</f>
        <v>0</v>
      </c>
      <c r="EP8" s="4">
        <v>75</v>
      </c>
      <c r="EQ8" s="4">
        <f t="shared" si="66"/>
        <v>0</v>
      </c>
      <c r="ER8" s="11">
        <f t="shared" si="1"/>
        <v>0</v>
      </c>
      <c r="ES8" s="16">
        <f t="shared" si="67"/>
        <v>0</v>
      </c>
      <c r="ET8" s="51">
        <f t="shared" si="68"/>
        <v>-105</v>
      </c>
      <c r="EU8" s="54">
        <f t="shared" si="69"/>
        <v>540</v>
      </c>
      <c r="EV8" s="7">
        <f>'RPE DIARIO'!AQ7</f>
        <v>0</v>
      </c>
      <c r="EW8" s="4">
        <v>90</v>
      </c>
      <c r="EX8" s="4">
        <f t="shared" si="70"/>
        <v>0</v>
      </c>
      <c r="EY8" s="7">
        <f>'RPE DIARIO'!AR7</f>
        <v>0</v>
      </c>
      <c r="EZ8" s="4">
        <v>90</v>
      </c>
      <c r="FA8" s="4">
        <f t="shared" si="71"/>
        <v>0</v>
      </c>
      <c r="FB8" s="7">
        <f>'RPE DIARIO'!AS7</f>
        <v>0</v>
      </c>
      <c r="FC8" s="4">
        <v>90</v>
      </c>
      <c r="FD8" s="4">
        <f t="shared" si="72"/>
        <v>0</v>
      </c>
      <c r="FE8" s="7">
        <f>'RPE DIARIO'!AT7</f>
        <v>0</v>
      </c>
      <c r="FF8" s="4">
        <v>75</v>
      </c>
      <c r="FG8" s="4">
        <f t="shared" si="73"/>
        <v>0</v>
      </c>
      <c r="FH8" s="11">
        <f t="shared" si="2"/>
        <v>0</v>
      </c>
      <c r="FI8" s="16">
        <f t="shared" si="74"/>
        <v>0</v>
      </c>
      <c r="FJ8" s="51">
        <f t="shared" si="75"/>
        <v>-105</v>
      </c>
      <c r="FK8" s="54">
        <f t="shared" si="76"/>
        <v>0</v>
      </c>
    </row>
    <row r="9" spans="2:167" ht="16.2" customHeight="1" x14ac:dyDescent="0.3">
      <c r="B9" s="14" t="s">
        <v>8</v>
      </c>
      <c r="C9" s="7">
        <f>'RPE DIARIO'!C8</f>
        <v>4</v>
      </c>
      <c r="D9" s="4">
        <v>60</v>
      </c>
      <c r="E9" s="4">
        <f t="shared" si="3"/>
        <v>240</v>
      </c>
      <c r="F9" s="7">
        <f>'RPE DIARIO'!D8</f>
        <v>5</v>
      </c>
      <c r="G9" s="4">
        <v>90</v>
      </c>
      <c r="H9" s="4">
        <f t="shared" si="4"/>
        <v>450</v>
      </c>
      <c r="I9" s="7">
        <f>'RPE DIARIO'!E8</f>
        <v>6</v>
      </c>
      <c r="J9" s="3">
        <v>90</v>
      </c>
      <c r="K9" s="3">
        <f t="shared" si="5"/>
        <v>540</v>
      </c>
      <c r="L9" s="7">
        <f>'RPE DIARIO'!F8</f>
        <v>7</v>
      </c>
      <c r="M9" s="4">
        <v>75</v>
      </c>
      <c r="N9" s="4">
        <f t="shared" si="6"/>
        <v>525</v>
      </c>
      <c r="O9" s="12">
        <f t="shared" si="7"/>
        <v>1215</v>
      </c>
      <c r="P9" s="7">
        <f>'RPE DIARIO'!G8</f>
        <v>5</v>
      </c>
      <c r="Q9" s="4">
        <v>60</v>
      </c>
      <c r="R9" s="4">
        <f t="shared" si="8"/>
        <v>300</v>
      </c>
      <c r="S9" s="7">
        <f>'RPE DIARIO'!H8</f>
        <v>5</v>
      </c>
      <c r="T9" s="4">
        <v>90</v>
      </c>
      <c r="U9" s="4">
        <f>T9*S9</f>
        <v>450</v>
      </c>
      <c r="V9" s="7">
        <f>'RPE DIARIO'!I8</f>
        <v>7</v>
      </c>
      <c r="W9" s="3">
        <v>90</v>
      </c>
      <c r="X9" s="3">
        <f t="shared" si="10"/>
        <v>630</v>
      </c>
      <c r="Y9" s="7">
        <f>'RPE DIARIO'!J8</f>
        <v>5</v>
      </c>
      <c r="Z9" s="4">
        <v>75</v>
      </c>
      <c r="AA9" s="4">
        <f t="shared" si="11"/>
        <v>375</v>
      </c>
      <c r="AB9" s="12">
        <f t="shared" si="12"/>
        <v>1125</v>
      </c>
      <c r="AC9" s="7">
        <f>'RPE DIARIO'!K8</f>
        <v>8</v>
      </c>
      <c r="AD9" s="4">
        <v>60</v>
      </c>
      <c r="AE9" s="4">
        <f t="shared" si="13"/>
        <v>480</v>
      </c>
      <c r="AF9" s="7">
        <f>'RPE DIARIO'!L8</f>
        <v>4</v>
      </c>
      <c r="AG9" s="4">
        <v>90</v>
      </c>
      <c r="AH9" s="4">
        <f t="shared" si="14"/>
        <v>360</v>
      </c>
      <c r="AI9" s="7">
        <f>'RPE DIARIO'!M8</f>
        <v>8</v>
      </c>
      <c r="AJ9" s="3">
        <v>90</v>
      </c>
      <c r="AK9" s="3">
        <f t="shared" si="15"/>
        <v>720</v>
      </c>
      <c r="AL9" s="7">
        <f>'RPE DIARIO'!N8</f>
        <v>5</v>
      </c>
      <c r="AM9" s="4">
        <v>75</v>
      </c>
      <c r="AN9" s="4">
        <f t="shared" si="16"/>
        <v>375</v>
      </c>
      <c r="AO9" s="12">
        <f t="shared" si="17"/>
        <v>1215</v>
      </c>
      <c r="AP9" s="7">
        <f>'RPE DIARIO'!O8</f>
        <v>4</v>
      </c>
      <c r="AQ9" s="4">
        <v>60</v>
      </c>
      <c r="AR9" s="4">
        <f t="shared" si="18"/>
        <v>240</v>
      </c>
      <c r="AS9" s="7">
        <f>'RPE DIARIO'!P8</f>
        <v>3</v>
      </c>
      <c r="AT9" s="4">
        <v>90</v>
      </c>
      <c r="AU9" s="4">
        <f t="shared" si="19"/>
        <v>270</v>
      </c>
      <c r="AV9" s="7">
        <f>'RPE DIARIO'!Q8</f>
        <v>6</v>
      </c>
      <c r="AW9" s="3">
        <v>90</v>
      </c>
      <c r="AX9" s="3">
        <f t="shared" si="20"/>
        <v>540</v>
      </c>
      <c r="AY9" s="7">
        <f>'RPE DIARIO'!R8</f>
        <v>7</v>
      </c>
      <c r="AZ9" s="4">
        <v>75</v>
      </c>
      <c r="BA9" s="4">
        <f t="shared" si="21"/>
        <v>525</v>
      </c>
      <c r="BB9" s="12">
        <f t="shared" si="22"/>
        <v>1035</v>
      </c>
      <c r="BC9" s="48">
        <f t="shared" si="23"/>
        <v>1147.5</v>
      </c>
      <c r="BD9" s="7">
        <f>'RPE DIARIO'!S8</f>
        <v>5</v>
      </c>
      <c r="BE9" s="4">
        <v>90</v>
      </c>
      <c r="BF9" s="4">
        <f t="shared" si="24"/>
        <v>450</v>
      </c>
      <c r="BG9" s="7">
        <f>'RPE DIARIO'!T8</f>
        <v>8</v>
      </c>
      <c r="BH9" s="4">
        <v>90</v>
      </c>
      <c r="BI9" s="4">
        <f t="shared" si="25"/>
        <v>720</v>
      </c>
      <c r="BJ9" s="7">
        <f>'RPE DIARIO'!U8</f>
        <v>7</v>
      </c>
      <c r="BK9" s="3">
        <v>90</v>
      </c>
      <c r="BL9" s="4">
        <f t="shared" si="26"/>
        <v>630</v>
      </c>
      <c r="BM9" s="7">
        <f>'RPE DIARIO'!V8</f>
        <v>8</v>
      </c>
      <c r="BN9" s="4">
        <v>75</v>
      </c>
      <c r="BO9" s="4">
        <f t="shared" si="27"/>
        <v>600</v>
      </c>
      <c r="BP9" s="11">
        <f t="shared" si="28"/>
        <v>2400</v>
      </c>
      <c r="BQ9" s="16">
        <f t="shared" si="29"/>
        <v>209.15032679738562</v>
      </c>
      <c r="BR9" s="51">
        <f t="shared" si="30"/>
        <v>104.15032679738562</v>
      </c>
      <c r="BS9" s="49">
        <f t="shared" si="31"/>
        <v>1443.75</v>
      </c>
      <c r="BT9" s="7">
        <f>'RPE DIARIO'!W8</f>
        <v>8</v>
      </c>
      <c r="BU9" s="4">
        <v>90</v>
      </c>
      <c r="BV9" s="4">
        <f t="shared" si="32"/>
        <v>720</v>
      </c>
      <c r="BW9" s="7">
        <f>'RPE DIARIO'!X8</f>
        <v>9</v>
      </c>
      <c r="BX9" s="4">
        <v>90</v>
      </c>
      <c r="BY9" s="4">
        <f t="shared" si="33"/>
        <v>810</v>
      </c>
      <c r="BZ9" s="7">
        <f>'RPE DIARIO'!Y8</f>
        <v>4</v>
      </c>
      <c r="CA9" s="4">
        <v>90</v>
      </c>
      <c r="CB9" s="4">
        <f t="shared" si="34"/>
        <v>360</v>
      </c>
      <c r="CC9" s="7">
        <f>'RPE DIARIO'!Z8</f>
        <v>4</v>
      </c>
      <c r="CD9" s="4">
        <v>75</v>
      </c>
      <c r="CE9" s="4">
        <f t="shared" si="35"/>
        <v>300</v>
      </c>
      <c r="CF9" s="11">
        <f t="shared" si="36"/>
        <v>2190</v>
      </c>
      <c r="CG9" s="16">
        <f t="shared" si="37"/>
        <v>151.6883116883117</v>
      </c>
      <c r="CH9" s="51">
        <f t="shared" si="38"/>
        <v>46.6883116883117</v>
      </c>
      <c r="CI9" s="54">
        <f t="shared" si="39"/>
        <v>1710</v>
      </c>
      <c r="CJ9" s="7">
        <f>'RPE DIARIO'!AA8</f>
        <v>3</v>
      </c>
      <c r="CK9" s="4">
        <v>90</v>
      </c>
      <c r="CL9" s="4">
        <f t="shared" si="40"/>
        <v>270</v>
      </c>
      <c r="CM9" s="7">
        <f>'RPE DIARIO'!AB8</f>
        <v>6</v>
      </c>
      <c r="CN9" s="4">
        <v>90</v>
      </c>
      <c r="CO9" s="4">
        <f t="shared" si="41"/>
        <v>540</v>
      </c>
      <c r="CP9" s="7">
        <f>'RPE DIARIO'!AC8</f>
        <v>5</v>
      </c>
      <c r="CQ9" s="4">
        <v>90</v>
      </c>
      <c r="CR9" s="4">
        <f t="shared" si="42"/>
        <v>450</v>
      </c>
      <c r="CS9" s="7">
        <f>'RPE DIARIO'!AD8</f>
        <v>7</v>
      </c>
      <c r="CT9" s="4">
        <v>75</v>
      </c>
      <c r="CU9" s="4">
        <f t="shared" si="43"/>
        <v>525</v>
      </c>
      <c r="CV9" s="11">
        <f t="shared" si="44"/>
        <v>1785</v>
      </c>
      <c r="CW9" s="16">
        <f t="shared" si="45"/>
        <v>104.3859649122807</v>
      </c>
      <c r="CX9" s="51">
        <f t="shared" si="46"/>
        <v>-0.61403508771930149</v>
      </c>
      <c r="CY9" s="54">
        <f t="shared" si="47"/>
        <v>1852.5</v>
      </c>
      <c r="CZ9" s="7">
        <f>'RPE DIARIO'!AE8</f>
        <v>0</v>
      </c>
      <c r="DA9" s="4">
        <v>90</v>
      </c>
      <c r="DB9" s="4">
        <f t="shared" si="48"/>
        <v>0</v>
      </c>
      <c r="DC9" s="7">
        <f>'RPE DIARIO'!AF8</f>
        <v>0</v>
      </c>
      <c r="DD9" s="4">
        <v>90</v>
      </c>
      <c r="DE9" s="4">
        <f t="shared" si="49"/>
        <v>0</v>
      </c>
      <c r="DF9" s="7">
        <f>'RPE DIARIO'!AG8</f>
        <v>0</v>
      </c>
      <c r="DG9" s="4">
        <v>90</v>
      </c>
      <c r="DH9" s="4">
        <f t="shared" si="50"/>
        <v>0</v>
      </c>
      <c r="DI9" s="7">
        <f>'RPE DIARIO'!AH8</f>
        <v>0</v>
      </c>
      <c r="DJ9" s="4">
        <v>75</v>
      </c>
      <c r="DK9" s="4">
        <f t="shared" si="51"/>
        <v>0</v>
      </c>
      <c r="DL9" s="11">
        <f t="shared" si="52"/>
        <v>0</v>
      </c>
      <c r="DM9" s="16">
        <f t="shared" si="53"/>
        <v>0</v>
      </c>
      <c r="DN9" s="51">
        <f t="shared" si="54"/>
        <v>-105</v>
      </c>
      <c r="DO9" s="54">
        <f t="shared" si="55"/>
        <v>1593.75</v>
      </c>
      <c r="DP9" s="7">
        <f>'RPE DIARIO'!AI8</f>
        <v>0</v>
      </c>
      <c r="DQ9" s="4">
        <v>90</v>
      </c>
      <c r="DR9" s="4">
        <f t="shared" si="56"/>
        <v>0</v>
      </c>
      <c r="DS9" s="7">
        <f>'RPE DIARIO'!AJ8</f>
        <v>0</v>
      </c>
      <c r="DT9" s="4">
        <v>90</v>
      </c>
      <c r="DU9" s="4">
        <f t="shared" si="57"/>
        <v>0</v>
      </c>
      <c r="DV9" s="7">
        <f>'RPE DIARIO'!AK8</f>
        <v>0</v>
      </c>
      <c r="DW9" s="4">
        <v>90</v>
      </c>
      <c r="DX9" s="4">
        <f t="shared" si="58"/>
        <v>0</v>
      </c>
      <c r="DY9" s="7">
        <f>'RPE DIARIO'!AL8</f>
        <v>0</v>
      </c>
      <c r="DZ9" s="4">
        <v>75</v>
      </c>
      <c r="EA9" s="4">
        <f t="shared" si="59"/>
        <v>0</v>
      </c>
      <c r="EB9" s="11">
        <f t="shared" si="0"/>
        <v>0</v>
      </c>
      <c r="EC9" s="16">
        <f t="shared" si="60"/>
        <v>0</v>
      </c>
      <c r="ED9" s="51">
        <f t="shared" si="61"/>
        <v>-105</v>
      </c>
      <c r="EE9" s="54">
        <f t="shared" si="62"/>
        <v>993.75</v>
      </c>
      <c r="EF9" s="7">
        <f>'RPE DIARIO'!AM8</f>
        <v>0</v>
      </c>
      <c r="EG9" s="4">
        <v>90</v>
      </c>
      <c r="EH9" s="4">
        <f t="shared" si="63"/>
        <v>0</v>
      </c>
      <c r="EI9" s="7">
        <f>'RPE DIARIO'!AN8</f>
        <v>0</v>
      </c>
      <c r="EJ9" s="4">
        <v>90</v>
      </c>
      <c r="EK9" s="4">
        <f t="shared" si="64"/>
        <v>0</v>
      </c>
      <c r="EL9" s="7">
        <f>'RPE DIARIO'!AO8</f>
        <v>0</v>
      </c>
      <c r="EM9" s="4">
        <v>90</v>
      </c>
      <c r="EN9" s="4">
        <f t="shared" si="65"/>
        <v>0</v>
      </c>
      <c r="EO9" s="7">
        <f>'RPE DIARIO'!AP8</f>
        <v>0</v>
      </c>
      <c r="EP9" s="4">
        <v>75</v>
      </c>
      <c r="EQ9" s="4">
        <f t="shared" si="66"/>
        <v>0</v>
      </c>
      <c r="ER9" s="11">
        <f t="shared" si="1"/>
        <v>0</v>
      </c>
      <c r="ES9" s="16">
        <f t="shared" si="67"/>
        <v>0</v>
      </c>
      <c r="ET9" s="51">
        <f t="shared" si="68"/>
        <v>-105</v>
      </c>
      <c r="EU9" s="54">
        <f t="shared" si="69"/>
        <v>446.25</v>
      </c>
      <c r="EV9" s="7">
        <f>'RPE DIARIO'!AQ8</f>
        <v>0</v>
      </c>
      <c r="EW9" s="4">
        <v>90</v>
      </c>
      <c r="EX9" s="4">
        <f t="shared" si="70"/>
        <v>0</v>
      </c>
      <c r="EY9" s="7">
        <f>'RPE DIARIO'!AR8</f>
        <v>0</v>
      </c>
      <c r="EZ9" s="4">
        <v>90</v>
      </c>
      <c r="FA9" s="4">
        <f t="shared" si="71"/>
        <v>0</v>
      </c>
      <c r="FB9" s="7">
        <f>'RPE DIARIO'!AS8</f>
        <v>0</v>
      </c>
      <c r="FC9" s="4">
        <v>90</v>
      </c>
      <c r="FD9" s="4">
        <f t="shared" si="72"/>
        <v>0</v>
      </c>
      <c r="FE9" s="7">
        <f>'RPE DIARIO'!AT8</f>
        <v>0</v>
      </c>
      <c r="FF9" s="4">
        <v>75</v>
      </c>
      <c r="FG9" s="4">
        <f t="shared" si="73"/>
        <v>0</v>
      </c>
      <c r="FH9" s="11">
        <f t="shared" si="2"/>
        <v>0</v>
      </c>
      <c r="FI9" s="16">
        <f t="shared" si="74"/>
        <v>0</v>
      </c>
      <c r="FJ9" s="51">
        <f t="shared" si="75"/>
        <v>-105</v>
      </c>
      <c r="FK9" s="54">
        <f t="shared" si="76"/>
        <v>0</v>
      </c>
    </row>
    <row r="10" spans="2:167" ht="16.2" customHeight="1" x14ac:dyDescent="0.3">
      <c r="B10" s="14" t="s">
        <v>9</v>
      </c>
      <c r="C10" s="7">
        <f>'RPE DIARIO'!C9</f>
        <v>7</v>
      </c>
      <c r="D10" s="4">
        <v>60</v>
      </c>
      <c r="E10" s="4">
        <f t="shared" si="3"/>
        <v>420</v>
      </c>
      <c r="F10" s="7">
        <f>'RPE DIARIO'!D9</f>
        <v>6</v>
      </c>
      <c r="G10" s="4">
        <v>90</v>
      </c>
      <c r="H10" s="4">
        <f t="shared" si="4"/>
        <v>540</v>
      </c>
      <c r="I10" s="7">
        <f>'RPE DIARIO'!E9</f>
        <v>7</v>
      </c>
      <c r="J10" s="3">
        <v>90</v>
      </c>
      <c r="K10" s="3">
        <f t="shared" si="5"/>
        <v>630</v>
      </c>
      <c r="L10" s="7">
        <f>'RPE DIARIO'!F9</f>
        <v>8</v>
      </c>
      <c r="M10" s="4">
        <v>75</v>
      </c>
      <c r="N10" s="4">
        <f t="shared" si="6"/>
        <v>600</v>
      </c>
      <c r="O10" s="12">
        <f t="shared" si="7"/>
        <v>1560</v>
      </c>
      <c r="P10" s="7">
        <f>'RPE DIARIO'!G9</f>
        <v>6</v>
      </c>
      <c r="Q10" s="4">
        <v>60</v>
      </c>
      <c r="R10" s="4">
        <f t="shared" si="8"/>
        <v>360</v>
      </c>
      <c r="S10" s="7">
        <f>'RPE DIARIO'!H9</f>
        <v>9</v>
      </c>
      <c r="T10" s="4">
        <v>90</v>
      </c>
      <c r="U10" s="4">
        <f t="shared" si="9"/>
        <v>810</v>
      </c>
      <c r="V10" s="7">
        <f>'RPE DIARIO'!I9</f>
        <v>3</v>
      </c>
      <c r="W10" s="3">
        <v>90</v>
      </c>
      <c r="X10" s="3">
        <f t="shared" si="10"/>
        <v>270</v>
      </c>
      <c r="Y10" s="7">
        <f>'RPE DIARIO'!J9</f>
        <v>8</v>
      </c>
      <c r="Z10" s="4">
        <v>75</v>
      </c>
      <c r="AA10" s="4">
        <f t="shared" si="11"/>
        <v>600</v>
      </c>
      <c r="AB10" s="12">
        <f t="shared" si="12"/>
        <v>1770</v>
      </c>
      <c r="AC10" s="7">
        <f>'RPE DIARIO'!K9</f>
        <v>5</v>
      </c>
      <c r="AD10" s="4">
        <v>60</v>
      </c>
      <c r="AE10" s="4">
        <f t="shared" si="13"/>
        <v>300</v>
      </c>
      <c r="AF10" s="7">
        <f>'RPE DIARIO'!L9</f>
        <v>3</v>
      </c>
      <c r="AG10" s="4">
        <v>90</v>
      </c>
      <c r="AH10" s="4">
        <f t="shared" si="14"/>
        <v>270</v>
      </c>
      <c r="AI10" s="7">
        <f>'RPE DIARIO'!M9</f>
        <v>6</v>
      </c>
      <c r="AJ10" s="3">
        <v>90</v>
      </c>
      <c r="AK10" s="3">
        <f t="shared" si="15"/>
        <v>540</v>
      </c>
      <c r="AL10" s="7">
        <f>'RPE DIARIO'!N9</f>
        <v>8</v>
      </c>
      <c r="AM10" s="4">
        <v>75</v>
      </c>
      <c r="AN10" s="4">
        <f t="shared" si="16"/>
        <v>600</v>
      </c>
      <c r="AO10" s="12">
        <f t="shared" si="17"/>
        <v>1170</v>
      </c>
      <c r="AP10" s="7">
        <f>'RPE DIARIO'!O9</f>
        <v>7</v>
      </c>
      <c r="AQ10" s="4">
        <v>60</v>
      </c>
      <c r="AR10" s="4">
        <f t="shared" si="18"/>
        <v>420</v>
      </c>
      <c r="AS10" s="7">
        <f>'RPE DIARIO'!P9</f>
        <v>6</v>
      </c>
      <c r="AT10" s="4">
        <v>90</v>
      </c>
      <c r="AU10" s="4">
        <f t="shared" si="19"/>
        <v>540</v>
      </c>
      <c r="AV10" s="7">
        <f>'RPE DIARIO'!Q9</f>
        <v>7</v>
      </c>
      <c r="AW10" s="3">
        <v>90</v>
      </c>
      <c r="AX10" s="3">
        <f t="shared" si="20"/>
        <v>630</v>
      </c>
      <c r="AY10" s="7">
        <f>'RPE DIARIO'!R9</f>
        <v>9</v>
      </c>
      <c r="AZ10" s="4">
        <v>75</v>
      </c>
      <c r="BA10" s="4">
        <f t="shared" si="21"/>
        <v>675</v>
      </c>
      <c r="BB10" s="12">
        <f t="shared" si="22"/>
        <v>1635</v>
      </c>
      <c r="BC10" s="48">
        <f t="shared" si="23"/>
        <v>1533.75</v>
      </c>
      <c r="BD10" s="7">
        <f>'RPE DIARIO'!S9</f>
        <v>4</v>
      </c>
      <c r="BE10" s="4">
        <v>90</v>
      </c>
      <c r="BF10" s="4">
        <f t="shared" si="24"/>
        <v>360</v>
      </c>
      <c r="BG10" s="7">
        <f>'RPE DIARIO'!T9</f>
        <v>3</v>
      </c>
      <c r="BH10" s="4">
        <v>90</v>
      </c>
      <c r="BI10" s="4">
        <f t="shared" si="25"/>
        <v>270</v>
      </c>
      <c r="BJ10" s="7">
        <f>'RPE DIARIO'!U9</f>
        <v>6</v>
      </c>
      <c r="BK10" s="3">
        <v>90</v>
      </c>
      <c r="BL10" s="4">
        <f t="shared" si="26"/>
        <v>540</v>
      </c>
      <c r="BM10" s="7">
        <f>'RPE DIARIO'!V9</f>
        <v>4</v>
      </c>
      <c r="BN10" s="4">
        <v>75</v>
      </c>
      <c r="BO10" s="4">
        <f t="shared" si="27"/>
        <v>300</v>
      </c>
      <c r="BP10" s="11">
        <f t="shared" si="28"/>
        <v>1470</v>
      </c>
      <c r="BQ10" s="16">
        <f t="shared" si="29"/>
        <v>95.843520782396084</v>
      </c>
      <c r="BR10" s="51">
        <f t="shared" si="30"/>
        <v>-9.1564792176039163</v>
      </c>
      <c r="BS10" s="49">
        <f t="shared" si="31"/>
        <v>1511.25</v>
      </c>
      <c r="BT10" s="7">
        <f>'RPE DIARIO'!W9</f>
        <v>4</v>
      </c>
      <c r="BU10" s="4">
        <v>90</v>
      </c>
      <c r="BV10" s="4">
        <f t="shared" si="32"/>
        <v>360</v>
      </c>
      <c r="BW10" s="7">
        <f>'RPE DIARIO'!X9</f>
        <v>6</v>
      </c>
      <c r="BX10" s="4">
        <v>90</v>
      </c>
      <c r="BY10" s="4">
        <f t="shared" si="33"/>
        <v>540</v>
      </c>
      <c r="BZ10" s="7">
        <f>'RPE DIARIO'!Y9</f>
        <v>4</v>
      </c>
      <c r="CA10" s="4">
        <v>90</v>
      </c>
      <c r="CB10" s="4">
        <f t="shared" si="34"/>
        <v>360</v>
      </c>
      <c r="CC10" s="7">
        <f>'RPE DIARIO'!Z9</f>
        <v>5</v>
      </c>
      <c r="CD10" s="4">
        <v>75</v>
      </c>
      <c r="CE10" s="4">
        <f t="shared" si="35"/>
        <v>375</v>
      </c>
      <c r="CF10" s="11">
        <f t="shared" si="36"/>
        <v>1635</v>
      </c>
      <c r="CG10" s="16">
        <f t="shared" si="37"/>
        <v>108.18858560794045</v>
      </c>
      <c r="CH10" s="51">
        <f t="shared" si="38"/>
        <v>3.1885856079404533</v>
      </c>
      <c r="CI10" s="54">
        <f t="shared" si="39"/>
        <v>1477.5</v>
      </c>
      <c r="CJ10" s="7">
        <f>'RPE DIARIO'!AA9</f>
        <v>9</v>
      </c>
      <c r="CK10" s="4">
        <v>90</v>
      </c>
      <c r="CL10" s="4">
        <f t="shared" si="40"/>
        <v>810</v>
      </c>
      <c r="CM10" s="7">
        <f>'RPE DIARIO'!AB9</f>
        <v>8</v>
      </c>
      <c r="CN10" s="4">
        <v>90</v>
      </c>
      <c r="CO10" s="4">
        <f t="shared" si="41"/>
        <v>720</v>
      </c>
      <c r="CP10" s="7">
        <f>'RPE DIARIO'!AC9</f>
        <v>7</v>
      </c>
      <c r="CQ10" s="4">
        <v>90</v>
      </c>
      <c r="CR10" s="4">
        <f t="shared" si="42"/>
        <v>630</v>
      </c>
      <c r="CS10" s="7">
        <f>'RPE DIARIO'!AD9</f>
        <v>8</v>
      </c>
      <c r="CT10" s="4">
        <v>75</v>
      </c>
      <c r="CU10" s="4">
        <f t="shared" si="43"/>
        <v>600</v>
      </c>
      <c r="CV10" s="11">
        <f t="shared" si="44"/>
        <v>2760</v>
      </c>
      <c r="CW10" s="16">
        <f t="shared" si="45"/>
        <v>186.8020304568528</v>
      </c>
      <c r="CX10" s="51">
        <f t="shared" si="46"/>
        <v>81.802030456852805</v>
      </c>
      <c r="CY10" s="54">
        <f t="shared" si="47"/>
        <v>1875</v>
      </c>
      <c r="CZ10" s="7">
        <f>'RPE DIARIO'!AE9</f>
        <v>0</v>
      </c>
      <c r="DA10" s="4">
        <v>90</v>
      </c>
      <c r="DB10" s="4">
        <f t="shared" si="48"/>
        <v>0</v>
      </c>
      <c r="DC10" s="7">
        <f>'RPE DIARIO'!AF9</f>
        <v>0</v>
      </c>
      <c r="DD10" s="4">
        <v>90</v>
      </c>
      <c r="DE10" s="4">
        <f t="shared" si="49"/>
        <v>0</v>
      </c>
      <c r="DF10" s="7">
        <f>'RPE DIARIO'!AG9</f>
        <v>0</v>
      </c>
      <c r="DG10" s="4">
        <v>90</v>
      </c>
      <c r="DH10" s="4">
        <f t="shared" si="50"/>
        <v>0</v>
      </c>
      <c r="DI10" s="7">
        <f>'RPE DIARIO'!AH9</f>
        <v>0</v>
      </c>
      <c r="DJ10" s="4">
        <v>75</v>
      </c>
      <c r="DK10" s="4">
        <f t="shared" si="51"/>
        <v>0</v>
      </c>
      <c r="DL10" s="11">
        <f t="shared" si="52"/>
        <v>0</v>
      </c>
      <c r="DM10" s="16">
        <f t="shared" si="53"/>
        <v>0</v>
      </c>
      <c r="DN10" s="51">
        <f t="shared" si="54"/>
        <v>-105</v>
      </c>
      <c r="DO10" s="54">
        <f t="shared" si="55"/>
        <v>1466.25</v>
      </c>
      <c r="DP10" s="7">
        <f>'RPE DIARIO'!AI9</f>
        <v>0</v>
      </c>
      <c r="DQ10" s="4">
        <v>90</v>
      </c>
      <c r="DR10" s="4">
        <f t="shared" si="56"/>
        <v>0</v>
      </c>
      <c r="DS10" s="7">
        <f>'RPE DIARIO'!AJ9</f>
        <v>0</v>
      </c>
      <c r="DT10" s="4">
        <v>90</v>
      </c>
      <c r="DU10" s="4">
        <f t="shared" si="57"/>
        <v>0</v>
      </c>
      <c r="DV10" s="7">
        <f>'RPE DIARIO'!AK9</f>
        <v>0</v>
      </c>
      <c r="DW10" s="4">
        <v>90</v>
      </c>
      <c r="DX10" s="4">
        <f t="shared" si="58"/>
        <v>0</v>
      </c>
      <c r="DY10" s="7">
        <f>'RPE DIARIO'!AL9</f>
        <v>0</v>
      </c>
      <c r="DZ10" s="4">
        <v>75</v>
      </c>
      <c r="EA10" s="4">
        <f t="shared" si="59"/>
        <v>0</v>
      </c>
      <c r="EB10" s="11">
        <f t="shared" si="0"/>
        <v>0</v>
      </c>
      <c r="EC10" s="16">
        <f t="shared" si="60"/>
        <v>0</v>
      </c>
      <c r="ED10" s="51">
        <f t="shared" si="61"/>
        <v>-105</v>
      </c>
      <c r="EE10" s="54">
        <f t="shared" si="62"/>
        <v>1098.75</v>
      </c>
      <c r="EF10" s="7">
        <f>'RPE DIARIO'!AM9</f>
        <v>0</v>
      </c>
      <c r="EG10" s="4">
        <v>90</v>
      </c>
      <c r="EH10" s="4">
        <f t="shared" si="63"/>
        <v>0</v>
      </c>
      <c r="EI10" s="7">
        <f>'RPE DIARIO'!AN9</f>
        <v>0</v>
      </c>
      <c r="EJ10" s="4">
        <v>90</v>
      </c>
      <c r="EK10" s="4">
        <f t="shared" si="64"/>
        <v>0</v>
      </c>
      <c r="EL10" s="7">
        <f>'RPE DIARIO'!AO9</f>
        <v>0</v>
      </c>
      <c r="EM10" s="4">
        <v>90</v>
      </c>
      <c r="EN10" s="4">
        <f t="shared" si="65"/>
        <v>0</v>
      </c>
      <c r="EO10" s="7">
        <f>'RPE DIARIO'!AP9</f>
        <v>0</v>
      </c>
      <c r="EP10" s="4">
        <v>75</v>
      </c>
      <c r="EQ10" s="4">
        <f t="shared" si="66"/>
        <v>0</v>
      </c>
      <c r="ER10" s="11">
        <f t="shared" si="1"/>
        <v>0</v>
      </c>
      <c r="ES10" s="16">
        <f t="shared" si="67"/>
        <v>0</v>
      </c>
      <c r="ET10" s="51">
        <f t="shared" si="68"/>
        <v>-105</v>
      </c>
      <c r="EU10" s="54">
        <f t="shared" si="69"/>
        <v>690</v>
      </c>
      <c r="EV10" s="7">
        <f>'RPE DIARIO'!AQ9</f>
        <v>0</v>
      </c>
      <c r="EW10" s="4">
        <v>90</v>
      </c>
      <c r="EX10" s="4">
        <f t="shared" si="70"/>
        <v>0</v>
      </c>
      <c r="EY10" s="7">
        <f>'RPE DIARIO'!AR9</f>
        <v>0</v>
      </c>
      <c r="EZ10" s="4">
        <v>90</v>
      </c>
      <c r="FA10" s="4">
        <f t="shared" si="71"/>
        <v>0</v>
      </c>
      <c r="FB10" s="7">
        <f>'RPE DIARIO'!AS9</f>
        <v>0</v>
      </c>
      <c r="FC10" s="4">
        <v>90</v>
      </c>
      <c r="FD10" s="4">
        <f t="shared" si="72"/>
        <v>0</v>
      </c>
      <c r="FE10" s="7">
        <f>'RPE DIARIO'!AT9</f>
        <v>0</v>
      </c>
      <c r="FF10" s="4">
        <v>75</v>
      </c>
      <c r="FG10" s="4">
        <f t="shared" si="73"/>
        <v>0</v>
      </c>
      <c r="FH10" s="11">
        <f t="shared" si="2"/>
        <v>0</v>
      </c>
      <c r="FI10" s="16">
        <f t="shared" si="74"/>
        <v>0</v>
      </c>
      <c r="FJ10" s="51">
        <f t="shared" si="75"/>
        <v>-105</v>
      </c>
      <c r="FK10" s="54">
        <f t="shared" si="76"/>
        <v>0</v>
      </c>
    </row>
    <row r="11" spans="2:167" ht="16.2" customHeight="1" x14ac:dyDescent="0.3">
      <c r="B11" s="14" t="s">
        <v>10</v>
      </c>
      <c r="C11" s="7">
        <f>'RPE DIARIO'!C10</f>
        <v>4</v>
      </c>
      <c r="D11" s="4">
        <v>60</v>
      </c>
      <c r="E11" s="4">
        <f t="shared" si="3"/>
        <v>240</v>
      </c>
      <c r="F11" s="7">
        <f>'RPE DIARIO'!D10</f>
        <v>2</v>
      </c>
      <c r="G11" s="4">
        <v>90</v>
      </c>
      <c r="H11" s="4">
        <f t="shared" si="4"/>
        <v>180</v>
      </c>
      <c r="I11" s="7">
        <f>'RPE DIARIO'!E10</f>
        <v>4</v>
      </c>
      <c r="J11" s="3">
        <v>90</v>
      </c>
      <c r="K11" s="3">
        <f t="shared" si="5"/>
        <v>360</v>
      </c>
      <c r="L11" s="7">
        <f>'RPE DIARIO'!F10</f>
        <v>4</v>
      </c>
      <c r="M11" s="4">
        <v>75</v>
      </c>
      <c r="N11" s="4">
        <f t="shared" si="6"/>
        <v>300</v>
      </c>
      <c r="O11" s="12">
        <f t="shared" si="7"/>
        <v>720</v>
      </c>
      <c r="P11" s="7">
        <f>'RPE DIARIO'!G10</f>
        <v>5</v>
      </c>
      <c r="Q11" s="4">
        <v>60</v>
      </c>
      <c r="R11" s="4">
        <f t="shared" si="8"/>
        <v>300</v>
      </c>
      <c r="S11" s="7">
        <f>'RPE DIARIO'!H10</f>
        <v>8</v>
      </c>
      <c r="T11" s="4">
        <v>90</v>
      </c>
      <c r="U11" s="4">
        <f t="shared" si="9"/>
        <v>720</v>
      </c>
      <c r="V11" s="7">
        <f>'RPE DIARIO'!I10</f>
        <v>3</v>
      </c>
      <c r="W11" s="3">
        <v>90</v>
      </c>
      <c r="X11" s="3">
        <f t="shared" si="10"/>
        <v>270</v>
      </c>
      <c r="Y11" s="7">
        <f>'RPE DIARIO'!J10</f>
        <v>5</v>
      </c>
      <c r="Z11" s="4">
        <v>75</v>
      </c>
      <c r="AA11" s="4">
        <f t="shared" si="11"/>
        <v>375</v>
      </c>
      <c r="AB11" s="12">
        <f t="shared" si="12"/>
        <v>1395</v>
      </c>
      <c r="AC11" s="7">
        <f>'RPE DIARIO'!K10</f>
        <v>6</v>
      </c>
      <c r="AD11" s="4">
        <v>60</v>
      </c>
      <c r="AE11" s="4">
        <f t="shared" si="13"/>
        <v>360</v>
      </c>
      <c r="AF11" s="7">
        <f>'RPE DIARIO'!L10</f>
        <v>4</v>
      </c>
      <c r="AG11" s="4">
        <v>90</v>
      </c>
      <c r="AH11" s="4">
        <f t="shared" si="14"/>
        <v>360</v>
      </c>
      <c r="AI11" s="7">
        <f>'RPE DIARIO'!M10</f>
        <v>4</v>
      </c>
      <c r="AJ11" s="3">
        <v>90</v>
      </c>
      <c r="AK11" s="3">
        <f t="shared" si="15"/>
        <v>360</v>
      </c>
      <c r="AL11" s="7">
        <f>'RPE DIARIO'!N10</f>
        <v>3</v>
      </c>
      <c r="AM11" s="4">
        <v>75</v>
      </c>
      <c r="AN11" s="4">
        <f t="shared" si="16"/>
        <v>225</v>
      </c>
      <c r="AO11" s="12">
        <f t="shared" si="17"/>
        <v>945</v>
      </c>
      <c r="AP11" s="7">
        <f>'RPE DIARIO'!O10</f>
        <v>3</v>
      </c>
      <c r="AQ11" s="4">
        <v>60</v>
      </c>
      <c r="AR11" s="4">
        <f t="shared" si="18"/>
        <v>180</v>
      </c>
      <c r="AS11" s="7">
        <f>'RPE DIARIO'!P10</f>
        <v>1</v>
      </c>
      <c r="AT11" s="4">
        <v>90</v>
      </c>
      <c r="AU11" s="4">
        <f t="shared" si="19"/>
        <v>90</v>
      </c>
      <c r="AV11" s="7">
        <f>'RPE DIARIO'!Q10</f>
        <v>3</v>
      </c>
      <c r="AW11" s="3">
        <v>90</v>
      </c>
      <c r="AX11" s="3">
        <f t="shared" si="20"/>
        <v>270</v>
      </c>
      <c r="AY11" s="7">
        <f>'RPE DIARIO'!R10</f>
        <v>5</v>
      </c>
      <c r="AZ11" s="4">
        <v>75</v>
      </c>
      <c r="BA11" s="4">
        <f t="shared" si="21"/>
        <v>375</v>
      </c>
      <c r="BB11" s="12">
        <f t="shared" si="22"/>
        <v>645</v>
      </c>
      <c r="BC11" s="48">
        <f t="shared" si="23"/>
        <v>926.25</v>
      </c>
      <c r="BD11" s="7">
        <f>'RPE DIARIO'!S10</f>
        <v>5</v>
      </c>
      <c r="BE11" s="4">
        <v>90</v>
      </c>
      <c r="BF11" s="4">
        <f t="shared" si="24"/>
        <v>450</v>
      </c>
      <c r="BG11" s="7">
        <f>'RPE DIARIO'!T10</f>
        <v>3</v>
      </c>
      <c r="BH11" s="4">
        <v>90</v>
      </c>
      <c r="BI11" s="4">
        <f t="shared" si="25"/>
        <v>270</v>
      </c>
      <c r="BJ11" s="7">
        <f>'RPE DIARIO'!U10</f>
        <v>8</v>
      </c>
      <c r="BK11" s="3">
        <v>90</v>
      </c>
      <c r="BL11" s="4">
        <f t="shared" si="26"/>
        <v>720</v>
      </c>
      <c r="BM11" s="7">
        <f>'RPE DIARIO'!V10</f>
        <v>5</v>
      </c>
      <c r="BN11" s="4">
        <v>75</v>
      </c>
      <c r="BO11" s="4">
        <f t="shared" si="27"/>
        <v>375</v>
      </c>
      <c r="BP11" s="11">
        <f t="shared" si="28"/>
        <v>1815</v>
      </c>
      <c r="BQ11" s="16">
        <f t="shared" si="29"/>
        <v>195.95141700404858</v>
      </c>
      <c r="BR11" s="51">
        <f t="shared" si="30"/>
        <v>90.951417004048579</v>
      </c>
      <c r="BS11" s="49">
        <f t="shared" si="31"/>
        <v>1200</v>
      </c>
      <c r="BT11" s="7">
        <f>'RPE DIARIO'!W10</f>
        <v>3</v>
      </c>
      <c r="BU11" s="4">
        <v>90</v>
      </c>
      <c r="BV11" s="4">
        <f t="shared" si="32"/>
        <v>270</v>
      </c>
      <c r="BW11" s="7">
        <f>'RPE DIARIO'!X10</f>
        <v>6</v>
      </c>
      <c r="BX11" s="4">
        <v>90</v>
      </c>
      <c r="BY11" s="4">
        <f t="shared" si="33"/>
        <v>540</v>
      </c>
      <c r="BZ11" s="7">
        <f>'RPE DIARIO'!Y10</f>
        <v>6</v>
      </c>
      <c r="CA11" s="4">
        <v>90</v>
      </c>
      <c r="CB11" s="4">
        <f t="shared" si="34"/>
        <v>540</v>
      </c>
      <c r="CC11" s="7">
        <f>'RPE DIARIO'!Z10</f>
        <v>5</v>
      </c>
      <c r="CD11" s="4">
        <v>75</v>
      </c>
      <c r="CE11" s="4">
        <f t="shared" si="35"/>
        <v>375</v>
      </c>
      <c r="CF11" s="11">
        <f t="shared" si="36"/>
        <v>1725</v>
      </c>
      <c r="CG11" s="16">
        <f t="shared" si="37"/>
        <v>143.75</v>
      </c>
      <c r="CH11" s="51">
        <f t="shared" si="38"/>
        <v>38.75</v>
      </c>
      <c r="CI11" s="54">
        <f t="shared" si="39"/>
        <v>1282.5</v>
      </c>
      <c r="CJ11" s="7">
        <f>'RPE DIARIO'!AA10</f>
        <v>6</v>
      </c>
      <c r="CK11" s="4">
        <v>90</v>
      </c>
      <c r="CL11" s="4">
        <f t="shared" si="40"/>
        <v>540</v>
      </c>
      <c r="CM11" s="7">
        <f>'RPE DIARIO'!AB10</f>
        <v>8</v>
      </c>
      <c r="CN11" s="4">
        <v>90</v>
      </c>
      <c r="CO11" s="4">
        <f t="shared" si="41"/>
        <v>720</v>
      </c>
      <c r="CP11" s="7">
        <f>'RPE DIARIO'!AC10</f>
        <v>6</v>
      </c>
      <c r="CQ11" s="4">
        <v>90</v>
      </c>
      <c r="CR11" s="4">
        <f t="shared" si="42"/>
        <v>540</v>
      </c>
      <c r="CS11" s="7">
        <f>'RPE DIARIO'!AD10</f>
        <v>7</v>
      </c>
      <c r="CT11" s="4">
        <v>75</v>
      </c>
      <c r="CU11" s="4">
        <f t="shared" si="43"/>
        <v>525</v>
      </c>
      <c r="CV11" s="11">
        <f t="shared" si="44"/>
        <v>2325</v>
      </c>
      <c r="CW11" s="16">
        <f t="shared" si="45"/>
        <v>181.28654970760235</v>
      </c>
      <c r="CX11" s="51">
        <f t="shared" si="46"/>
        <v>76.286549707602347</v>
      </c>
      <c r="CY11" s="54">
        <f t="shared" si="47"/>
        <v>1627.5</v>
      </c>
      <c r="CZ11" s="7">
        <f>'RPE DIARIO'!AE10</f>
        <v>0</v>
      </c>
      <c r="DA11" s="4">
        <v>90</v>
      </c>
      <c r="DB11" s="4">
        <f t="shared" si="48"/>
        <v>0</v>
      </c>
      <c r="DC11" s="7">
        <f>'RPE DIARIO'!AF10</f>
        <v>0</v>
      </c>
      <c r="DD11" s="4">
        <v>90</v>
      </c>
      <c r="DE11" s="4">
        <f t="shared" si="49"/>
        <v>0</v>
      </c>
      <c r="DF11" s="7">
        <f>'RPE DIARIO'!AG10</f>
        <v>0</v>
      </c>
      <c r="DG11" s="4">
        <v>90</v>
      </c>
      <c r="DH11" s="4">
        <f t="shared" si="50"/>
        <v>0</v>
      </c>
      <c r="DI11" s="7">
        <f>'RPE DIARIO'!AH10</f>
        <v>0</v>
      </c>
      <c r="DJ11" s="4">
        <v>75</v>
      </c>
      <c r="DK11" s="4">
        <f t="shared" si="51"/>
        <v>0</v>
      </c>
      <c r="DL11" s="11">
        <f t="shared" si="52"/>
        <v>0</v>
      </c>
      <c r="DM11" s="16">
        <f t="shared" si="53"/>
        <v>0</v>
      </c>
      <c r="DN11" s="51">
        <f t="shared" si="54"/>
        <v>-105</v>
      </c>
      <c r="DO11" s="54">
        <f t="shared" si="55"/>
        <v>1466.25</v>
      </c>
      <c r="DP11" s="7">
        <f>'RPE DIARIO'!AI10</f>
        <v>0</v>
      </c>
      <c r="DQ11" s="4">
        <v>90</v>
      </c>
      <c r="DR11" s="4">
        <f t="shared" si="56"/>
        <v>0</v>
      </c>
      <c r="DS11" s="7">
        <f>'RPE DIARIO'!AJ10</f>
        <v>0</v>
      </c>
      <c r="DT11" s="4">
        <v>90</v>
      </c>
      <c r="DU11" s="4">
        <f t="shared" si="57"/>
        <v>0</v>
      </c>
      <c r="DV11" s="7">
        <f>'RPE DIARIO'!AK10</f>
        <v>0</v>
      </c>
      <c r="DW11" s="4">
        <v>90</v>
      </c>
      <c r="DX11" s="4">
        <f t="shared" si="58"/>
        <v>0</v>
      </c>
      <c r="DY11" s="7">
        <f>'RPE DIARIO'!AL10</f>
        <v>0</v>
      </c>
      <c r="DZ11" s="4">
        <v>75</v>
      </c>
      <c r="EA11" s="4">
        <f t="shared" si="59"/>
        <v>0</v>
      </c>
      <c r="EB11" s="11">
        <f t="shared" si="0"/>
        <v>0</v>
      </c>
      <c r="EC11" s="16">
        <f t="shared" si="60"/>
        <v>0</v>
      </c>
      <c r="ED11" s="51">
        <f t="shared" si="61"/>
        <v>-105</v>
      </c>
      <c r="EE11" s="54">
        <f t="shared" si="62"/>
        <v>1012.5</v>
      </c>
      <c r="EF11" s="7">
        <f>'RPE DIARIO'!AM10</f>
        <v>0</v>
      </c>
      <c r="EG11" s="4">
        <v>90</v>
      </c>
      <c r="EH11" s="4">
        <f t="shared" si="63"/>
        <v>0</v>
      </c>
      <c r="EI11" s="7">
        <f>'RPE DIARIO'!AN10</f>
        <v>0</v>
      </c>
      <c r="EJ11" s="4">
        <v>90</v>
      </c>
      <c r="EK11" s="4">
        <f t="shared" si="64"/>
        <v>0</v>
      </c>
      <c r="EL11" s="7">
        <f>'RPE DIARIO'!AO10</f>
        <v>0</v>
      </c>
      <c r="EM11" s="4">
        <v>90</v>
      </c>
      <c r="EN11" s="4">
        <f t="shared" si="65"/>
        <v>0</v>
      </c>
      <c r="EO11" s="7">
        <f>'RPE DIARIO'!AP10</f>
        <v>0</v>
      </c>
      <c r="EP11" s="4">
        <v>75</v>
      </c>
      <c r="EQ11" s="4">
        <f t="shared" si="66"/>
        <v>0</v>
      </c>
      <c r="ER11" s="11">
        <f t="shared" si="1"/>
        <v>0</v>
      </c>
      <c r="ES11" s="16">
        <f t="shared" si="67"/>
        <v>0</v>
      </c>
      <c r="ET11" s="51">
        <f t="shared" si="68"/>
        <v>-105</v>
      </c>
      <c r="EU11" s="54">
        <f t="shared" si="69"/>
        <v>581.25</v>
      </c>
      <c r="EV11" s="7">
        <f>'RPE DIARIO'!AQ10</f>
        <v>0</v>
      </c>
      <c r="EW11" s="4">
        <v>90</v>
      </c>
      <c r="EX11" s="4">
        <f t="shared" si="70"/>
        <v>0</v>
      </c>
      <c r="EY11" s="7">
        <f>'RPE DIARIO'!AR10</f>
        <v>0</v>
      </c>
      <c r="EZ11" s="4">
        <v>90</v>
      </c>
      <c r="FA11" s="4">
        <f t="shared" si="71"/>
        <v>0</v>
      </c>
      <c r="FB11" s="7">
        <f>'RPE DIARIO'!AS10</f>
        <v>0</v>
      </c>
      <c r="FC11" s="4">
        <v>90</v>
      </c>
      <c r="FD11" s="4">
        <f t="shared" si="72"/>
        <v>0</v>
      </c>
      <c r="FE11" s="7">
        <f>'RPE DIARIO'!AT10</f>
        <v>0</v>
      </c>
      <c r="FF11" s="4">
        <v>75</v>
      </c>
      <c r="FG11" s="4">
        <f t="shared" si="73"/>
        <v>0</v>
      </c>
      <c r="FH11" s="11">
        <f t="shared" si="2"/>
        <v>0</v>
      </c>
      <c r="FI11" s="16">
        <f t="shared" si="74"/>
        <v>0</v>
      </c>
      <c r="FJ11" s="51">
        <f t="shared" si="75"/>
        <v>-105</v>
      </c>
      <c r="FK11" s="54">
        <f t="shared" si="76"/>
        <v>0</v>
      </c>
    </row>
    <row r="12" spans="2:167" ht="16.2" customHeight="1" x14ac:dyDescent="0.3">
      <c r="B12" s="14" t="s">
        <v>11</v>
      </c>
      <c r="C12" s="7">
        <f>'RPE DIARIO'!C11</f>
        <v>6</v>
      </c>
      <c r="D12" s="4">
        <v>60</v>
      </c>
      <c r="E12" s="4">
        <f t="shared" si="3"/>
        <v>360</v>
      </c>
      <c r="F12" s="7">
        <f>'RPE DIARIO'!D11</f>
        <v>5</v>
      </c>
      <c r="G12" s="4">
        <v>90</v>
      </c>
      <c r="H12" s="4">
        <f t="shared" si="4"/>
        <v>450</v>
      </c>
      <c r="I12" s="7">
        <f>'RPE DIARIO'!E11</f>
        <v>6</v>
      </c>
      <c r="J12" s="3">
        <v>90</v>
      </c>
      <c r="K12" s="3">
        <f t="shared" si="5"/>
        <v>540</v>
      </c>
      <c r="L12" s="7">
        <f>'RPE DIARIO'!F11</f>
        <v>6</v>
      </c>
      <c r="M12" s="4">
        <v>75</v>
      </c>
      <c r="N12" s="4">
        <f t="shared" si="6"/>
        <v>450</v>
      </c>
      <c r="O12" s="12">
        <f t="shared" si="7"/>
        <v>1260</v>
      </c>
      <c r="P12" s="7">
        <f>'RPE DIARIO'!G11</f>
        <v>7</v>
      </c>
      <c r="Q12" s="4">
        <v>60</v>
      </c>
      <c r="R12" s="4">
        <f t="shared" si="8"/>
        <v>420</v>
      </c>
      <c r="S12" s="7">
        <f>'RPE DIARIO'!H11</f>
        <v>4</v>
      </c>
      <c r="T12" s="4">
        <v>90</v>
      </c>
      <c r="U12" s="4">
        <f t="shared" si="9"/>
        <v>360</v>
      </c>
      <c r="V12" s="7">
        <f>'RPE DIARIO'!I11</f>
        <v>8</v>
      </c>
      <c r="W12" s="3">
        <v>90</v>
      </c>
      <c r="X12" s="3">
        <f t="shared" si="10"/>
        <v>720</v>
      </c>
      <c r="Y12" s="7">
        <f>'RPE DIARIO'!J11</f>
        <v>8</v>
      </c>
      <c r="Z12" s="4">
        <v>75</v>
      </c>
      <c r="AA12" s="4">
        <f t="shared" si="11"/>
        <v>600</v>
      </c>
      <c r="AB12" s="12">
        <f t="shared" si="12"/>
        <v>1380</v>
      </c>
      <c r="AC12" s="7">
        <f>'RPE DIARIO'!K11</f>
        <v>8</v>
      </c>
      <c r="AD12" s="4">
        <v>60</v>
      </c>
      <c r="AE12" s="4">
        <f t="shared" si="13"/>
        <v>480</v>
      </c>
      <c r="AF12" s="7">
        <f>'RPE DIARIO'!L11</f>
        <v>3</v>
      </c>
      <c r="AG12" s="4">
        <v>90</v>
      </c>
      <c r="AH12" s="4">
        <f t="shared" si="14"/>
        <v>270</v>
      </c>
      <c r="AI12" s="7">
        <f>'RPE DIARIO'!M11</f>
        <v>4</v>
      </c>
      <c r="AJ12" s="3">
        <v>90</v>
      </c>
      <c r="AK12" s="3">
        <f t="shared" si="15"/>
        <v>360</v>
      </c>
      <c r="AL12" s="7">
        <f>'RPE DIARIO'!N11</f>
        <v>6</v>
      </c>
      <c r="AM12" s="4">
        <v>75</v>
      </c>
      <c r="AN12" s="4">
        <f t="shared" si="16"/>
        <v>450</v>
      </c>
      <c r="AO12" s="12">
        <f t="shared" si="17"/>
        <v>1200</v>
      </c>
      <c r="AP12" s="7">
        <f>'RPE DIARIO'!O11</f>
        <v>7</v>
      </c>
      <c r="AQ12" s="4">
        <v>60</v>
      </c>
      <c r="AR12" s="4">
        <f t="shared" si="18"/>
        <v>420</v>
      </c>
      <c r="AS12" s="7">
        <f>'RPE DIARIO'!P11</f>
        <v>6</v>
      </c>
      <c r="AT12" s="4">
        <v>90</v>
      </c>
      <c r="AU12" s="4">
        <f t="shared" si="19"/>
        <v>540</v>
      </c>
      <c r="AV12" s="7">
        <f>'RPE DIARIO'!Q11</f>
        <v>3</v>
      </c>
      <c r="AW12" s="3">
        <v>90</v>
      </c>
      <c r="AX12" s="3">
        <f t="shared" si="20"/>
        <v>270</v>
      </c>
      <c r="AY12" s="7">
        <f>'RPE DIARIO'!R11</f>
        <v>8</v>
      </c>
      <c r="AZ12" s="4">
        <v>75</v>
      </c>
      <c r="BA12" s="4">
        <f t="shared" si="21"/>
        <v>600</v>
      </c>
      <c r="BB12" s="12">
        <f t="shared" si="22"/>
        <v>1560</v>
      </c>
      <c r="BC12" s="48">
        <f t="shared" si="23"/>
        <v>1350</v>
      </c>
      <c r="BD12" s="7">
        <f>'RPE DIARIO'!S11</f>
        <v>9</v>
      </c>
      <c r="BE12" s="4">
        <v>90</v>
      </c>
      <c r="BF12" s="4">
        <f t="shared" si="24"/>
        <v>810</v>
      </c>
      <c r="BG12" s="7">
        <f>'RPE DIARIO'!T11</f>
        <v>6</v>
      </c>
      <c r="BH12" s="4">
        <v>90</v>
      </c>
      <c r="BI12" s="4">
        <f t="shared" si="25"/>
        <v>540</v>
      </c>
      <c r="BJ12" s="7">
        <f>'RPE DIARIO'!U11</f>
        <v>4</v>
      </c>
      <c r="BK12" s="3">
        <v>90</v>
      </c>
      <c r="BL12" s="4">
        <f t="shared" si="26"/>
        <v>360</v>
      </c>
      <c r="BM12" s="7">
        <f>'RPE DIARIO'!V11</f>
        <v>5</v>
      </c>
      <c r="BN12" s="4">
        <v>75</v>
      </c>
      <c r="BO12" s="4">
        <f t="shared" si="27"/>
        <v>375</v>
      </c>
      <c r="BP12" s="11">
        <f t="shared" si="28"/>
        <v>2085</v>
      </c>
      <c r="BQ12" s="16">
        <f t="shared" si="29"/>
        <v>154.44444444444446</v>
      </c>
      <c r="BR12" s="51">
        <f t="shared" si="30"/>
        <v>49.444444444444457</v>
      </c>
      <c r="BS12" s="49">
        <f t="shared" si="31"/>
        <v>1556.25</v>
      </c>
      <c r="BT12" s="7">
        <f>'RPE DIARIO'!W11</f>
        <v>7</v>
      </c>
      <c r="BU12" s="4">
        <v>90</v>
      </c>
      <c r="BV12" s="4">
        <f t="shared" si="32"/>
        <v>630</v>
      </c>
      <c r="BW12" s="7">
        <f>'RPE DIARIO'!X11</f>
        <v>3</v>
      </c>
      <c r="BX12" s="4">
        <v>90</v>
      </c>
      <c r="BY12" s="4">
        <f t="shared" si="33"/>
        <v>270</v>
      </c>
      <c r="BZ12" s="7">
        <f>'RPE DIARIO'!Y11</f>
        <v>7</v>
      </c>
      <c r="CA12" s="4">
        <v>90</v>
      </c>
      <c r="CB12" s="4">
        <f t="shared" si="34"/>
        <v>630</v>
      </c>
      <c r="CC12" s="7">
        <f>'RPE DIARIO'!Z11</f>
        <v>3</v>
      </c>
      <c r="CD12" s="4">
        <v>75</v>
      </c>
      <c r="CE12" s="4">
        <f t="shared" si="35"/>
        <v>225</v>
      </c>
      <c r="CF12" s="11">
        <f t="shared" si="36"/>
        <v>1755</v>
      </c>
      <c r="CG12" s="16">
        <f t="shared" si="37"/>
        <v>112.77108433734939</v>
      </c>
      <c r="CH12" s="51">
        <f t="shared" si="38"/>
        <v>7.771084337349393</v>
      </c>
      <c r="CI12" s="54">
        <f t="shared" si="39"/>
        <v>1650</v>
      </c>
      <c r="CJ12" s="7">
        <f>'RPE DIARIO'!AA11</f>
        <v>3</v>
      </c>
      <c r="CK12" s="4">
        <v>90</v>
      </c>
      <c r="CL12" s="4">
        <f t="shared" si="40"/>
        <v>270</v>
      </c>
      <c r="CM12" s="7">
        <f>'RPE DIARIO'!AB11</f>
        <v>4</v>
      </c>
      <c r="CN12" s="4">
        <v>90</v>
      </c>
      <c r="CO12" s="4">
        <f t="shared" si="41"/>
        <v>360</v>
      </c>
      <c r="CP12" s="7">
        <f>'RPE DIARIO'!AC11</f>
        <v>5</v>
      </c>
      <c r="CQ12" s="4">
        <v>90</v>
      </c>
      <c r="CR12" s="4">
        <f t="shared" si="42"/>
        <v>450</v>
      </c>
      <c r="CS12" s="7">
        <f>'RPE DIARIO'!AD11</f>
        <v>4</v>
      </c>
      <c r="CT12" s="4">
        <v>75</v>
      </c>
      <c r="CU12" s="4">
        <f t="shared" si="43"/>
        <v>300</v>
      </c>
      <c r="CV12" s="11">
        <f t="shared" si="44"/>
        <v>1380</v>
      </c>
      <c r="CW12" s="16">
        <f t="shared" si="45"/>
        <v>83.63636363636364</v>
      </c>
      <c r="CX12" s="51">
        <f t="shared" si="46"/>
        <v>-21.36363636363636</v>
      </c>
      <c r="CY12" s="54">
        <f t="shared" si="47"/>
        <v>1695</v>
      </c>
      <c r="CZ12" s="7">
        <f>'RPE DIARIO'!AE11</f>
        <v>0</v>
      </c>
      <c r="DA12" s="4">
        <v>90</v>
      </c>
      <c r="DB12" s="4">
        <f t="shared" si="48"/>
        <v>0</v>
      </c>
      <c r="DC12" s="7">
        <f>'RPE DIARIO'!AF11</f>
        <v>0</v>
      </c>
      <c r="DD12" s="4">
        <v>90</v>
      </c>
      <c r="DE12" s="4">
        <f t="shared" si="49"/>
        <v>0</v>
      </c>
      <c r="DF12" s="7">
        <f>'RPE DIARIO'!AG11</f>
        <v>0</v>
      </c>
      <c r="DG12" s="4">
        <v>90</v>
      </c>
      <c r="DH12" s="4">
        <f t="shared" si="50"/>
        <v>0</v>
      </c>
      <c r="DI12" s="7">
        <f>'RPE DIARIO'!AH11</f>
        <v>0</v>
      </c>
      <c r="DJ12" s="4">
        <v>75</v>
      </c>
      <c r="DK12" s="4">
        <f t="shared" si="51"/>
        <v>0</v>
      </c>
      <c r="DL12" s="11">
        <f t="shared" si="52"/>
        <v>0</v>
      </c>
      <c r="DM12" s="16">
        <f t="shared" si="53"/>
        <v>0</v>
      </c>
      <c r="DN12" s="51">
        <f t="shared" si="54"/>
        <v>-105</v>
      </c>
      <c r="DO12" s="54">
        <f t="shared" si="55"/>
        <v>1305</v>
      </c>
      <c r="DP12" s="7">
        <f>'RPE DIARIO'!AI11</f>
        <v>0</v>
      </c>
      <c r="DQ12" s="4">
        <v>90</v>
      </c>
      <c r="DR12" s="4">
        <f t="shared" si="56"/>
        <v>0</v>
      </c>
      <c r="DS12" s="7">
        <f>'RPE DIARIO'!AJ11</f>
        <v>0</v>
      </c>
      <c r="DT12" s="4">
        <v>90</v>
      </c>
      <c r="DU12" s="4">
        <f t="shared" si="57"/>
        <v>0</v>
      </c>
      <c r="DV12" s="7">
        <f>'RPE DIARIO'!AK11</f>
        <v>0</v>
      </c>
      <c r="DW12" s="4">
        <v>90</v>
      </c>
      <c r="DX12" s="4">
        <f t="shared" si="58"/>
        <v>0</v>
      </c>
      <c r="DY12" s="7">
        <f>'RPE DIARIO'!AL11</f>
        <v>0</v>
      </c>
      <c r="DZ12" s="4">
        <v>75</v>
      </c>
      <c r="EA12" s="4">
        <f t="shared" si="59"/>
        <v>0</v>
      </c>
      <c r="EB12" s="11">
        <f t="shared" si="0"/>
        <v>0</v>
      </c>
      <c r="EC12" s="16">
        <f t="shared" si="60"/>
        <v>0</v>
      </c>
      <c r="ED12" s="51">
        <f t="shared" si="61"/>
        <v>-105</v>
      </c>
      <c r="EE12" s="54">
        <f t="shared" si="62"/>
        <v>783.75</v>
      </c>
      <c r="EF12" s="7">
        <f>'RPE DIARIO'!AM11</f>
        <v>0</v>
      </c>
      <c r="EG12" s="4">
        <v>90</v>
      </c>
      <c r="EH12" s="4">
        <f t="shared" si="63"/>
        <v>0</v>
      </c>
      <c r="EI12" s="7">
        <f>'RPE DIARIO'!AN11</f>
        <v>0</v>
      </c>
      <c r="EJ12" s="4">
        <v>90</v>
      </c>
      <c r="EK12" s="4">
        <f t="shared" si="64"/>
        <v>0</v>
      </c>
      <c r="EL12" s="7">
        <f>'RPE DIARIO'!AO11</f>
        <v>0</v>
      </c>
      <c r="EM12" s="4">
        <v>90</v>
      </c>
      <c r="EN12" s="4">
        <f t="shared" si="65"/>
        <v>0</v>
      </c>
      <c r="EO12" s="7">
        <f>'RPE DIARIO'!AP11</f>
        <v>0</v>
      </c>
      <c r="EP12" s="4">
        <v>75</v>
      </c>
      <c r="EQ12" s="4">
        <f t="shared" si="66"/>
        <v>0</v>
      </c>
      <c r="ER12" s="11">
        <f t="shared" si="1"/>
        <v>0</v>
      </c>
      <c r="ES12" s="16">
        <f t="shared" si="67"/>
        <v>0</v>
      </c>
      <c r="ET12" s="51">
        <f t="shared" si="68"/>
        <v>-105</v>
      </c>
      <c r="EU12" s="54">
        <f t="shared" si="69"/>
        <v>345</v>
      </c>
      <c r="EV12" s="7">
        <f>'RPE DIARIO'!AQ11</f>
        <v>0</v>
      </c>
      <c r="EW12" s="4">
        <v>90</v>
      </c>
      <c r="EX12" s="4">
        <f t="shared" si="70"/>
        <v>0</v>
      </c>
      <c r="EY12" s="7">
        <f>'RPE DIARIO'!AR11</f>
        <v>0</v>
      </c>
      <c r="EZ12" s="4">
        <v>90</v>
      </c>
      <c r="FA12" s="4">
        <f t="shared" si="71"/>
        <v>0</v>
      </c>
      <c r="FB12" s="7">
        <f>'RPE DIARIO'!AS11</f>
        <v>0</v>
      </c>
      <c r="FC12" s="4">
        <v>90</v>
      </c>
      <c r="FD12" s="4">
        <f t="shared" si="72"/>
        <v>0</v>
      </c>
      <c r="FE12" s="7">
        <f>'RPE DIARIO'!AT11</f>
        <v>0</v>
      </c>
      <c r="FF12" s="4">
        <v>75</v>
      </c>
      <c r="FG12" s="4">
        <f t="shared" si="73"/>
        <v>0</v>
      </c>
      <c r="FH12" s="11">
        <f t="shared" si="2"/>
        <v>0</v>
      </c>
      <c r="FI12" s="16">
        <f t="shared" si="74"/>
        <v>0</v>
      </c>
      <c r="FJ12" s="51">
        <f t="shared" si="75"/>
        <v>-105</v>
      </c>
      <c r="FK12" s="54">
        <f t="shared" si="76"/>
        <v>0</v>
      </c>
    </row>
    <row r="13" spans="2:167" ht="16.2" customHeight="1" x14ac:dyDescent="0.3">
      <c r="B13" s="14" t="s">
        <v>12</v>
      </c>
      <c r="C13" s="7">
        <f>'RPE DIARIO'!C12</f>
        <v>7</v>
      </c>
      <c r="D13" s="4">
        <v>60</v>
      </c>
      <c r="E13" s="4">
        <f t="shared" si="3"/>
        <v>420</v>
      </c>
      <c r="F13" s="7">
        <f>'RPE DIARIO'!D12</f>
        <v>6</v>
      </c>
      <c r="G13" s="4">
        <v>90</v>
      </c>
      <c r="H13" s="4">
        <f t="shared" si="4"/>
        <v>540</v>
      </c>
      <c r="I13" s="7">
        <f>'RPE DIARIO'!E12</f>
        <v>7</v>
      </c>
      <c r="J13" s="3">
        <v>90</v>
      </c>
      <c r="K13" s="3">
        <f t="shared" si="5"/>
        <v>630</v>
      </c>
      <c r="L13" s="7">
        <f>'RPE DIARIO'!F12</f>
        <v>7</v>
      </c>
      <c r="M13" s="4">
        <v>75</v>
      </c>
      <c r="N13" s="4">
        <f t="shared" si="6"/>
        <v>525</v>
      </c>
      <c r="O13" s="12">
        <f t="shared" si="7"/>
        <v>1485</v>
      </c>
      <c r="P13" s="7">
        <f>'RPE DIARIO'!G12</f>
        <v>4</v>
      </c>
      <c r="Q13" s="4">
        <v>60</v>
      </c>
      <c r="R13" s="4">
        <f t="shared" si="8"/>
        <v>240</v>
      </c>
      <c r="S13" s="7">
        <f>'RPE DIARIO'!H12</f>
        <v>5</v>
      </c>
      <c r="T13" s="4">
        <v>90</v>
      </c>
      <c r="U13" s="4">
        <f t="shared" si="9"/>
        <v>450</v>
      </c>
      <c r="V13" s="7">
        <f>'RPE DIARIO'!I12</f>
        <v>7</v>
      </c>
      <c r="W13" s="3">
        <v>90</v>
      </c>
      <c r="X13" s="3">
        <f t="shared" si="10"/>
        <v>630</v>
      </c>
      <c r="Y13" s="7">
        <f>'RPE DIARIO'!J12</f>
        <v>6</v>
      </c>
      <c r="Z13" s="4">
        <v>75</v>
      </c>
      <c r="AA13" s="4">
        <f t="shared" si="11"/>
        <v>450</v>
      </c>
      <c r="AB13" s="12">
        <f t="shared" si="12"/>
        <v>1140</v>
      </c>
      <c r="AC13" s="7">
        <f>'RPE DIARIO'!K12</f>
        <v>9</v>
      </c>
      <c r="AD13" s="4">
        <v>60</v>
      </c>
      <c r="AE13" s="4">
        <f t="shared" si="13"/>
        <v>540</v>
      </c>
      <c r="AF13" s="7">
        <f>'RPE DIARIO'!L12</f>
        <v>3</v>
      </c>
      <c r="AG13" s="4">
        <v>90</v>
      </c>
      <c r="AH13" s="4">
        <f t="shared" si="14"/>
        <v>270</v>
      </c>
      <c r="AI13" s="7">
        <f>'RPE DIARIO'!M12</f>
        <v>6</v>
      </c>
      <c r="AJ13" s="3">
        <v>90</v>
      </c>
      <c r="AK13" s="3">
        <f t="shared" si="15"/>
        <v>540</v>
      </c>
      <c r="AL13" s="7">
        <f>'RPE DIARIO'!N12</f>
        <v>7</v>
      </c>
      <c r="AM13" s="4">
        <v>75</v>
      </c>
      <c r="AN13" s="4">
        <f t="shared" si="16"/>
        <v>525</v>
      </c>
      <c r="AO13" s="12">
        <f t="shared" si="17"/>
        <v>1335</v>
      </c>
      <c r="AP13" s="7">
        <f>'RPE DIARIO'!O12</f>
        <v>5</v>
      </c>
      <c r="AQ13" s="4">
        <v>60</v>
      </c>
      <c r="AR13" s="4">
        <f t="shared" si="18"/>
        <v>300</v>
      </c>
      <c r="AS13" s="7">
        <f>'RPE DIARIO'!P12</f>
        <v>8</v>
      </c>
      <c r="AT13" s="4">
        <v>90</v>
      </c>
      <c r="AU13" s="4">
        <f t="shared" si="19"/>
        <v>720</v>
      </c>
      <c r="AV13" s="7">
        <f>'RPE DIARIO'!Q12</f>
        <v>6</v>
      </c>
      <c r="AW13" s="3">
        <v>90</v>
      </c>
      <c r="AX13" s="3">
        <f t="shared" si="20"/>
        <v>540</v>
      </c>
      <c r="AY13" s="7">
        <f>'RPE DIARIO'!R12</f>
        <v>7</v>
      </c>
      <c r="AZ13" s="4">
        <v>75</v>
      </c>
      <c r="BA13" s="4">
        <f t="shared" si="21"/>
        <v>525</v>
      </c>
      <c r="BB13" s="12">
        <f t="shared" si="22"/>
        <v>1545</v>
      </c>
      <c r="BC13" s="48">
        <f t="shared" si="23"/>
        <v>1376.25</v>
      </c>
      <c r="BD13" s="7">
        <f>'RPE DIARIO'!S12</f>
        <v>5</v>
      </c>
      <c r="BE13" s="4">
        <v>90</v>
      </c>
      <c r="BF13" s="4">
        <f t="shared" si="24"/>
        <v>450</v>
      </c>
      <c r="BG13" s="7">
        <f>'RPE DIARIO'!T12</f>
        <v>4</v>
      </c>
      <c r="BH13" s="4">
        <v>90</v>
      </c>
      <c r="BI13" s="4">
        <f t="shared" si="25"/>
        <v>360</v>
      </c>
      <c r="BJ13" s="7">
        <f>'RPE DIARIO'!U12</f>
        <v>3</v>
      </c>
      <c r="BK13" s="3">
        <v>90</v>
      </c>
      <c r="BL13" s="4">
        <f t="shared" si="26"/>
        <v>270</v>
      </c>
      <c r="BM13" s="7">
        <f>'RPE DIARIO'!V12</f>
        <v>7</v>
      </c>
      <c r="BN13" s="4">
        <v>75</v>
      </c>
      <c r="BO13" s="4">
        <f t="shared" si="27"/>
        <v>525</v>
      </c>
      <c r="BP13" s="11">
        <f t="shared" si="28"/>
        <v>1605</v>
      </c>
      <c r="BQ13" s="16">
        <f t="shared" si="29"/>
        <v>116.62125340599455</v>
      </c>
      <c r="BR13" s="51">
        <f t="shared" si="30"/>
        <v>11.621253405994551</v>
      </c>
      <c r="BS13" s="49">
        <f t="shared" si="31"/>
        <v>1406.25</v>
      </c>
      <c r="BT13" s="7">
        <f>'RPE DIARIO'!W12</f>
        <v>4</v>
      </c>
      <c r="BU13" s="4">
        <v>90</v>
      </c>
      <c r="BV13" s="4">
        <f t="shared" si="32"/>
        <v>360</v>
      </c>
      <c r="BW13" s="7">
        <f>'RPE DIARIO'!X12</f>
        <v>2</v>
      </c>
      <c r="BX13" s="4">
        <v>90</v>
      </c>
      <c r="BY13" s="4">
        <f t="shared" si="33"/>
        <v>180</v>
      </c>
      <c r="BZ13" s="7">
        <f>'RPE DIARIO'!Y12</f>
        <v>4</v>
      </c>
      <c r="CA13" s="4">
        <v>90</v>
      </c>
      <c r="CB13" s="4">
        <f t="shared" si="34"/>
        <v>360</v>
      </c>
      <c r="CC13" s="7">
        <f>'RPE DIARIO'!Z12</f>
        <v>4</v>
      </c>
      <c r="CD13" s="4">
        <v>75</v>
      </c>
      <c r="CE13" s="4">
        <f t="shared" si="35"/>
        <v>300</v>
      </c>
      <c r="CF13" s="11">
        <f t="shared" si="36"/>
        <v>1200</v>
      </c>
      <c r="CG13" s="16">
        <f t="shared" si="37"/>
        <v>85.333333333333329</v>
      </c>
      <c r="CH13" s="51">
        <f t="shared" si="38"/>
        <v>-19.666666666666671</v>
      </c>
      <c r="CI13" s="54">
        <f t="shared" si="39"/>
        <v>1421.25</v>
      </c>
      <c r="CJ13" s="7">
        <f>'RPE DIARIO'!AA12</f>
        <v>6</v>
      </c>
      <c r="CK13" s="4">
        <v>90</v>
      </c>
      <c r="CL13" s="4">
        <f t="shared" si="40"/>
        <v>540</v>
      </c>
      <c r="CM13" s="7">
        <f>'RPE DIARIO'!AB12</f>
        <v>5</v>
      </c>
      <c r="CN13" s="4">
        <v>90</v>
      </c>
      <c r="CO13" s="4">
        <f t="shared" si="41"/>
        <v>450</v>
      </c>
      <c r="CP13" s="7">
        <f>'RPE DIARIO'!AC12</f>
        <v>8</v>
      </c>
      <c r="CQ13" s="4">
        <v>90</v>
      </c>
      <c r="CR13" s="4">
        <f t="shared" si="42"/>
        <v>720</v>
      </c>
      <c r="CS13" s="7">
        <f>'RPE DIARIO'!AD12</f>
        <v>3</v>
      </c>
      <c r="CT13" s="4">
        <v>75</v>
      </c>
      <c r="CU13" s="4">
        <f t="shared" si="43"/>
        <v>225</v>
      </c>
      <c r="CV13" s="11">
        <f t="shared" si="44"/>
        <v>1935</v>
      </c>
      <c r="CW13" s="16">
        <f t="shared" si="45"/>
        <v>136.14775725593668</v>
      </c>
      <c r="CX13" s="51">
        <f t="shared" si="46"/>
        <v>31.147757255936682</v>
      </c>
      <c r="CY13" s="54">
        <f t="shared" si="47"/>
        <v>1571.25</v>
      </c>
      <c r="CZ13" s="7">
        <f>'RPE DIARIO'!AE12</f>
        <v>0</v>
      </c>
      <c r="DA13" s="4">
        <v>90</v>
      </c>
      <c r="DB13" s="4">
        <f t="shared" si="48"/>
        <v>0</v>
      </c>
      <c r="DC13" s="7">
        <f>'RPE DIARIO'!AF12</f>
        <v>0</v>
      </c>
      <c r="DD13" s="4">
        <v>90</v>
      </c>
      <c r="DE13" s="4">
        <f t="shared" si="49"/>
        <v>0</v>
      </c>
      <c r="DF13" s="7">
        <f>'RPE DIARIO'!AG12</f>
        <v>0</v>
      </c>
      <c r="DG13" s="4">
        <v>90</v>
      </c>
      <c r="DH13" s="4">
        <f t="shared" si="50"/>
        <v>0</v>
      </c>
      <c r="DI13" s="7">
        <f>'RPE DIARIO'!AH12</f>
        <v>0</v>
      </c>
      <c r="DJ13" s="4">
        <v>75</v>
      </c>
      <c r="DK13" s="4">
        <f t="shared" si="51"/>
        <v>0</v>
      </c>
      <c r="DL13" s="11">
        <f t="shared" si="52"/>
        <v>0</v>
      </c>
      <c r="DM13" s="16">
        <f t="shared" si="53"/>
        <v>0</v>
      </c>
      <c r="DN13" s="51">
        <f t="shared" si="54"/>
        <v>-105</v>
      </c>
      <c r="DO13" s="54">
        <f t="shared" si="55"/>
        <v>1185</v>
      </c>
      <c r="DP13" s="7">
        <f>'RPE DIARIO'!AI12</f>
        <v>0</v>
      </c>
      <c r="DQ13" s="4">
        <v>90</v>
      </c>
      <c r="DR13" s="4">
        <f t="shared" si="56"/>
        <v>0</v>
      </c>
      <c r="DS13" s="7">
        <f>'RPE DIARIO'!AJ12</f>
        <v>0</v>
      </c>
      <c r="DT13" s="4">
        <v>90</v>
      </c>
      <c r="DU13" s="4">
        <f t="shared" si="57"/>
        <v>0</v>
      </c>
      <c r="DV13" s="7">
        <f>'RPE DIARIO'!AK12</f>
        <v>0</v>
      </c>
      <c r="DW13" s="4">
        <v>90</v>
      </c>
      <c r="DX13" s="4">
        <f t="shared" si="58"/>
        <v>0</v>
      </c>
      <c r="DY13" s="7">
        <f>'RPE DIARIO'!AL12</f>
        <v>0</v>
      </c>
      <c r="DZ13" s="4">
        <v>75</v>
      </c>
      <c r="EA13" s="4">
        <f t="shared" si="59"/>
        <v>0</v>
      </c>
      <c r="EB13" s="11">
        <f t="shared" si="0"/>
        <v>0</v>
      </c>
      <c r="EC13" s="16">
        <f t="shared" si="60"/>
        <v>0</v>
      </c>
      <c r="ED13" s="51">
        <f t="shared" si="61"/>
        <v>-105</v>
      </c>
      <c r="EE13" s="54">
        <f t="shared" si="62"/>
        <v>783.75</v>
      </c>
      <c r="EF13" s="7">
        <f>'RPE DIARIO'!AM12</f>
        <v>0</v>
      </c>
      <c r="EG13" s="4">
        <v>90</v>
      </c>
      <c r="EH13" s="4">
        <f t="shared" si="63"/>
        <v>0</v>
      </c>
      <c r="EI13" s="7">
        <f>'RPE DIARIO'!AN12</f>
        <v>0</v>
      </c>
      <c r="EJ13" s="4">
        <v>90</v>
      </c>
      <c r="EK13" s="4">
        <f t="shared" si="64"/>
        <v>0</v>
      </c>
      <c r="EL13" s="7">
        <f>'RPE DIARIO'!AO12</f>
        <v>0</v>
      </c>
      <c r="EM13" s="4">
        <v>90</v>
      </c>
      <c r="EN13" s="4">
        <f t="shared" si="65"/>
        <v>0</v>
      </c>
      <c r="EO13" s="7">
        <f>'RPE DIARIO'!AP12</f>
        <v>0</v>
      </c>
      <c r="EP13" s="4">
        <v>75</v>
      </c>
      <c r="EQ13" s="4">
        <f t="shared" si="66"/>
        <v>0</v>
      </c>
      <c r="ER13" s="11">
        <f t="shared" si="1"/>
        <v>0</v>
      </c>
      <c r="ES13" s="16">
        <f t="shared" si="67"/>
        <v>0</v>
      </c>
      <c r="ET13" s="51">
        <f t="shared" si="68"/>
        <v>-105</v>
      </c>
      <c r="EU13" s="54">
        <f t="shared" si="69"/>
        <v>483.75</v>
      </c>
      <c r="EV13" s="7">
        <f>'RPE DIARIO'!AQ12</f>
        <v>0</v>
      </c>
      <c r="EW13" s="4">
        <v>90</v>
      </c>
      <c r="EX13" s="4">
        <f t="shared" si="70"/>
        <v>0</v>
      </c>
      <c r="EY13" s="7">
        <f>'RPE DIARIO'!AR12</f>
        <v>0</v>
      </c>
      <c r="EZ13" s="4">
        <v>90</v>
      </c>
      <c r="FA13" s="4">
        <f t="shared" si="71"/>
        <v>0</v>
      </c>
      <c r="FB13" s="7">
        <f>'RPE DIARIO'!AS12</f>
        <v>0</v>
      </c>
      <c r="FC13" s="4">
        <v>90</v>
      </c>
      <c r="FD13" s="4">
        <f t="shared" si="72"/>
        <v>0</v>
      </c>
      <c r="FE13" s="7">
        <f>'RPE DIARIO'!AT12</f>
        <v>0</v>
      </c>
      <c r="FF13" s="4">
        <v>75</v>
      </c>
      <c r="FG13" s="4">
        <f t="shared" si="73"/>
        <v>0</v>
      </c>
      <c r="FH13" s="11">
        <f t="shared" si="2"/>
        <v>0</v>
      </c>
      <c r="FI13" s="16">
        <f t="shared" si="74"/>
        <v>0</v>
      </c>
      <c r="FJ13" s="51">
        <f t="shared" si="75"/>
        <v>-105</v>
      </c>
      <c r="FK13" s="54">
        <f t="shared" si="76"/>
        <v>0</v>
      </c>
    </row>
    <row r="14" spans="2:167" ht="16.2" customHeight="1" x14ac:dyDescent="0.3">
      <c r="B14" s="14" t="s">
        <v>13</v>
      </c>
      <c r="C14" s="7">
        <f>'RPE DIARIO'!C13</f>
        <v>5</v>
      </c>
      <c r="D14" s="4">
        <v>60</v>
      </c>
      <c r="E14" s="4">
        <f t="shared" si="3"/>
        <v>300</v>
      </c>
      <c r="F14" s="7">
        <f>'RPE DIARIO'!D13</f>
        <v>2</v>
      </c>
      <c r="G14" s="4">
        <v>90</v>
      </c>
      <c r="H14" s="4">
        <f t="shared" si="4"/>
        <v>180</v>
      </c>
      <c r="I14" s="7">
        <f>'RPE DIARIO'!E13</f>
        <v>4</v>
      </c>
      <c r="J14" s="3">
        <v>90</v>
      </c>
      <c r="K14" s="3">
        <f t="shared" si="5"/>
        <v>360</v>
      </c>
      <c r="L14" s="7">
        <f>'RPE DIARIO'!F13</f>
        <v>7</v>
      </c>
      <c r="M14" s="4">
        <v>75</v>
      </c>
      <c r="N14" s="4">
        <f t="shared" si="6"/>
        <v>525</v>
      </c>
      <c r="O14" s="12">
        <f t="shared" si="7"/>
        <v>1005</v>
      </c>
      <c r="P14" s="7">
        <f>'RPE DIARIO'!G13</f>
        <v>7</v>
      </c>
      <c r="Q14" s="4">
        <v>60</v>
      </c>
      <c r="R14" s="4">
        <f t="shared" si="8"/>
        <v>420</v>
      </c>
      <c r="S14" s="7">
        <f>'RPE DIARIO'!H13</f>
        <v>3</v>
      </c>
      <c r="T14" s="4">
        <v>90</v>
      </c>
      <c r="U14" s="4">
        <f t="shared" si="9"/>
        <v>270</v>
      </c>
      <c r="V14" s="7">
        <f>'RPE DIARIO'!I13</f>
        <v>5</v>
      </c>
      <c r="W14" s="3">
        <v>90</v>
      </c>
      <c r="X14" s="3">
        <f t="shared" si="10"/>
        <v>450</v>
      </c>
      <c r="Y14" s="7">
        <f>'RPE DIARIO'!J13</f>
        <v>3</v>
      </c>
      <c r="Z14" s="4">
        <v>75</v>
      </c>
      <c r="AA14" s="4">
        <f t="shared" si="11"/>
        <v>225</v>
      </c>
      <c r="AB14" s="12">
        <f t="shared" si="12"/>
        <v>915</v>
      </c>
      <c r="AC14" s="7">
        <f>'RPE DIARIO'!K13</f>
        <v>3</v>
      </c>
      <c r="AD14" s="4">
        <v>60</v>
      </c>
      <c r="AE14" s="4">
        <f t="shared" si="13"/>
        <v>180</v>
      </c>
      <c r="AF14" s="7">
        <f>'RPE DIARIO'!L13</f>
        <v>8</v>
      </c>
      <c r="AG14" s="4">
        <v>90</v>
      </c>
      <c r="AH14" s="4">
        <f t="shared" si="14"/>
        <v>720</v>
      </c>
      <c r="AI14" s="7">
        <f>'RPE DIARIO'!M13</f>
        <v>7</v>
      </c>
      <c r="AJ14" s="3">
        <v>90</v>
      </c>
      <c r="AK14" s="3">
        <f t="shared" si="15"/>
        <v>630</v>
      </c>
      <c r="AL14" s="7">
        <f>'RPE DIARIO'!N13</f>
        <v>3</v>
      </c>
      <c r="AM14" s="4">
        <v>75</v>
      </c>
      <c r="AN14" s="4">
        <f t="shared" si="16"/>
        <v>225</v>
      </c>
      <c r="AO14" s="12">
        <f t="shared" si="17"/>
        <v>1125</v>
      </c>
      <c r="AP14" s="7">
        <f>'RPE DIARIO'!O13</f>
        <v>6</v>
      </c>
      <c r="AQ14" s="4">
        <v>60</v>
      </c>
      <c r="AR14" s="4">
        <f t="shared" si="18"/>
        <v>360</v>
      </c>
      <c r="AS14" s="7">
        <f>'RPE DIARIO'!P13</f>
        <v>7</v>
      </c>
      <c r="AT14" s="4">
        <v>90</v>
      </c>
      <c r="AU14" s="4">
        <f t="shared" si="19"/>
        <v>630</v>
      </c>
      <c r="AV14" s="7">
        <f>'RPE DIARIO'!Q13</f>
        <v>3</v>
      </c>
      <c r="AW14" s="3">
        <v>90</v>
      </c>
      <c r="AX14" s="3">
        <f t="shared" si="20"/>
        <v>270</v>
      </c>
      <c r="AY14" s="7">
        <f>'RPE DIARIO'!R13</f>
        <v>3</v>
      </c>
      <c r="AZ14" s="4">
        <v>75</v>
      </c>
      <c r="BA14" s="4">
        <f t="shared" si="21"/>
        <v>225</v>
      </c>
      <c r="BB14" s="12">
        <f t="shared" si="22"/>
        <v>1215</v>
      </c>
      <c r="BC14" s="48">
        <f t="shared" si="23"/>
        <v>1065</v>
      </c>
      <c r="BD14" s="7">
        <f>'RPE DIARIO'!S13</f>
        <v>4</v>
      </c>
      <c r="BE14" s="4">
        <v>90</v>
      </c>
      <c r="BF14" s="4">
        <f t="shared" si="24"/>
        <v>360</v>
      </c>
      <c r="BG14" s="7">
        <f>'RPE DIARIO'!T13</f>
        <v>5</v>
      </c>
      <c r="BH14" s="4">
        <v>90</v>
      </c>
      <c r="BI14" s="4">
        <f t="shared" si="25"/>
        <v>450</v>
      </c>
      <c r="BJ14" s="7">
        <f>'RPE DIARIO'!U13</f>
        <v>3</v>
      </c>
      <c r="BK14" s="3">
        <v>90</v>
      </c>
      <c r="BL14" s="4">
        <f t="shared" si="26"/>
        <v>270</v>
      </c>
      <c r="BM14" s="7">
        <f>'RPE DIARIO'!V13</f>
        <v>7</v>
      </c>
      <c r="BN14" s="4">
        <v>75</v>
      </c>
      <c r="BO14" s="4">
        <f t="shared" si="27"/>
        <v>525</v>
      </c>
      <c r="BP14" s="11">
        <f t="shared" si="28"/>
        <v>1605</v>
      </c>
      <c r="BQ14" s="16">
        <f t="shared" si="29"/>
        <v>150.70422535211267</v>
      </c>
      <c r="BR14" s="51">
        <f t="shared" si="30"/>
        <v>45.704225352112672</v>
      </c>
      <c r="BS14" s="49">
        <f t="shared" si="31"/>
        <v>1215</v>
      </c>
      <c r="BT14" s="7">
        <f>'RPE DIARIO'!W13</f>
        <v>6</v>
      </c>
      <c r="BU14" s="4">
        <v>90</v>
      </c>
      <c r="BV14" s="4">
        <f t="shared" si="32"/>
        <v>540</v>
      </c>
      <c r="BW14" s="7">
        <f>'RPE DIARIO'!X13</f>
        <v>4</v>
      </c>
      <c r="BX14" s="4">
        <v>90</v>
      </c>
      <c r="BY14" s="4">
        <f t="shared" si="33"/>
        <v>360</v>
      </c>
      <c r="BZ14" s="7">
        <f>'RPE DIARIO'!Y13</f>
        <v>3</v>
      </c>
      <c r="CA14" s="4">
        <v>90</v>
      </c>
      <c r="CB14" s="4">
        <f t="shared" si="34"/>
        <v>270</v>
      </c>
      <c r="CC14" s="7">
        <f>'RPE DIARIO'!Z13</f>
        <v>7</v>
      </c>
      <c r="CD14" s="4">
        <v>75</v>
      </c>
      <c r="CE14" s="4">
        <f t="shared" si="35"/>
        <v>525</v>
      </c>
      <c r="CF14" s="11">
        <f t="shared" si="36"/>
        <v>1695</v>
      </c>
      <c r="CG14" s="16">
        <f t="shared" si="37"/>
        <v>139.50617283950618</v>
      </c>
      <c r="CH14" s="51">
        <f t="shared" si="38"/>
        <v>34.506172839506178</v>
      </c>
      <c r="CI14" s="54">
        <f t="shared" si="39"/>
        <v>1410</v>
      </c>
      <c r="CJ14" s="7">
        <f>'RPE DIARIO'!AA13</f>
        <v>8</v>
      </c>
      <c r="CK14" s="4">
        <v>90</v>
      </c>
      <c r="CL14" s="4">
        <f t="shared" si="40"/>
        <v>720</v>
      </c>
      <c r="CM14" s="7">
        <f>'RPE DIARIO'!AB13</f>
        <v>3</v>
      </c>
      <c r="CN14" s="4">
        <v>90</v>
      </c>
      <c r="CO14" s="4">
        <f t="shared" si="41"/>
        <v>270</v>
      </c>
      <c r="CP14" s="7">
        <f>'RPE DIARIO'!AC13</f>
        <v>4</v>
      </c>
      <c r="CQ14" s="4">
        <v>90</v>
      </c>
      <c r="CR14" s="4">
        <f t="shared" si="42"/>
        <v>360</v>
      </c>
      <c r="CS14" s="7">
        <f>'RPE DIARIO'!AD13</f>
        <v>4</v>
      </c>
      <c r="CT14" s="4">
        <v>75</v>
      </c>
      <c r="CU14" s="4">
        <f t="shared" si="43"/>
        <v>300</v>
      </c>
      <c r="CV14" s="11">
        <f t="shared" si="44"/>
        <v>1650</v>
      </c>
      <c r="CW14" s="16">
        <f t="shared" si="45"/>
        <v>117.02127659574468</v>
      </c>
      <c r="CX14" s="51">
        <f t="shared" si="46"/>
        <v>12.021276595744681</v>
      </c>
      <c r="CY14" s="54">
        <f t="shared" si="47"/>
        <v>1541.25</v>
      </c>
      <c r="CZ14" s="7">
        <f>'RPE DIARIO'!AE13</f>
        <v>0</v>
      </c>
      <c r="DA14" s="4">
        <v>90</v>
      </c>
      <c r="DB14" s="4">
        <f t="shared" si="48"/>
        <v>0</v>
      </c>
      <c r="DC14" s="7">
        <f>'RPE DIARIO'!AF13</f>
        <v>0</v>
      </c>
      <c r="DD14" s="4">
        <v>90</v>
      </c>
      <c r="DE14" s="4">
        <f t="shared" si="49"/>
        <v>0</v>
      </c>
      <c r="DF14" s="7">
        <f>'RPE DIARIO'!AG13</f>
        <v>0</v>
      </c>
      <c r="DG14" s="4">
        <v>90</v>
      </c>
      <c r="DH14" s="4">
        <f t="shared" si="50"/>
        <v>0</v>
      </c>
      <c r="DI14" s="7">
        <f>'RPE DIARIO'!AH13</f>
        <v>0</v>
      </c>
      <c r="DJ14" s="4">
        <v>75</v>
      </c>
      <c r="DK14" s="4">
        <f t="shared" si="51"/>
        <v>0</v>
      </c>
      <c r="DL14" s="11">
        <f t="shared" si="52"/>
        <v>0</v>
      </c>
      <c r="DM14" s="16">
        <f t="shared" si="53"/>
        <v>0</v>
      </c>
      <c r="DN14" s="51">
        <f t="shared" si="54"/>
        <v>-105</v>
      </c>
      <c r="DO14" s="54">
        <f t="shared" si="55"/>
        <v>1237.5</v>
      </c>
      <c r="DP14" s="7">
        <f>'RPE DIARIO'!AI13</f>
        <v>0</v>
      </c>
      <c r="DQ14" s="4">
        <v>90</v>
      </c>
      <c r="DR14" s="4">
        <f t="shared" si="56"/>
        <v>0</v>
      </c>
      <c r="DS14" s="7">
        <f>'RPE DIARIO'!AJ13</f>
        <v>0</v>
      </c>
      <c r="DT14" s="4">
        <v>90</v>
      </c>
      <c r="DU14" s="4">
        <f t="shared" si="57"/>
        <v>0</v>
      </c>
      <c r="DV14" s="7">
        <f>'RPE DIARIO'!AK13</f>
        <v>0</v>
      </c>
      <c r="DW14" s="4">
        <v>90</v>
      </c>
      <c r="DX14" s="4">
        <f t="shared" si="58"/>
        <v>0</v>
      </c>
      <c r="DY14" s="7">
        <f>'RPE DIARIO'!AL13</f>
        <v>0</v>
      </c>
      <c r="DZ14" s="4">
        <v>75</v>
      </c>
      <c r="EA14" s="4">
        <f t="shared" si="59"/>
        <v>0</v>
      </c>
      <c r="EB14" s="11">
        <f t="shared" si="0"/>
        <v>0</v>
      </c>
      <c r="EC14" s="16">
        <f t="shared" si="60"/>
        <v>0</v>
      </c>
      <c r="ED14" s="51">
        <f t="shared" si="61"/>
        <v>-105</v>
      </c>
      <c r="EE14" s="54">
        <f t="shared" si="62"/>
        <v>836.25</v>
      </c>
      <c r="EF14" s="7">
        <f>'RPE DIARIO'!AM13</f>
        <v>0</v>
      </c>
      <c r="EG14" s="4">
        <v>90</v>
      </c>
      <c r="EH14" s="4">
        <f t="shared" si="63"/>
        <v>0</v>
      </c>
      <c r="EI14" s="7">
        <f>'RPE DIARIO'!AN13</f>
        <v>0</v>
      </c>
      <c r="EJ14" s="4">
        <v>90</v>
      </c>
      <c r="EK14" s="4">
        <f t="shared" si="64"/>
        <v>0</v>
      </c>
      <c r="EL14" s="7">
        <f>'RPE DIARIO'!AO13</f>
        <v>0</v>
      </c>
      <c r="EM14" s="4">
        <v>90</v>
      </c>
      <c r="EN14" s="4">
        <f t="shared" si="65"/>
        <v>0</v>
      </c>
      <c r="EO14" s="7">
        <f>'RPE DIARIO'!AP13</f>
        <v>0</v>
      </c>
      <c r="EP14" s="4">
        <v>75</v>
      </c>
      <c r="EQ14" s="4">
        <f t="shared" si="66"/>
        <v>0</v>
      </c>
      <c r="ER14" s="11">
        <f t="shared" si="1"/>
        <v>0</v>
      </c>
      <c r="ES14" s="16">
        <f t="shared" si="67"/>
        <v>0</v>
      </c>
      <c r="ET14" s="51">
        <f t="shared" si="68"/>
        <v>-105</v>
      </c>
      <c r="EU14" s="54">
        <f t="shared" si="69"/>
        <v>412.5</v>
      </c>
      <c r="EV14" s="7">
        <f>'RPE DIARIO'!AQ13</f>
        <v>0</v>
      </c>
      <c r="EW14" s="4">
        <v>90</v>
      </c>
      <c r="EX14" s="4">
        <f t="shared" si="70"/>
        <v>0</v>
      </c>
      <c r="EY14" s="7">
        <f>'RPE DIARIO'!AR13</f>
        <v>0</v>
      </c>
      <c r="EZ14" s="4">
        <v>90</v>
      </c>
      <c r="FA14" s="4">
        <f t="shared" si="71"/>
        <v>0</v>
      </c>
      <c r="FB14" s="7">
        <f>'RPE DIARIO'!AS13</f>
        <v>0</v>
      </c>
      <c r="FC14" s="4">
        <v>90</v>
      </c>
      <c r="FD14" s="4">
        <f t="shared" si="72"/>
        <v>0</v>
      </c>
      <c r="FE14" s="7">
        <f>'RPE DIARIO'!AT13</f>
        <v>0</v>
      </c>
      <c r="FF14" s="4">
        <v>75</v>
      </c>
      <c r="FG14" s="4">
        <f t="shared" si="73"/>
        <v>0</v>
      </c>
      <c r="FH14" s="11">
        <f t="shared" si="2"/>
        <v>0</v>
      </c>
      <c r="FI14" s="16">
        <f t="shared" si="74"/>
        <v>0</v>
      </c>
      <c r="FJ14" s="51">
        <f t="shared" si="75"/>
        <v>-105</v>
      </c>
      <c r="FK14" s="54">
        <f t="shared" si="76"/>
        <v>0</v>
      </c>
    </row>
    <row r="15" spans="2:167" ht="16.2" customHeight="1" x14ac:dyDescent="0.3">
      <c r="B15" s="14" t="s">
        <v>14</v>
      </c>
      <c r="C15" s="7">
        <f>'RPE DIARIO'!C14</f>
        <v>6</v>
      </c>
      <c r="D15" s="4">
        <v>60</v>
      </c>
      <c r="E15" s="4">
        <f t="shared" si="3"/>
        <v>360</v>
      </c>
      <c r="F15" s="7">
        <f>'RPE DIARIO'!D14</f>
        <v>2</v>
      </c>
      <c r="G15" s="4">
        <v>90</v>
      </c>
      <c r="H15" s="4">
        <f t="shared" si="4"/>
        <v>180</v>
      </c>
      <c r="I15" s="7">
        <f>'RPE DIARIO'!E14</f>
        <v>6</v>
      </c>
      <c r="J15" s="3">
        <v>90</v>
      </c>
      <c r="K15" s="3">
        <f t="shared" si="5"/>
        <v>540</v>
      </c>
      <c r="L15" s="7">
        <f>'RPE DIARIO'!F14</f>
        <v>5</v>
      </c>
      <c r="M15" s="4">
        <v>75</v>
      </c>
      <c r="N15" s="4">
        <f t="shared" si="6"/>
        <v>375</v>
      </c>
      <c r="O15" s="12">
        <f t="shared" si="7"/>
        <v>915</v>
      </c>
      <c r="P15" s="7">
        <f>'RPE DIARIO'!G14</f>
        <v>5</v>
      </c>
      <c r="Q15" s="4">
        <v>60</v>
      </c>
      <c r="R15" s="4">
        <f t="shared" si="8"/>
        <v>300</v>
      </c>
      <c r="S15" s="7">
        <f>'RPE DIARIO'!H14</f>
        <v>7</v>
      </c>
      <c r="T15" s="4">
        <v>90</v>
      </c>
      <c r="U15" s="4">
        <f t="shared" si="9"/>
        <v>630</v>
      </c>
      <c r="V15" s="7">
        <f>'RPE DIARIO'!I14</f>
        <v>6</v>
      </c>
      <c r="W15" s="3">
        <v>90</v>
      </c>
      <c r="X15" s="3">
        <f t="shared" si="10"/>
        <v>540</v>
      </c>
      <c r="Y15" s="7">
        <f>'RPE DIARIO'!J14</f>
        <v>8</v>
      </c>
      <c r="Z15" s="4">
        <v>75</v>
      </c>
      <c r="AA15" s="4">
        <f t="shared" si="11"/>
        <v>600</v>
      </c>
      <c r="AB15" s="12">
        <f t="shared" si="12"/>
        <v>1530</v>
      </c>
      <c r="AC15" s="7">
        <f>'RPE DIARIO'!K14</f>
        <v>6</v>
      </c>
      <c r="AD15" s="4">
        <v>60</v>
      </c>
      <c r="AE15" s="4">
        <f t="shared" si="13"/>
        <v>360</v>
      </c>
      <c r="AF15" s="7">
        <f>'RPE DIARIO'!L14</f>
        <v>4</v>
      </c>
      <c r="AG15" s="4">
        <v>90</v>
      </c>
      <c r="AH15" s="4">
        <f t="shared" si="14"/>
        <v>360</v>
      </c>
      <c r="AI15" s="7">
        <f>'RPE DIARIO'!M14</f>
        <v>4</v>
      </c>
      <c r="AJ15" s="3">
        <v>90</v>
      </c>
      <c r="AK15" s="3">
        <f t="shared" si="15"/>
        <v>360</v>
      </c>
      <c r="AL15" s="7">
        <f>'RPE DIARIO'!N14</f>
        <v>8</v>
      </c>
      <c r="AM15" s="4">
        <v>75</v>
      </c>
      <c r="AN15" s="4">
        <f t="shared" si="16"/>
        <v>600</v>
      </c>
      <c r="AO15" s="12">
        <f t="shared" si="17"/>
        <v>1320</v>
      </c>
      <c r="AP15" s="7">
        <f>'RPE DIARIO'!O14</f>
        <v>8</v>
      </c>
      <c r="AQ15" s="4">
        <v>60</v>
      </c>
      <c r="AR15" s="4">
        <f t="shared" si="18"/>
        <v>480</v>
      </c>
      <c r="AS15" s="7">
        <f>'RPE DIARIO'!P14</f>
        <v>7</v>
      </c>
      <c r="AT15" s="4">
        <v>90</v>
      </c>
      <c r="AU15" s="4">
        <f t="shared" si="19"/>
        <v>630</v>
      </c>
      <c r="AV15" s="7">
        <f>'RPE DIARIO'!Q14</f>
        <v>3</v>
      </c>
      <c r="AW15" s="3">
        <v>90</v>
      </c>
      <c r="AX15" s="3">
        <f t="shared" si="20"/>
        <v>270</v>
      </c>
      <c r="AY15" s="7">
        <f>'RPE DIARIO'!R14</f>
        <v>3</v>
      </c>
      <c r="AZ15" s="4">
        <v>75</v>
      </c>
      <c r="BA15" s="4">
        <f t="shared" si="21"/>
        <v>225</v>
      </c>
      <c r="BB15" s="12">
        <f t="shared" si="22"/>
        <v>1335</v>
      </c>
      <c r="BC15" s="48">
        <f t="shared" si="23"/>
        <v>1275</v>
      </c>
      <c r="BD15" s="7">
        <f>'RPE DIARIO'!S14</f>
        <v>5</v>
      </c>
      <c r="BE15" s="4">
        <v>90</v>
      </c>
      <c r="BF15" s="4">
        <f t="shared" si="24"/>
        <v>450</v>
      </c>
      <c r="BG15" s="7">
        <f>'RPE DIARIO'!T14</f>
        <v>6</v>
      </c>
      <c r="BH15" s="4">
        <v>90</v>
      </c>
      <c r="BI15" s="4">
        <f t="shared" si="25"/>
        <v>540</v>
      </c>
      <c r="BJ15" s="7">
        <f>'RPE DIARIO'!U14</f>
        <v>10</v>
      </c>
      <c r="BK15" s="3">
        <v>90</v>
      </c>
      <c r="BL15" s="4">
        <f t="shared" si="26"/>
        <v>900</v>
      </c>
      <c r="BM15" s="7">
        <f>'RPE DIARIO'!V14</f>
        <v>3</v>
      </c>
      <c r="BN15" s="4">
        <v>75</v>
      </c>
      <c r="BO15" s="4">
        <f t="shared" si="27"/>
        <v>225</v>
      </c>
      <c r="BP15" s="11">
        <f t="shared" si="28"/>
        <v>2115</v>
      </c>
      <c r="BQ15" s="16">
        <f t="shared" si="29"/>
        <v>165.88235294117646</v>
      </c>
      <c r="BR15" s="51">
        <f t="shared" si="30"/>
        <v>60.882352941176464</v>
      </c>
      <c r="BS15" s="49">
        <f t="shared" si="31"/>
        <v>1575</v>
      </c>
      <c r="BT15" s="7">
        <f>'RPE DIARIO'!W14</f>
        <v>5</v>
      </c>
      <c r="BU15" s="4">
        <v>90</v>
      </c>
      <c r="BV15" s="4">
        <f t="shared" si="32"/>
        <v>450</v>
      </c>
      <c r="BW15" s="7">
        <f>'RPE DIARIO'!X14</f>
        <v>3</v>
      </c>
      <c r="BX15" s="4">
        <v>90</v>
      </c>
      <c r="BY15" s="4">
        <f t="shared" si="33"/>
        <v>270</v>
      </c>
      <c r="BZ15" s="7">
        <f>'RPE DIARIO'!Y14</f>
        <v>8</v>
      </c>
      <c r="CA15" s="4">
        <v>90</v>
      </c>
      <c r="CB15" s="4">
        <f t="shared" si="34"/>
        <v>720</v>
      </c>
      <c r="CC15" s="7">
        <f>'RPE DIARIO'!Z14</f>
        <v>7</v>
      </c>
      <c r="CD15" s="4">
        <v>75</v>
      </c>
      <c r="CE15" s="4">
        <f t="shared" si="35"/>
        <v>525</v>
      </c>
      <c r="CF15" s="11">
        <f t="shared" si="36"/>
        <v>1965</v>
      </c>
      <c r="CG15" s="16">
        <f t="shared" si="37"/>
        <v>124.76190476190476</v>
      </c>
      <c r="CH15" s="51">
        <f t="shared" si="38"/>
        <v>19.761904761904759</v>
      </c>
      <c r="CI15" s="54">
        <f t="shared" si="39"/>
        <v>1683.75</v>
      </c>
      <c r="CJ15" s="7">
        <f>'RPE DIARIO'!AA14</f>
        <v>7</v>
      </c>
      <c r="CK15" s="4">
        <v>90</v>
      </c>
      <c r="CL15" s="4">
        <f t="shared" si="40"/>
        <v>630</v>
      </c>
      <c r="CM15" s="7">
        <f>'RPE DIARIO'!AB14</f>
        <v>7</v>
      </c>
      <c r="CN15" s="4">
        <v>90</v>
      </c>
      <c r="CO15" s="4">
        <f t="shared" si="41"/>
        <v>630</v>
      </c>
      <c r="CP15" s="7">
        <f>'RPE DIARIO'!AC14</f>
        <v>7</v>
      </c>
      <c r="CQ15" s="4">
        <v>90</v>
      </c>
      <c r="CR15" s="4">
        <f t="shared" si="42"/>
        <v>630</v>
      </c>
      <c r="CS15" s="7">
        <f>'RPE DIARIO'!AD14</f>
        <v>5</v>
      </c>
      <c r="CT15" s="4">
        <v>75</v>
      </c>
      <c r="CU15" s="4">
        <f t="shared" si="43"/>
        <v>375</v>
      </c>
      <c r="CV15" s="11">
        <f t="shared" si="44"/>
        <v>2265</v>
      </c>
      <c r="CW15" s="16">
        <f t="shared" si="45"/>
        <v>134.52115812917594</v>
      </c>
      <c r="CX15" s="51">
        <f t="shared" si="46"/>
        <v>29.521158129175944</v>
      </c>
      <c r="CY15" s="54">
        <f t="shared" si="47"/>
        <v>1920</v>
      </c>
      <c r="CZ15" s="7">
        <f>'RPE DIARIO'!AE14</f>
        <v>0</v>
      </c>
      <c r="DA15" s="4">
        <v>90</v>
      </c>
      <c r="DB15" s="4">
        <f t="shared" si="48"/>
        <v>0</v>
      </c>
      <c r="DC15" s="7">
        <f>'RPE DIARIO'!AF14</f>
        <v>0</v>
      </c>
      <c r="DD15" s="4">
        <v>90</v>
      </c>
      <c r="DE15" s="4">
        <f t="shared" si="49"/>
        <v>0</v>
      </c>
      <c r="DF15" s="7">
        <f>'RPE DIARIO'!AG14</f>
        <v>0</v>
      </c>
      <c r="DG15" s="4">
        <v>90</v>
      </c>
      <c r="DH15" s="4">
        <f t="shared" si="50"/>
        <v>0</v>
      </c>
      <c r="DI15" s="7">
        <f>'RPE DIARIO'!AH14</f>
        <v>0</v>
      </c>
      <c r="DJ15" s="4">
        <v>75</v>
      </c>
      <c r="DK15" s="4">
        <f t="shared" si="51"/>
        <v>0</v>
      </c>
      <c r="DL15" s="11">
        <f t="shared" si="52"/>
        <v>0</v>
      </c>
      <c r="DM15" s="16">
        <f t="shared" si="53"/>
        <v>0</v>
      </c>
      <c r="DN15" s="51">
        <f t="shared" si="54"/>
        <v>-105</v>
      </c>
      <c r="DO15" s="54">
        <f t="shared" si="55"/>
        <v>1586.25</v>
      </c>
      <c r="DP15" s="7">
        <f>'RPE DIARIO'!AI14</f>
        <v>0</v>
      </c>
      <c r="DQ15" s="4">
        <v>90</v>
      </c>
      <c r="DR15" s="4">
        <f t="shared" si="56"/>
        <v>0</v>
      </c>
      <c r="DS15" s="7">
        <f>'RPE DIARIO'!AJ14</f>
        <v>0</v>
      </c>
      <c r="DT15" s="4">
        <v>90</v>
      </c>
      <c r="DU15" s="4">
        <f t="shared" si="57"/>
        <v>0</v>
      </c>
      <c r="DV15" s="7">
        <f>'RPE DIARIO'!AK14</f>
        <v>0</v>
      </c>
      <c r="DW15" s="4">
        <v>90</v>
      </c>
      <c r="DX15" s="4">
        <f t="shared" si="58"/>
        <v>0</v>
      </c>
      <c r="DY15" s="7">
        <f>'RPE DIARIO'!AL14</f>
        <v>0</v>
      </c>
      <c r="DZ15" s="4">
        <v>75</v>
      </c>
      <c r="EA15" s="4">
        <f t="shared" si="59"/>
        <v>0</v>
      </c>
      <c r="EB15" s="11">
        <f t="shared" si="0"/>
        <v>0</v>
      </c>
      <c r="EC15" s="16">
        <f t="shared" si="60"/>
        <v>0</v>
      </c>
      <c r="ED15" s="51">
        <f t="shared" si="61"/>
        <v>-105</v>
      </c>
      <c r="EE15" s="54">
        <f t="shared" si="62"/>
        <v>1057.5</v>
      </c>
      <c r="EF15" s="7">
        <f>'RPE DIARIO'!AM14</f>
        <v>0</v>
      </c>
      <c r="EG15" s="4">
        <v>90</v>
      </c>
      <c r="EH15" s="4">
        <f t="shared" si="63"/>
        <v>0</v>
      </c>
      <c r="EI15" s="7">
        <f>'RPE DIARIO'!AN14</f>
        <v>0</v>
      </c>
      <c r="EJ15" s="4">
        <v>90</v>
      </c>
      <c r="EK15" s="4">
        <f t="shared" si="64"/>
        <v>0</v>
      </c>
      <c r="EL15" s="7">
        <f>'RPE DIARIO'!AO14</f>
        <v>0</v>
      </c>
      <c r="EM15" s="4">
        <v>90</v>
      </c>
      <c r="EN15" s="4">
        <f t="shared" si="65"/>
        <v>0</v>
      </c>
      <c r="EO15" s="7">
        <f>'RPE DIARIO'!AP14</f>
        <v>0</v>
      </c>
      <c r="EP15" s="4">
        <v>75</v>
      </c>
      <c r="EQ15" s="4">
        <f t="shared" si="66"/>
        <v>0</v>
      </c>
      <c r="ER15" s="11">
        <f t="shared" si="1"/>
        <v>0</v>
      </c>
      <c r="ES15" s="16">
        <f t="shared" si="67"/>
        <v>0</v>
      </c>
      <c r="ET15" s="51">
        <f t="shared" si="68"/>
        <v>-105</v>
      </c>
      <c r="EU15" s="54">
        <f t="shared" si="69"/>
        <v>566.25</v>
      </c>
      <c r="EV15" s="7">
        <f>'RPE DIARIO'!AQ14</f>
        <v>0</v>
      </c>
      <c r="EW15" s="4">
        <v>90</v>
      </c>
      <c r="EX15" s="4">
        <f t="shared" si="70"/>
        <v>0</v>
      </c>
      <c r="EY15" s="7">
        <f>'RPE DIARIO'!AR14</f>
        <v>0</v>
      </c>
      <c r="EZ15" s="4">
        <v>90</v>
      </c>
      <c r="FA15" s="4">
        <f t="shared" si="71"/>
        <v>0</v>
      </c>
      <c r="FB15" s="7">
        <f>'RPE DIARIO'!AS14</f>
        <v>0</v>
      </c>
      <c r="FC15" s="4">
        <v>90</v>
      </c>
      <c r="FD15" s="4">
        <f t="shared" si="72"/>
        <v>0</v>
      </c>
      <c r="FE15" s="7">
        <f>'RPE DIARIO'!AT14</f>
        <v>0</v>
      </c>
      <c r="FF15" s="4">
        <v>75</v>
      </c>
      <c r="FG15" s="4">
        <f t="shared" si="73"/>
        <v>0</v>
      </c>
      <c r="FH15" s="11">
        <f t="shared" si="2"/>
        <v>0</v>
      </c>
      <c r="FI15" s="16">
        <f t="shared" si="74"/>
        <v>0</v>
      </c>
      <c r="FJ15" s="51">
        <f t="shared" si="75"/>
        <v>-105</v>
      </c>
      <c r="FK15" s="54">
        <f t="shared" si="76"/>
        <v>0</v>
      </c>
    </row>
    <row r="16" spans="2:167" ht="16.2" customHeight="1" x14ac:dyDescent="0.3">
      <c r="B16" s="14" t="s">
        <v>15</v>
      </c>
      <c r="C16" s="7">
        <f>'RPE DIARIO'!C15</f>
        <v>5</v>
      </c>
      <c r="D16" s="4">
        <v>60</v>
      </c>
      <c r="E16" s="4">
        <f t="shared" si="3"/>
        <v>300</v>
      </c>
      <c r="F16" s="7">
        <f>'RPE DIARIO'!D15</f>
        <v>4</v>
      </c>
      <c r="G16" s="4">
        <v>90</v>
      </c>
      <c r="H16" s="4">
        <f t="shared" si="4"/>
        <v>360</v>
      </c>
      <c r="I16" s="7">
        <f>'RPE DIARIO'!E15</f>
        <v>7</v>
      </c>
      <c r="J16" s="3">
        <v>90</v>
      </c>
      <c r="K16" s="3">
        <f t="shared" si="5"/>
        <v>630</v>
      </c>
      <c r="L16" s="7">
        <f>'RPE DIARIO'!F15</f>
        <v>7</v>
      </c>
      <c r="M16" s="4">
        <v>75</v>
      </c>
      <c r="N16" s="4">
        <f t="shared" si="6"/>
        <v>525</v>
      </c>
      <c r="O16" s="12">
        <f t="shared" si="7"/>
        <v>1185</v>
      </c>
      <c r="P16" s="7">
        <f>'RPE DIARIO'!G15</f>
        <v>5</v>
      </c>
      <c r="Q16" s="4">
        <v>60</v>
      </c>
      <c r="R16" s="4">
        <f t="shared" si="8"/>
        <v>300</v>
      </c>
      <c r="S16" s="7">
        <f>'RPE DIARIO'!H15</f>
        <v>3</v>
      </c>
      <c r="T16" s="4">
        <v>90</v>
      </c>
      <c r="U16" s="4">
        <f t="shared" si="9"/>
        <v>270</v>
      </c>
      <c r="V16" s="7">
        <f>'RPE DIARIO'!I15</f>
        <v>6</v>
      </c>
      <c r="W16" s="3">
        <v>90</v>
      </c>
      <c r="X16" s="3">
        <f t="shared" si="10"/>
        <v>540</v>
      </c>
      <c r="Y16" s="7">
        <f>'RPE DIARIO'!J15</f>
        <v>5</v>
      </c>
      <c r="Z16" s="4">
        <v>75</v>
      </c>
      <c r="AA16" s="4">
        <f t="shared" si="11"/>
        <v>375</v>
      </c>
      <c r="AB16" s="12">
        <f t="shared" si="12"/>
        <v>945</v>
      </c>
      <c r="AC16" s="7">
        <f>'RPE DIARIO'!K15</f>
        <v>8</v>
      </c>
      <c r="AD16" s="4">
        <v>60</v>
      </c>
      <c r="AE16" s="4">
        <f t="shared" si="13"/>
        <v>480</v>
      </c>
      <c r="AF16" s="7">
        <f>'RPE DIARIO'!L15</f>
        <v>3</v>
      </c>
      <c r="AG16" s="4">
        <v>90</v>
      </c>
      <c r="AH16" s="4">
        <f t="shared" si="14"/>
        <v>270</v>
      </c>
      <c r="AI16" s="7">
        <f>'RPE DIARIO'!M15</f>
        <v>6</v>
      </c>
      <c r="AJ16" s="3">
        <v>90</v>
      </c>
      <c r="AK16" s="3">
        <f t="shared" si="15"/>
        <v>540</v>
      </c>
      <c r="AL16" s="7">
        <f>'RPE DIARIO'!N15</f>
        <v>8</v>
      </c>
      <c r="AM16" s="4">
        <v>75</v>
      </c>
      <c r="AN16" s="4">
        <f t="shared" si="16"/>
        <v>600</v>
      </c>
      <c r="AO16" s="12">
        <f t="shared" si="17"/>
        <v>1350</v>
      </c>
      <c r="AP16" s="7">
        <f>'RPE DIARIO'!O15</f>
        <v>3</v>
      </c>
      <c r="AQ16" s="4">
        <v>60</v>
      </c>
      <c r="AR16" s="4">
        <f t="shared" si="18"/>
        <v>180</v>
      </c>
      <c r="AS16" s="7">
        <f>'RPE DIARIO'!P15</f>
        <v>6</v>
      </c>
      <c r="AT16" s="4">
        <v>90</v>
      </c>
      <c r="AU16" s="4">
        <f t="shared" si="19"/>
        <v>540</v>
      </c>
      <c r="AV16" s="7">
        <f>'RPE DIARIO'!Q15</f>
        <v>3</v>
      </c>
      <c r="AW16" s="3">
        <v>90</v>
      </c>
      <c r="AX16" s="3">
        <f t="shared" si="20"/>
        <v>270</v>
      </c>
      <c r="AY16" s="7">
        <f>'RPE DIARIO'!R15</f>
        <v>3</v>
      </c>
      <c r="AZ16" s="4">
        <v>75</v>
      </c>
      <c r="BA16" s="4">
        <f t="shared" si="21"/>
        <v>225</v>
      </c>
      <c r="BB16" s="12">
        <f t="shared" si="22"/>
        <v>945</v>
      </c>
      <c r="BC16" s="48">
        <f t="shared" si="23"/>
        <v>1106.25</v>
      </c>
      <c r="BD16" s="7">
        <f>'RPE DIARIO'!S15</f>
        <v>6</v>
      </c>
      <c r="BE16" s="4">
        <v>90</v>
      </c>
      <c r="BF16" s="4">
        <f t="shared" si="24"/>
        <v>540</v>
      </c>
      <c r="BG16" s="7">
        <f>'RPE DIARIO'!T15</f>
        <v>6</v>
      </c>
      <c r="BH16" s="4">
        <v>90</v>
      </c>
      <c r="BI16" s="4">
        <f t="shared" si="25"/>
        <v>540</v>
      </c>
      <c r="BJ16" s="7">
        <f>'RPE DIARIO'!U15</f>
        <v>7</v>
      </c>
      <c r="BK16" s="3">
        <v>90</v>
      </c>
      <c r="BL16" s="4">
        <f t="shared" si="26"/>
        <v>630</v>
      </c>
      <c r="BM16" s="7">
        <f>'RPE DIARIO'!V15</f>
        <v>4</v>
      </c>
      <c r="BN16" s="4">
        <v>75</v>
      </c>
      <c r="BO16" s="4">
        <f t="shared" si="27"/>
        <v>300</v>
      </c>
      <c r="BP16" s="11">
        <f t="shared" si="28"/>
        <v>2010</v>
      </c>
      <c r="BQ16" s="16">
        <f t="shared" si="29"/>
        <v>181.69491525423729</v>
      </c>
      <c r="BR16" s="51">
        <f t="shared" si="30"/>
        <v>76.694915254237287</v>
      </c>
      <c r="BS16" s="49">
        <f t="shared" si="31"/>
        <v>1312.5</v>
      </c>
      <c r="BT16" s="7">
        <f>'RPE DIARIO'!W15</f>
        <v>3</v>
      </c>
      <c r="BU16" s="4">
        <v>90</v>
      </c>
      <c r="BV16" s="4">
        <f t="shared" si="32"/>
        <v>270</v>
      </c>
      <c r="BW16" s="7">
        <f>'RPE DIARIO'!X15</f>
        <v>7</v>
      </c>
      <c r="BX16" s="4">
        <v>90</v>
      </c>
      <c r="BY16" s="4">
        <f t="shared" si="33"/>
        <v>630</v>
      </c>
      <c r="BZ16" s="7">
        <f>'RPE DIARIO'!Y15</f>
        <v>8</v>
      </c>
      <c r="CA16" s="4">
        <v>90</v>
      </c>
      <c r="CB16" s="4">
        <f t="shared" si="34"/>
        <v>720</v>
      </c>
      <c r="CC16" s="7">
        <f>'RPE DIARIO'!Z15</f>
        <v>6</v>
      </c>
      <c r="CD16" s="4">
        <v>75</v>
      </c>
      <c r="CE16" s="4">
        <f t="shared" si="35"/>
        <v>450</v>
      </c>
      <c r="CF16" s="11">
        <f t="shared" si="36"/>
        <v>2070</v>
      </c>
      <c r="CG16" s="16">
        <f t="shared" si="37"/>
        <v>157.71428571428572</v>
      </c>
      <c r="CH16" s="51">
        <f t="shared" si="38"/>
        <v>52.714285714285722</v>
      </c>
      <c r="CI16" s="54">
        <f t="shared" si="39"/>
        <v>1593.75</v>
      </c>
      <c r="CJ16" s="7">
        <f>'RPE DIARIO'!AA15</f>
        <v>9</v>
      </c>
      <c r="CK16" s="4">
        <v>90</v>
      </c>
      <c r="CL16" s="4">
        <f t="shared" si="40"/>
        <v>810</v>
      </c>
      <c r="CM16" s="7">
        <f>'RPE DIARIO'!AB15</f>
        <v>7</v>
      </c>
      <c r="CN16" s="4">
        <v>90</v>
      </c>
      <c r="CO16" s="4">
        <f t="shared" si="41"/>
        <v>630</v>
      </c>
      <c r="CP16" s="7">
        <f>'RPE DIARIO'!AC15</f>
        <v>5</v>
      </c>
      <c r="CQ16" s="4">
        <v>90</v>
      </c>
      <c r="CR16" s="4">
        <f t="shared" si="42"/>
        <v>450</v>
      </c>
      <c r="CS16" s="7">
        <f>'RPE DIARIO'!AD15</f>
        <v>7</v>
      </c>
      <c r="CT16" s="4">
        <v>75</v>
      </c>
      <c r="CU16" s="4">
        <f t="shared" si="43"/>
        <v>525</v>
      </c>
      <c r="CV16" s="11">
        <f t="shared" si="44"/>
        <v>2415</v>
      </c>
      <c r="CW16" s="16">
        <f t="shared" si="45"/>
        <v>151.52941176470588</v>
      </c>
      <c r="CX16" s="51">
        <f t="shared" si="46"/>
        <v>46.529411764705884</v>
      </c>
      <c r="CY16" s="54">
        <f t="shared" si="47"/>
        <v>1860</v>
      </c>
      <c r="CZ16" s="7">
        <f>'RPE DIARIO'!AE15</f>
        <v>0</v>
      </c>
      <c r="DA16" s="4">
        <v>90</v>
      </c>
      <c r="DB16" s="4">
        <f t="shared" si="48"/>
        <v>0</v>
      </c>
      <c r="DC16" s="7">
        <f>'RPE DIARIO'!AF15</f>
        <v>0</v>
      </c>
      <c r="DD16" s="4">
        <v>90</v>
      </c>
      <c r="DE16" s="4">
        <f t="shared" si="49"/>
        <v>0</v>
      </c>
      <c r="DF16" s="7">
        <f>'RPE DIARIO'!AG15</f>
        <v>0</v>
      </c>
      <c r="DG16" s="4">
        <v>90</v>
      </c>
      <c r="DH16" s="4">
        <f t="shared" si="50"/>
        <v>0</v>
      </c>
      <c r="DI16" s="7">
        <f>'RPE DIARIO'!AH15</f>
        <v>0</v>
      </c>
      <c r="DJ16" s="4">
        <v>75</v>
      </c>
      <c r="DK16" s="4">
        <f t="shared" si="51"/>
        <v>0</v>
      </c>
      <c r="DL16" s="11">
        <f t="shared" si="52"/>
        <v>0</v>
      </c>
      <c r="DM16" s="16">
        <f t="shared" si="53"/>
        <v>0</v>
      </c>
      <c r="DN16" s="51">
        <f t="shared" si="54"/>
        <v>-105</v>
      </c>
      <c r="DO16" s="54">
        <f t="shared" si="55"/>
        <v>1623.75</v>
      </c>
      <c r="DP16" s="7">
        <f>'RPE DIARIO'!AI15</f>
        <v>0</v>
      </c>
      <c r="DQ16" s="4">
        <v>90</v>
      </c>
      <c r="DR16" s="4">
        <f t="shared" si="56"/>
        <v>0</v>
      </c>
      <c r="DS16" s="7">
        <f>'RPE DIARIO'!AJ15</f>
        <v>0</v>
      </c>
      <c r="DT16" s="4">
        <v>90</v>
      </c>
      <c r="DU16" s="4">
        <f t="shared" si="57"/>
        <v>0</v>
      </c>
      <c r="DV16" s="7">
        <f>'RPE DIARIO'!AK15</f>
        <v>0</v>
      </c>
      <c r="DW16" s="4">
        <v>90</v>
      </c>
      <c r="DX16" s="4">
        <f t="shared" si="58"/>
        <v>0</v>
      </c>
      <c r="DY16" s="7">
        <f>'RPE DIARIO'!AL15</f>
        <v>0</v>
      </c>
      <c r="DZ16" s="4">
        <v>75</v>
      </c>
      <c r="EA16" s="4">
        <f t="shared" si="59"/>
        <v>0</v>
      </c>
      <c r="EB16" s="11">
        <f t="shared" si="0"/>
        <v>0</v>
      </c>
      <c r="EC16" s="16">
        <f t="shared" si="60"/>
        <v>0</v>
      </c>
      <c r="ED16" s="51">
        <f t="shared" si="61"/>
        <v>-105</v>
      </c>
      <c r="EE16" s="54">
        <f t="shared" si="62"/>
        <v>1121.25</v>
      </c>
      <c r="EF16" s="7">
        <f>'RPE DIARIO'!AM15</f>
        <v>0</v>
      </c>
      <c r="EG16" s="4">
        <v>90</v>
      </c>
      <c r="EH16" s="4">
        <f t="shared" si="63"/>
        <v>0</v>
      </c>
      <c r="EI16" s="7">
        <f>'RPE DIARIO'!AN15</f>
        <v>0</v>
      </c>
      <c r="EJ16" s="4">
        <v>90</v>
      </c>
      <c r="EK16" s="4">
        <f t="shared" si="64"/>
        <v>0</v>
      </c>
      <c r="EL16" s="7">
        <f>'RPE DIARIO'!AO15</f>
        <v>0</v>
      </c>
      <c r="EM16" s="4">
        <v>90</v>
      </c>
      <c r="EN16" s="4">
        <f t="shared" si="65"/>
        <v>0</v>
      </c>
      <c r="EO16" s="7">
        <f>'RPE DIARIO'!AP15</f>
        <v>0</v>
      </c>
      <c r="EP16" s="4">
        <v>75</v>
      </c>
      <c r="EQ16" s="4">
        <f t="shared" si="66"/>
        <v>0</v>
      </c>
      <c r="ER16" s="11">
        <f t="shared" si="1"/>
        <v>0</v>
      </c>
      <c r="ES16" s="16">
        <f t="shared" si="67"/>
        <v>0</v>
      </c>
      <c r="ET16" s="51">
        <f t="shared" si="68"/>
        <v>-105</v>
      </c>
      <c r="EU16" s="54">
        <f t="shared" si="69"/>
        <v>603.75</v>
      </c>
      <c r="EV16" s="7">
        <f>'RPE DIARIO'!AQ15</f>
        <v>0</v>
      </c>
      <c r="EW16" s="4">
        <v>90</v>
      </c>
      <c r="EX16" s="4">
        <f t="shared" si="70"/>
        <v>0</v>
      </c>
      <c r="EY16" s="7">
        <f>'RPE DIARIO'!AR15</f>
        <v>0</v>
      </c>
      <c r="EZ16" s="4">
        <v>90</v>
      </c>
      <c r="FA16" s="4">
        <f t="shared" si="71"/>
        <v>0</v>
      </c>
      <c r="FB16" s="7">
        <f>'RPE DIARIO'!AS15</f>
        <v>0</v>
      </c>
      <c r="FC16" s="4">
        <v>90</v>
      </c>
      <c r="FD16" s="4">
        <f t="shared" si="72"/>
        <v>0</v>
      </c>
      <c r="FE16" s="7">
        <f>'RPE DIARIO'!AT15</f>
        <v>0</v>
      </c>
      <c r="FF16" s="4">
        <v>75</v>
      </c>
      <c r="FG16" s="4">
        <f t="shared" si="73"/>
        <v>0</v>
      </c>
      <c r="FH16" s="11">
        <f t="shared" si="2"/>
        <v>0</v>
      </c>
      <c r="FI16" s="16">
        <f t="shared" si="74"/>
        <v>0</v>
      </c>
      <c r="FJ16" s="51">
        <f t="shared" si="75"/>
        <v>-105</v>
      </c>
      <c r="FK16" s="54">
        <f t="shared" si="76"/>
        <v>0</v>
      </c>
    </row>
    <row r="17" spans="2:167" ht="16.2" customHeight="1" x14ac:dyDescent="0.3">
      <c r="B17" s="14" t="s">
        <v>16</v>
      </c>
      <c r="C17" s="7">
        <f>'RPE DIARIO'!C16</f>
        <v>7</v>
      </c>
      <c r="D17" s="4">
        <v>60</v>
      </c>
      <c r="E17" s="4">
        <f t="shared" si="3"/>
        <v>420</v>
      </c>
      <c r="F17" s="7">
        <f>'RPE DIARIO'!D16</f>
        <v>9</v>
      </c>
      <c r="G17" s="4">
        <v>90</v>
      </c>
      <c r="H17" s="4">
        <f t="shared" si="4"/>
        <v>810</v>
      </c>
      <c r="I17" s="7">
        <f>'RPE DIARIO'!E16</f>
        <v>4</v>
      </c>
      <c r="J17" s="3">
        <v>90</v>
      </c>
      <c r="K17" s="3">
        <f t="shared" si="5"/>
        <v>360</v>
      </c>
      <c r="L17" s="7">
        <f>'RPE DIARIO'!F16</f>
        <v>10</v>
      </c>
      <c r="M17" s="4">
        <v>75</v>
      </c>
      <c r="N17" s="4">
        <f t="shared" si="6"/>
        <v>750</v>
      </c>
      <c r="O17" s="12">
        <f t="shared" si="7"/>
        <v>1980</v>
      </c>
      <c r="P17" s="7">
        <f>'RPE DIARIO'!G16</f>
        <v>6</v>
      </c>
      <c r="Q17" s="4">
        <v>60</v>
      </c>
      <c r="R17" s="4">
        <f t="shared" si="8"/>
        <v>360</v>
      </c>
      <c r="S17" s="7">
        <f>'RPE DIARIO'!H16</f>
        <v>6</v>
      </c>
      <c r="T17" s="4">
        <v>90</v>
      </c>
      <c r="U17" s="4">
        <f t="shared" si="9"/>
        <v>540</v>
      </c>
      <c r="V17" s="7">
        <f>'RPE DIARIO'!I16</f>
        <v>8</v>
      </c>
      <c r="W17" s="3">
        <v>90</v>
      </c>
      <c r="X17" s="3">
        <f t="shared" si="10"/>
        <v>720</v>
      </c>
      <c r="Y17" s="7">
        <f>'RPE DIARIO'!J16</f>
        <v>3</v>
      </c>
      <c r="Z17" s="4">
        <v>75</v>
      </c>
      <c r="AA17" s="4">
        <f t="shared" si="11"/>
        <v>225</v>
      </c>
      <c r="AB17" s="12">
        <f t="shared" si="12"/>
        <v>1125</v>
      </c>
      <c r="AC17" s="7">
        <f>'RPE DIARIO'!K16</f>
        <v>6</v>
      </c>
      <c r="AD17" s="4">
        <v>60</v>
      </c>
      <c r="AE17" s="4">
        <f t="shared" si="13"/>
        <v>360</v>
      </c>
      <c r="AF17" s="7">
        <f>'RPE DIARIO'!L16</f>
        <v>3</v>
      </c>
      <c r="AG17" s="4">
        <v>90</v>
      </c>
      <c r="AH17" s="4">
        <f t="shared" si="14"/>
        <v>270</v>
      </c>
      <c r="AI17" s="7">
        <f>'RPE DIARIO'!M16</f>
        <v>6</v>
      </c>
      <c r="AJ17" s="3">
        <v>90</v>
      </c>
      <c r="AK17" s="3">
        <f t="shared" si="15"/>
        <v>540</v>
      </c>
      <c r="AL17" s="7">
        <f>'RPE DIARIO'!N16</f>
        <v>3</v>
      </c>
      <c r="AM17" s="4">
        <v>75</v>
      </c>
      <c r="AN17" s="4">
        <f t="shared" si="16"/>
        <v>225</v>
      </c>
      <c r="AO17" s="12">
        <f t="shared" si="17"/>
        <v>855</v>
      </c>
      <c r="AP17" s="7">
        <f>'RPE DIARIO'!O16</f>
        <v>8</v>
      </c>
      <c r="AQ17" s="4">
        <v>60</v>
      </c>
      <c r="AR17" s="4">
        <f t="shared" si="18"/>
        <v>480</v>
      </c>
      <c r="AS17" s="7">
        <f>'RPE DIARIO'!P16</f>
        <v>6</v>
      </c>
      <c r="AT17" s="4">
        <v>90</v>
      </c>
      <c r="AU17" s="4">
        <f t="shared" si="19"/>
        <v>540</v>
      </c>
      <c r="AV17" s="7">
        <f>'RPE DIARIO'!Q16</f>
        <v>6</v>
      </c>
      <c r="AW17" s="3">
        <v>90</v>
      </c>
      <c r="AX17" s="3">
        <f t="shared" si="20"/>
        <v>540</v>
      </c>
      <c r="AY17" s="7">
        <f>'RPE DIARIO'!R16</f>
        <v>6</v>
      </c>
      <c r="AZ17" s="4">
        <v>75</v>
      </c>
      <c r="BA17" s="4">
        <f t="shared" si="21"/>
        <v>450</v>
      </c>
      <c r="BB17" s="12">
        <f t="shared" si="22"/>
        <v>1470</v>
      </c>
      <c r="BC17" s="48">
        <f t="shared" si="23"/>
        <v>1357.5</v>
      </c>
      <c r="BD17" s="7">
        <f>'RPE DIARIO'!S16</f>
        <v>5</v>
      </c>
      <c r="BE17" s="4">
        <v>90</v>
      </c>
      <c r="BF17" s="4">
        <f t="shared" si="24"/>
        <v>450</v>
      </c>
      <c r="BG17" s="7">
        <f>'RPE DIARIO'!T16</f>
        <v>4</v>
      </c>
      <c r="BH17" s="4">
        <v>90</v>
      </c>
      <c r="BI17" s="4">
        <f t="shared" si="25"/>
        <v>360</v>
      </c>
      <c r="BJ17" s="7">
        <f>'RPE DIARIO'!U16</f>
        <v>6</v>
      </c>
      <c r="BK17" s="3">
        <v>90</v>
      </c>
      <c r="BL17" s="4">
        <f t="shared" si="26"/>
        <v>540</v>
      </c>
      <c r="BM17" s="7">
        <f>'RPE DIARIO'!V16</f>
        <v>5</v>
      </c>
      <c r="BN17" s="4">
        <v>75</v>
      </c>
      <c r="BO17" s="4">
        <f t="shared" si="27"/>
        <v>375</v>
      </c>
      <c r="BP17" s="11">
        <f t="shared" si="28"/>
        <v>1725</v>
      </c>
      <c r="BQ17" s="16">
        <f t="shared" si="29"/>
        <v>127.07182320441989</v>
      </c>
      <c r="BR17" s="51">
        <f t="shared" si="30"/>
        <v>22.071823204419886</v>
      </c>
      <c r="BS17" s="49">
        <f t="shared" si="31"/>
        <v>1293.75</v>
      </c>
      <c r="BT17" s="7">
        <f>'RPE DIARIO'!W16</f>
        <v>9</v>
      </c>
      <c r="BU17" s="4">
        <v>90</v>
      </c>
      <c r="BV17" s="4">
        <f t="shared" si="32"/>
        <v>810</v>
      </c>
      <c r="BW17" s="7">
        <f>'RPE DIARIO'!X16</f>
        <v>5</v>
      </c>
      <c r="BX17" s="4">
        <v>90</v>
      </c>
      <c r="BY17" s="4">
        <f t="shared" si="33"/>
        <v>450</v>
      </c>
      <c r="BZ17" s="7">
        <f>'RPE DIARIO'!Y16</f>
        <v>7</v>
      </c>
      <c r="CA17" s="4">
        <v>90</v>
      </c>
      <c r="CB17" s="4">
        <f t="shared" si="34"/>
        <v>630</v>
      </c>
      <c r="CC17" s="7">
        <f>'RPE DIARIO'!Z16</f>
        <v>8</v>
      </c>
      <c r="CD17" s="4">
        <v>75</v>
      </c>
      <c r="CE17" s="4">
        <f t="shared" si="35"/>
        <v>600</v>
      </c>
      <c r="CF17" s="11">
        <f t="shared" si="36"/>
        <v>2490</v>
      </c>
      <c r="CG17" s="16">
        <f t="shared" si="37"/>
        <v>192.46376811594203</v>
      </c>
      <c r="CH17" s="51">
        <f t="shared" si="38"/>
        <v>87.463768115942031</v>
      </c>
      <c r="CI17" s="54">
        <f t="shared" si="39"/>
        <v>1635</v>
      </c>
      <c r="CJ17" s="7">
        <f>'RPE DIARIO'!AA16</f>
        <v>6</v>
      </c>
      <c r="CK17" s="4">
        <v>90</v>
      </c>
      <c r="CL17" s="4">
        <f t="shared" si="40"/>
        <v>540</v>
      </c>
      <c r="CM17" s="7">
        <f>'RPE DIARIO'!AB16</f>
        <v>7</v>
      </c>
      <c r="CN17" s="4">
        <v>90</v>
      </c>
      <c r="CO17" s="4">
        <f t="shared" si="41"/>
        <v>630</v>
      </c>
      <c r="CP17" s="7">
        <f>'RPE DIARIO'!AC16</f>
        <v>8</v>
      </c>
      <c r="CQ17" s="4">
        <v>90</v>
      </c>
      <c r="CR17" s="4">
        <f t="shared" si="42"/>
        <v>720</v>
      </c>
      <c r="CS17" s="7">
        <f>'RPE DIARIO'!AD16</f>
        <v>5</v>
      </c>
      <c r="CT17" s="4">
        <v>75</v>
      </c>
      <c r="CU17" s="4">
        <f t="shared" si="43"/>
        <v>375</v>
      </c>
      <c r="CV17" s="11">
        <f t="shared" si="44"/>
        <v>2265</v>
      </c>
      <c r="CW17" s="16">
        <f t="shared" si="45"/>
        <v>138.53211009174311</v>
      </c>
      <c r="CX17" s="51">
        <f t="shared" si="46"/>
        <v>33.532110091743107</v>
      </c>
      <c r="CY17" s="54">
        <f t="shared" si="47"/>
        <v>1987.5</v>
      </c>
      <c r="CZ17" s="7">
        <f>'RPE DIARIO'!AE16</f>
        <v>0</v>
      </c>
      <c r="DA17" s="4">
        <v>90</v>
      </c>
      <c r="DB17" s="4">
        <f t="shared" si="48"/>
        <v>0</v>
      </c>
      <c r="DC17" s="7">
        <f>'RPE DIARIO'!AF16</f>
        <v>0</v>
      </c>
      <c r="DD17" s="4">
        <v>90</v>
      </c>
      <c r="DE17" s="4">
        <f t="shared" si="49"/>
        <v>0</v>
      </c>
      <c r="DF17" s="7">
        <f>'RPE DIARIO'!AG16</f>
        <v>0</v>
      </c>
      <c r="DG17" s="4">
        <v>90</v>
      </c>
      <c r="DH17" s="4">
        <f t="shared" si="50"/>
        <v>0</v>
      </c>
      <c r="DI17" s="7">
        <f>'RPE DIARIO'!AH16</f>
        <v>0</v>
      </c>
      <c r="DJ17" s="4">
        <v>75</v>
      </c>
      <c r="DK17" s="4">
        <f t="shared" si="51"/>
        <v>0</v>
      </c>
      <c r="DL17" s="11">
        <f t="shared" si="52"/>
        <v>0</v>
      </c>
      <c r="DM17" s="16">
        <f t="shared" si="53"/>
        <v>0</v>
      </c>
      <c r="DN17" s="51">
        <f t="shared" si="54"/>
        <v>-105</v>
      </c>
      <c r="DO17" s="54">
        <f t="shared" si="55"/>
        <v>1620</v>
      </c>
      <c r="DP17" s="7">
        <f>'RPE DIARIO'!AI16</f>
        <v>0</v>
      </c>
      <c r="DQ17" s="4">
        <v>90</v>
      </c>
      <c r="DR17" s="4">
        <f t="shared" si="56"/>
        <v>0</v>
      </c>
      <c r="DS17" s="7">
        <f>'RPE DIARIO'!AJ16</f>
        <v>0</v>
      </c>
      <c r="DT17" s="4">
        <v>90</v>
      </c>
      <c r="DU17" s="4">
        <f t="shared" si="57"/>
        <v>0</v>
      </c>
      <c r="DV17" s="7">
        <f>'RPE DIARIO'!AK16</f>
        <v>0</v>
      </c>
      <c r="DW17" s="4">
        <v>90</v>
      </c>
      <c r="DX17" s="4">
        <f t="shared" si="58"/>
        <v>0</v>
      </c>
      <c r="DY17" s="7">
        <f>'RPE DIARIO'!AL16</f>
        <v>0</v>
      </c>
      <c r="DZ17" s="4">
        <v>75</v>
      </c>
      <c r="EA17" s="4">
        <f t="shared" si="59"/>
        <v>0</v>
      </c>
      <c r="EB17" s="11">
        <f t="shared" si="0"/>
        <v>0</v>
      </c>
      <c r="EC17" s="16">
        <f t="shared" si="60"/>
        <v>0</v>
      </c>
      <c r="ED17" s="51">
        <f t="shared" si="61"/>
        <v>-105</v>
      </c>
      <c r="EE17" s="54">
        <f t="shared" si="62"/>
        <v>1188.75</v>
      </c>
      <c r="EF17" s="7">
        <f>'RPE DIARIO'!AM16</f>
        <v>0</v>
      </c>
      <c r="EG17" s="4">
        <v>90</v>
      </c>
      <c r="EH17" s="4">
        <f t="shared" si="63"/>
        <v>0</v>
      </c>
      <c r="EI17" s="7">
        <f>'RPE DIARIO'!AN16</f>
        <v>0</v>
      </c>
      <c r="EJ17" s="4">
        <v>90</v>
      </c>
      <c r="EK17" s="4">
        <f t="shared" si="64"/>
        <v>0</v>
      </c>
      <c r="EL17" s="7">
        <f>'RPE DIARIO'!AO16</f>
        <v>0</v>
      </c>
      <c r="EM17" s="4">
        <v>90</v>
      </c>
      <c r="EN17" s="4">
        <f t="shared" si="65"/>
        <v>0</v>
      </c>
      <c r="EO17" s="7">
        <f>'RPE DIARIO'!AP16</f>
        <v>0</v>
      </c>
      <c r="EP17" s="4">
        <v>75</v>
      </c>
      <c r="EQ17" s="4">
        <f t="shared" si="66"/>
        <v>0</v>
      </c>
      <c r="ER17" s="11">
        <f t="shared" si="1"/>
        <v>0</v>
      </c>
      <c r="ES17" s="16">
        <f t="shared" si="67"/>
        <v>0</v>
      </c>
      <c r="ET17" s="51">
        <f t="shared" si="68"/>
        <v>-105</v>
      </c>
      <c r="EU17" s="54">
        <f t="shared" si="69"/>
        <v>566.25</v>
      </c>
      <c r="EV17" s="7">
        <f>'RPE DIARIO'!AQ16</f>
        <v>0</v>
      </c>
      <c r="EW17" s="4">
        <v>90</v>
      </c>
      <c r="EX17" s="4">
        <f t="shared" si="70"/>
        <v>0</v>
      </c>
      <c r="EY17" s="7">
        <f>'RPE DIARIO'!AR16</f>
        <v>0</v>
      </c>
      <c r="EZ17" s="4">
        <v>90</v>
      </c>
      <c r="FA17" s="4">
        <f t="shared" si="71"/>
        <v>0</v>
      </c>
      <c r="FB17" s="7">
        <f>'RPE DIARIO'!AS16</f>
        <v>0</v>
      </c>
      <c r="FC17" s="4">
        <v>90</v>
      </c>
      <c r="FD17" s="4">
        <f t="shared" si="72"/>
        <v>0</v>
      </c>
      <c r="FE17" s="7">
        <f>'RPE DIARIO'!AT16</f>
        <v>0</v>
      </c>
      <c r="FF17" s="4">
        <v>75</v>
      </c>
      <c r="FG17" s="4">
        <f t="shared" si="73"/>
        <v>0</v>
      </c>
      <c r="FH17" s="11">
        <f t="shared" si="2"/>
        <v>0</v>
      </c>
      <c r="FI17" s="16">
        <f t="shared" si="74"/>
        <v>0</v>
      </c>
      <c r="FJ17" s="51">
        <f t="shared" si="75"/>
        <v>-105</v>
      </c>
      <c r="FK17" s="54">
        <f t="shared" si="76"/>
        <v>0</v>
      </c>
    </row>
    <row r="18" spans="2:167" ht="16.2" customHeight="1" x14ac:dyDescent="0.3">
      <c r="B18" s="14" t="s">
        <v>17</v>
      </c>
      <c r="C18" s="7">
        <f>'RPE DIARIO'!C17</f>
        <v>7</v>
      </c>
      <c r="D18" s="4">
        <v>60</v>
      </c>
      <c r="E18" s="4">
        <f t="shared" si="3"/>
        <v>420</v>
      </c>
      <c r="F18" s="7">
        <f>'RPE DIARIO'!D17</f>
        <v>4</v>
      </c>
      <c r="G18" s="4">
        <v>90</v>
      </c>
      <c r="H18" s="4">
        <f t="shared" si="4"/>
        <v>360</v>
      </c>
      <c r="I18" s="7">
        <f>'RPE DIARIO'!E17</f>
        <v>6</v>
      </c>
      <c r="J18" s="3">
        <v>90</v>
      </c>
      <c r="K18" s="3">
        <f t="shared" si="5"/>
        <v>540</v>
      </c>
      <c r="L18" s="7">
        <f>'RPE DIARIO'!F17</f>
        <v>5</v>
      </c>
      <c r="M18" s="4">
        <v>75</v>
      </c>
      <c r="N18" s="4">
        <f t="shared" si="6"/>
        <v>375</v>
      </c>
      <c r="O18" s="12">
        <f t="shared" si="7"/>
        <v>1155</v>
      </c>
      <c r="P18" s="7">
        <f>'RPE DIARIO'!G17</f>
        <v>5</v>
      </c>
      <c r="Q18" s="4">
        <v>60</v>
      </c>
      <c r="R18" s="4">
        <f t="shared" si="8"/>
        <v>300</v>
      </c>
      <c r="S18" s="7">
        <f>'RPE DIARIO'!H17</f>
        <v>9</v>
      </c>
      <c r="T18" s="4">
        <v>90</v>
      </c>
      <c r="U18" s="4">
        <f t="shared" si="9"/>
        <v>810</v>
      </c>
      <c r="V18" s="7">
        <f>'RPE DIARIO'!I17</f>
        <v>5</v>
      </c>
      <c r="W18" s="3">
        <v>90</v>
      </c>
      <c r="X18" s="3">
        <f t="shared" si="10"/>
        <v>450</v>
      </c>
      <c r="Y18" s="7">
        <f>'RPE DIARIO'!J17</f>
        <v>7</v>
      </c>
      <c r="Z18" s="4">
        <v>75</v>
      </c>
      <c r="AA18" s="4">
        <f t="shared" si="11"/>
        <v>525</v>
      </c>
      <c r="AB18" s="12">
        <f t="shared" si="12"/>
        <v>1635</v>
      </c>
      <c r="AC18" s="7">
        <f>'RPE DIARIO'!K17</f>
        <v>7</v>
      </c>
      <c r="AD18" s="4">
        <v>60</v>
      </c>
      <c r="AE18" s="4">
        <f t="shared" si="13"/>
        <v>420</v>
      </c>
      <c r="AF18" s="7">
        <f>'RPE DIARIO'!L17</f>
        <v>10</v>
      </c>
      <c r="AG18" s="4">
        <v>90</v>
      </c>
      <c r="AH18" s="4">
        <f t="shared" si="14"/>
        <v>900</v>
      </c>
      <c r="AI18" s="7">
        <f>'RPE DIARIO'!M17</f>
        <v>4</v>
      </c>
      <c r="AJ18" s="3">
        <v>90</v>
      </c>
      <c r="AK18" s="3">
        <f t="shared" si="15"/>
        <v>360</v>
      </c>
      <c r="AL18" s="7">
        <f>'RPE DIARIO'!N17</f>
        <v>6</v>
      </c>
      <c r="AM18" s="4">
        <v>75</v>
      </c>
      <c r="AN18" s="4">
        <f t="shared" si="16"/>
        <v>450</v>
      </c>
      <c r="AO18" s="12">
        <f t="shared" si="17"/>
        <v>1770</v>
      </c>
      <c r="AP18" s="7">
        <f>'RPE DIARIO'!O17</f>
        <v>6</v>
      </c>
      <c r="AQ18" s="4">
        <v>60</v>
      </c>
      <c r="AR18" s="4">
        <f t="shared" si="18"/>
        <v>360</v>
      </c>
      <c r="AS18" s="7">
        <f>'RPE DIARIO'!P17</f>
        <v>9</v>
      </c>
      <c r="AT18" s="4">
        <v>90</v>
      </c>
      <c r="AU18" s="4">
        <f t="shared" si="19"/>
        <v>810</v>
      </c>
      <c r="AV18" s="7">
        <f>'RPE DIARIO'!Q17</f>
        <v>5</v>
      </c>
      <c r="AW18" s="3">
        <v>90</v>
      </c>
      <c r="AX18" s="3">
        <f t="shared" si="20"/>
        <v>450</v>
      </c>
      <c r="AY18" s="7">
        <f>'RPE DIARIO'!R17</f>
        <v>7</v>
      </c>
      <c r="AZ18" s="4">
        <v>75</v>
      </c>
      <c r="BA18" s="4">
        <f t="shared" si="21"/>
        <v>525</v>
      </c>
      <c r="BB18" s="12">
        <f t="shared" si="22"/>
        <v>1695</v>
      </c>
      <c r="BC18" s="48">
        <f t="shared" si="23"/>
        <v>1563.75</v>
      </c>
      <c r="BD18" s="7">
        <f>'RPE DIARIO'!S17</f>
        <v>3</v>
      </c>
      <c r="BE18" s="4">
        <v>90</v>
      </c>
      <c r="BF18" s="4">
        <f t="shared" si="24"/>
        <v>270</v>
      </c>
      <c r="BG18" s="7">
        <f>'RPE DIARIO'!T17</f>
        <v>7</v>
      </c>
      <c r="BH18" s="4">
        <v>90</v>
      </c>
      <c r="BI18" s="4">
        <f t="shared" si="25"/>
        <v>630</v>
      </c>
      <c r="BJ18" s="7">
        <f>'RPE DIARIO'!U17</f>
        <v>7</v>
      </c>
      <c r="BK18" s="3">
        <v>90</v>
      </c>
      <c r="BL18" s="4">
        <f t="shared" si="26"/>
        <v>630</v>
      </c>
      <c r="BM18" s="7">
        <f>'RPE DIARIO'!V17</f>
        <v>6</v>
      </c>
      <c r="BN18" s="4">
        <v>75</v>
      </c>
      <c r="BO18" s="4">
        <f t="shared" si="27"/>
        <v>450</v>
      </c>
      <c r="BP18" s="11">
        <f t="shared" si="28"/>
        <v>1980</v>
      </c>
      <c r="BQ18" s="16">
        <f t="shared" si="29"/>
        <v>126.61870503597122</v>
      </c>
      <c r="BR18" s="51">
        <f t="shared" si="30"/>
        <v>21.618705035971217</v>
      </c>
      <c r="BS18" s="49">
        <f t="shared" si="31"/>
        <v>1770</v>
      </c>
      <c r="BT18" s="7">
        <f>'RPE DIARIO'!W17</f>
        <v>7</v>
      </c>
      <c r="BU18" s="4">
        <v>90</v>
      </c>
      <c r="BV18" s="4">
        <f t="shared" si="32"/>
        <v>630</v>
      </c>
      <c r="BW18" s="7">
        <f>'RPE DIARIO'!X17</f>
        <v>7</v>
      </c>
      <c r="BX18" s="4">
        <v>90</v>
      </c>
      <c r="BY18" s="4">
        <f t="shared" si="33"/>
        <v>630</v>
      </c>
      <c r="BZ18" s="7">
        <f>'RPE DIARIO'!Y17</f>
        <v>3</v>
      </c>
      <c r="CA18" s="4">
        <v>90</v>
      </c>
      <c r="CB18" s="4">
        <f t="shared" si="34"/>
        <v>270</v>
      </c>
      <c r="CC18" s="7">
        <f>'RPE DIARIO'!Z17</f>
        <v>5</v>
      </c>
      <c r="CD18" s="4">
        <v>75</v>
      </c>
      <c r="CE18" s="4">
        <f t="shared" si="35"/>
        <v>375</v>
      </c>
      <c r="CF18" s="11">
        <f t="shared" si="36"/>
        <v>1905</v>
      </c>
      <c r="CG18" s="16">
        <f t="shared" si="37"/>
        <v>107.62711864406779</v>
      </c>
      <c r="CH18" s="51">
        <f t="shared" si="38"/>
        <v>2.6271186440677923</v>
      </c>
      <c r="CI18" s="54">
        <f t="shared" si="39"/>
        <v>1837.5</v>
      </c>
      <c r="CJ18" s="7">
        <f>'RPE DIARIO'!AA17</f>
        <v>6</v>
      </c>
      <c r="CK18" s="4">
        <v>90</v>
      </c>
      <c r="CL18" s="4">
        <f t="shared" si="40"/>
        <v>540</v>
      </c>
      <c r="CM18" s="7">
        <f>'RPE DIARIO'!AB17</f>
        <v>4</v>
      </c>
      <c r="CN18" s="4">
        <v>90</v>
      </c>
      <c r="CO18" s="4">
        <f t="shared" si="41"/>
        <v>360</v>
      </c>
      <c r="CP18" s="7">
        <f>'RPE DIARIO'!AC17</f>
        <v>3</v>
      </c>
      <c r="CQ18" s="4">
        <v>90</v>
      </c>
      <c r="CR18" s="4">
        <f t="shared" si="42"/>
        <v>270</v>
      </c>
      <c r="CS18" s="7">
        <f>'RPE DIARIO'!AD17</f>
        <v>6</v>
      </c>
      <c r="CT18" s="4">
        <v>75</v>
      </c>
      <c r="CU18" s="4">
        <f t="shared" si="43"/>
        <v>450</v>
      </c>
      <c r="CV18" s="11">
        <f t="shared" si="44"/>
        <v>1620</v>
      </c>
      <c r="CW18" s="16">
        <f t="shared" si="45"/>
        <v>88.163265306122454</v>
      </c>
      <c r="CX18" s="51">
        <f t="shared" si="46"/>
        <v>-16.836734693877546</v>
      </c>
      <c r="CY18" s="54">
        <f t="shared" si="47"/>
        <v>1800</v>
      </c>
      <c r="CZ18" s="7">
        <f>'RPE DIARIO'!AE17</f>
        <v>0</v>
      </c>
      <c r="DA18" s="4">
        <v>90</v>
      </c>
      <c r="DB18" s="4">
        <f t="shared" si="48"/>
        <v>0</v>
      </c>
      <c r="DC18" s="7">
        <f>'RPE DIARIO'!AF17</f>
        <v>0</v>
      </c>
      <c r="DD18" s="4">
        <v>90</v>
      </c>
      <c r="DE18" s="4">
        <f t="shared" si="49"/>
        <v>0</v>
      </c>
      <c r="DF18" s="7">
        <f>'RPE DIARIO'!AG17</f>
        <v>0</v>
      </c>
      <c r="DG18" s="4">
        <v>90</v>
      </c>
      <c r="DH18" s="4">
        <f t="shared" si="50"/>
        <v>0</v>
      </c>
      <c r="DI18" s="7">
        <f>'RPE DIARIO'!AH17</f>
        <v>0</v>
      </c>
      <c r="DJ18" s="4">
        <v>75</v>
      </c>
      <c r="DK18" s="4">
        <f t="shared" si="51"/>
        <v>0</v>
      </c>
      <c r="DL18" s="11">
        <f t="shared" si="52"/>
        <v>0</v>
      </c>
      <c r="DM18" s="16">
        <f t="shared" si="53"/>
        <v>0</v>
      </c>
      <c r="DN18" s="51">
        <f t="shared" si="54"/>
        <v>-105</v>
      </c>
      <c r="DO18" s="54">
        <f t="shared" si="55"/>
        <v>1376.25</v>
      </c>
      <c r="DP18" s="7">
        <f>'RPE DIARIO'!AI17</f>
        <v>0</v>
      </c>
      <c r="DQ18" s="4">
        <v>90</v>
      </c>
      <c r="DR18" s="4">
        <f t="shared" si="56"/>
        <v>0</v>
      </c>
      <c r="DS18" s="7">
        <f>'RPE DIARIO'!AJ17</f>
        <v>0</v>
      </c>
      <c r="DT18" s="4">
        <v>90</v>
      </c>
      <c r="DU18" s="4">
        <f t="shared" si="57"/>
        <v>0</v>
      </c>
      <c r="DV18" s="7">
        <f>'RPE DIARIO'!AK17</f>
        <v>0</v>
      </c>
      <c r="DW18" s="4">
        <v>90</v>
      </c>
      <c r="DX18" s="4">
        <f t="shared" si="58"/>
        <v>0</v>
      </c>
      <c r="DY18" s="7">
        <f>'RPE DIARIO'!AL17</f>
        <v>0</v>
      </c>
      <c r="DZ18" s="4">
        <v>75</v>
      </c>
      <c r="EA18" s="4">
        <f t="shared" si="59"/>
        <v>0</v>
      </c>
      <c r="EB18" s="11">
        <f t="shared" si="0"/>
        <v>0</v>
      </c>
      <c r="EC18" s="16">
        <f t="shared" si="60"/>
        <v>0</v>
      </c>
      <c r="ED18" s="51">
        <f t="shared" si="61"/>
        <v>-105</v>
      </c>
      <c r="EE18" s="54">
        <f t="shared" si="62"/>
        <v>881.25</v>
      </c>
      <c r="EF18" s="7">
        <f>'RPE DIARIO'!AM17</f>
        <v>0</v>
      </c>
      <c r="EG18" s="4">
        <v>90</v>
      </c>
      <c r="EH18" s="4">
        <f t="shared" si="63"/>
        <v>0</v>
      </c>
      <c r="EI18" s="7">
        <f>'RPE DIARIO'!AN17</f>
        <v>0</v>
      </c>
      <c r="EJ18" s="4">
        <v>90</v>
      </c>
      <c r="EK18" s="4">
        <f t="shared" si="64"/>
        <v>0</v>
      </c>
      <c r="EL18" s="7">
        <f>'RPE DIARIO'!AO17</f>
        <v>0</v>
      </c>
      <c r="EM18" s="4">
        <v>90</v>
      </c>
      <c r="EN18" s="4">
        <f t="shared" si="65"/>
        <v>0</v>
      </c>
      <c r="EO18" s="7">
        <f>'RPE DIARIO'!AP17</f>
        <v>0</v>
      </c>
      <c r="EP18" s="4">
        <v>75</v>
      </c>
      <c r="EQ18" s="4">
        <f t="shared" si="66"/>
        <v>0</v>
      </c>
      <c r="ER18" s="11">
        <f t="shared" si="1"/>
        <v>0</v>
      </c>
      <c r="ES18" s="16">
        <f t="shared" si="67"/>
        <v>0</v>
      </c>
      <c r="ET18" s="51">
        <f t="shared" si="68"/>
        <v>-105</v>
      </c>
      <c r="EU18" s="54">
        <f t="shared" si="69"/>
        <v>405</v>
      </c>
      <c r="EV18" s="7">
        <f>'RPE DIARIO'!AQ17</f>
        <v>0</v>
      </c>
      <c r="EW18" s="4">
        <v>90</v>
      </c>
      <c r="EX18" s="4">
        <f t="shared" si="70"/>
        <v>0</v>
      </c>
      <c r="EY18" s="7">
        <f>'RPE DIARIO'!AR17</f>
        <v>0</v>
      </c>
      <c r="EZ18" s="4">
        <v>90</v>
      </c>
      <c r="FA18" s="4">
        <f t="shared" si="71"/>
        <v>0</v>
      </c>
      <c r="FB18" s="7">
        <f>'RPE DIARIO'!AS17</f>
        <v>0</v>
      </c>
      <c r="FC18" s="4">
        <v>90</v>
      </c>
      <c r="FD18" s="4">
        <f t="shared" si="72"/>
        <v>0</v>
      </c>
      <c r="FE18" s="7">
        <f>'RPE DIARIO'!AT17</f>
        <v>0</v>
      </c>
      <c r="FF18" s="4">
        <v>75</v>
      </c>
      <c r="FG18" s="4">
        <f t="shared" si="73"/>
        <v>0</v>
      </c>
      <c r="FH18" s="11">
        <f t="shared" si="2"/>
        <v>0</v>
      </c>
      <c r="FI18" s="16">
        <f t="shared" si="74"/>
        <v>0</v>
      </c>
      <c r="FJ18" s="51">
        <f t="shared" si="75"/>
        <v>-105</v>
      </c>
      <c r="FK18" s="54">
        <f t="shared" si="76"/>
        <v>0</v>
      </c>
    </row>
    <row r="19" spans="2:167" ht="16.2" customHeight="1" x14ac:dyDescent="0.3">
      <c r="B19" s="14" t="s">
        <v>18</v>
      </c>
      <c r="C19" s="7">
        <f>'RPE DIARIO'!C18</f>
        <v>5</v>
      </c>
      <c r="D19" s="4">
        <v>60</v>
      </c>
      <c r="E19" s="4">
        <f t="shared" si="3"/>
        <v>300</v>
      </c>
      <c r="F19" s="7">
        <f>'RPE DIARIO'!D18</f>
        <v>3</v>
      </c>
      <c r="G19" s="4">
        <v>90</v>
      </c>
      <c r="H19" s="4">
        <f t="shared" si="4"/>
        <v>270</v>
      </c>
      <c r="I19" s="7">
        <f>'RPE DIARIO'!E18</f>
        <v>7</v>
      </c>
      <c r="J19" s="3">
        <v>90</v>
      </c>
      <c r="K19" s="3">
        <f t="shared" si="5"/>
        <v>630</v>
      </c>
      <c r="L19" s="7">
        <f>'RPE DIARIO'!F18</f>
        <v>5</v>
      </c>
      <c r="M19" s="4">
        <v>75</v>
      </c>
      <c r="N19" s="4">
        <f t="shared" si="6"/>
        <v>375</v>
      </c>
      <c r="O19" s="12">
        <f t="shared" si="7"/>
        <v>945</v>
      </c>
      <c r="P19" s="7">
        <f>'RPE DIARIO'!G18</f>
        <v>7</v>
      </c>
      <c r="Q19" s="4">
        <v>60</v>
      </c>
      <c r="R19" s="4">
        <f t="shared" si="8"/>
        <v>420</v>
      </c>
      <c r="S19" s="7">
        <f>'RPE DIARIO'!H18</f>
        <v>7</v>
      </c>
      <c r="T19" s="4">
        <v>90</v>
      </c>
      <c r="U19" s="4">
        <f t="shared" si="9"/>
        <v>630</v>
      </c>
      <c r="V19" s="7">
        <f>'RPE DIARIO'!I18</f>
        <v>2</v>
      </c>
      <c r="W19" s="3">
        <v>90</v>
      </c>
      <c r="X19" s="3">
        <f t="shared" si="10"/>
        <v>180</v>
      </c>
      <c r="Y19" s="7">
        <f>'RPE DIARIO'!J18</f>
        <v>3</v>
      </c>
      <c r="Z19" s="4">
        <v>75</v>
      </c>
      <c r="AA19" s="4">
        <f t="shared" si="11"/>
        <v>225</v>
      </c>
      <c r="AB19" s="12">
        <f t="shared" si="12"/>
        <v>1275</v>
      </c>
      <c r="AC19" s="7">
        <f>'RPE DIARIO'!K18</f>
        <v>5</v>
      </c>
      <c r="AD19" s="4">
        <v>60</v>
      </c>
      <c r="AE19" s="4">
        <f t="shared" si="13"/>
        <v>300</v>
      </c>
      <c r="AF19" s="7">
        <f>'RPE DIARIO'!L18</f>
        <v>3</v>
      </c>
      <c r="AG19" s="4">
        <v>90</v>
      </c>
      <c r="AH19" s="4">
        <f t="shared" si="14"/>
        <v>270</v>
      </c>
      <c r="AI19" s="7">
        <f>'RPE DIARIO'!M18</f>
        <v>7</v>
      </c>
      <c r="AJ19" s="3">
        <v>90</v>
      </c>
      <c r="AK19" s="3">
        <f t="shared" si="15"/>
        <v>630</v>
      </c>
      <c r="AL19" s="7">
        <f>'RPE DIARIO'!N18</f>
        <v>7</v>
      </c>
      <c r="AM19" s="4">
        <v>75</v>
      </c>
      <c r="AN19" s="4">
        <f t="shared" si="16"/>
        <v>525</v>
      </c>
      <c r="AO19" s="12">
        <f t="shared" si="17"/>
        <v>1095</v>
      </c>
      <c r="AP19" s="7">
        <f>'RPE DIARIO'!O18</f>
        <v>3</v>
      </c>
      <c r="AQ19" s="4">
        <v>60</v>
      </c>
      <c r="AR19" s="4">
        <f t="shared" si="18"/>
        <v>180</v>
      </c>
      <c r="AS19" s="7">
        <f>'RPE DIARIO'!P18</f>
        <v>8</v>
      </c>
      <c r="AT19" s="4">
        <v>90</v>
      </c>
      <c r="AU19" s="4">
        <f t="shared" si="19"/>
        <v>720</v>
      </c>
      <c r="AV19" s="7">
        <f>'RPE DIARIO'!Q18</f>
        <v>8</v>
      </c>
      <c r="AW19" s="3">
        <v>90</v>
      </c>
      <c r="AX19" s="3">
        <f t="shared" si="20"/>
        <v>720</v>
      </c>
      <c r="AY19" s="7">
        <f>'RPE DIARIO'!R18</f>
        <v>6</v>
      </c>
      <c r="AZ19" s="4">
        <v>75</v>
      </c>
      <c r="BA19" s="4">
        <f t="shared" si="21"/>
        <v>450</v>
      </c>
      <c r="BB19" s="12">
        <f t="shared" si="22"/>
        <v>1350</v>
      </c>
      <c r="BC19" s="48">
        <f t="shared" si="23"/>
        <v>1166.25</v>
      </c>
      <c r="BD19" s="7">
        <f>'RPE DIARIO'!S18</f>
        <v>7</v>
      </c>
      <c r="BE19" s="4">
        <v>90</v>
      </c>
      <c r="BF19" s="4">
        <f t="shared" si="24"/>
        <v>630</v>
      </c>
      <c r="BG19" s="7">
        <f>'RPE DIARIO'!T18</f>
        <v>5</v>
      </c>
      <c r="BH19" s="4">
        <v>90</v>
      </c>
      <c r="BI19" s="4">
        <f t="shared" si="25"/>
        <v>450</v>
      </c>
      <c r="BJ19" s="7">
        <f>'RPE DIARIO'!U18</f>
        <v>4</v>
      </c>
      <c r="BK19" s="3">
        <v>90</v>
      </c>
      <c r="BL19" s="4">
        <f t="shared" si="26"/>
        <v>360</v>
      </c>
      <c r="BM19" s="7">
        <f>'RPE DIARIO'!V18</f>
        <v>8</v>
      </c>
      <c r="BN19" s="4">
        <v>75</v>
      </c>
      <c r="BO19" s="4">
        <f t="shared" si="27"/>
        <v>600</v>
      </c>
      <c r="BP19" s="11">
        <f t="shared" si="28"/>
        <v>2040</v>
      </c>
      <c r="BQ19" s="16">
        <f t="shared" si="29"/>
        <v>174.91961414790995</v>
      </c>
      <c r="BR19" s="51">
        <f t="shared" si="30"/>
        <v>69.919614147909954</v>
      </c>
      <c r="BS19" s="49">
        <f t="shared" si="31"/>
        <v>1440</v>
      </c>
      <c r="BT19" s="7">
        <f>'RPE DIARIO'!W18</f>
        <v>8</v>
      </c>
      <c r="BU19" s="4">
        <v>90</v>
      </c>
      <c r="BV19" s="4">
        <f t="shared" si="32"/>
        <v>720</v>
      </c>
      <c r="BW19" s="7">
        <f>'RPE DIARIO'!X18</f>
        <v>6</v>
      </c>
      <c r="BX19" s="4">
        <v>90</v>
      </c>
      <c r="BY19" s="4">
        <f t="shared" si="33"/>
        <v>540</v>
      </c>
      <c r="BZ19" s="7">
        <f>'RPE DIARIO'!Y18</f>
        <v>3</v>
      </c>
      <c r="CA19" s="4">
        <v>90</v>
      </c>
      <c r="CB19" s="4">
        <f t="shared" si="34"/>
        <v>270</v>
      </c>
      <c r="CC19" s="7">
        <f>'RPE DIARIO'!Z18</f>
        <v>5</v>
      </c>
      <c r="CD19" s="4">
        <v>75</v>
      </c>
      <c r="CE19" s="4">
        <f t="shared" si="35"/>
        <v>375</v>
      </c>
      <c r="CF19" s="11">
        <f t="shared" si="36"/>
        <v>1905</v>
      </c>
      <c r="CG19" s="16">
        <f t="shared" si="37"/>
        <v>132.29166666666666</v>
      </c>
      <c r="CH19" s="51">
        <f t="shared" si="38"/>
        <v>27.291666666666657</v>
      </c>
      <c r="CI19" s="54">
        <f t="shared" si="39"/>
        <v>1597.5</v>
      </c>
      <c r="CJ19" s="7">
        <f>'RPE DIARIO'!AA18</f>
        <v>4</v>
      </c>
      <c r="CK19" s="4">
        <v>90</v>
      </c>
      <c r="CL19" s="4">
        <f t="shared" si="40"/>
        <v>360</v>
      </c>
      <c r="CM19" s="7">
        <f>'RPE DIARIO'!AB18</f>
        <v>6</v>
      </c>
      <c r="CN19" s="4">
        <v>90</v>
      </c>
      <c r="CO19" s="4">
        <f t="shared" si="41"/>
        <v>540</v>
      </c>
      <c r="CP19" s="7">
        <f>'RPE DIARIO'!AC18</f>
        <v>8</v>
      </c>
      <c r="CQ19" s="4">
        <v>90</v>
      </c>
      <c r="CR19" s="4">
        <f t="shared" si="42"/>
        <v>720</v>
      </c>
      <c r="CS19" s="7">
        <f>'RPE DIARIO'!AD18</f>
        <v>5</v>
      </c>
      <c r="CT19" s="4">
        <v>75</v>
      </c>
      <c r="CU19" s="4">
        <f t="shared" si="43"/>
        <v>375</v>
      </c>
      <c r="CV19" s="11">
        <f t="shared" si="44"/>
        <v>1995</v>
      </c>
      <c r="CW19" s="16">
        <f t="shared" si="45"/>
        <v>124.88262910798122</v>
      </c>
      <c r="CX19" s="51">
        <f t="shared" si="46"/>
        <v>19.882629107981217</v>
      </c>
      <c r="CY19" s="54">
        <f t="shared" si="47"/>
        <v>1822.5</v>
      </c>
      <c r="CZ19" s="7">
        <f>'RPE DIARIO'!AE18</f>
        <v>0</v>
      </c>
      <c r="DA19" s="4">
        <v>90</v>
      </c>
      <c r="DB19" s="4">
        <f t="shared" si="48"/>
        <v>0</v>
      </c>
      <c r="DC19" s="7">
        <f>'RPE DIARIO'!AF18</f>
        <v>0</v>
      </c>
      <c r="DD19" s="4">
        <v>90</v>
      </c>
      <c r="DE19" s="4">
        <f t="shared" si="49"/>
        <v>0</v>
      </c>
      <c r="DF19" s="7">
        <f>'RPE DIARIO'!AG18</f>
        <v>0</v>
      </c>
      <c r="DG19" s="4">
        <v>90</v>
      </c>
      <c r="DH19" s="4">
        <f t="shared" si="50"/>
        <v>0</v>
      </c>
      <c r="DI19" s="7">
        <f>'RPE DIARIO'!AH18</f>
        <v>0</v>
      </c>
      <c r="DJ19" s="4">
        <v>75</v>
      </c>
      <c r="DK19" s="4">
        <f t="shared" si="51"/>
        <v>0</v>
      </c>
      <c r="DL19" s="11">
        <f t="shared" si="52"/>
        <v>0</v>
      </c>
      <c r="DM19" s="16">
        <f t="shared" si="53"/>
        <v>0</v>
      </c>
      <c r="DN19" s="51">
        <f t="shared" si="54"/>
        <v>-105</v>
      </c>
      <c r="DO19" s="54">
        <f t="shared" si="55"/>
        <v>1485</v>
      </c>
      <c r="DP19" s="7">
        <f>'RPE DIARIO'!AI18</f>
        <v>0</v>
      </c>
      <c r="DQ19" s="4">
        <v>90</v>
      </c>
      <c r="DR19" s="4">
        <f t="shared" si="56"/>
        <v>0</v>
      </c>
      <c r="DS19" s="7">
        <f>'RPE DIARIO'!AJ18</f>
        <v>0</v>
      </c>
      <c r="DT19" s="4">
        <v>90</v>
      </c>
      <c r="DU19" s="4">
        <f t="shared" si="57"/>
        <v>0</v>
      </c>
      <c r="DV19" s="7">
        <f>'RPE DIARIO'!AK18</f>
        <v>0</v>
      </c>
      <c r="DW19" s="4">
        <v>90</v>
      </c>
      <c r="DX19" s="4">
        <f t="shared" si="58"/>
        <v>0</v>
      </c>
      <c r="DY19" s="7">
        <f>'RPE DIARIO'!AL18</f>
        <v>0</v>
      </c>
      <c r="DZ19" s="4">
        <v>75</v>
      </c>
      <c r="EA19" s="4">
        <f t="shared" si="59"/>
        <v>0</v>
      </c>
      <c r="EB19" s="11">
        <f t="shared" si="0"/>
        <v>0</v>
      </c>
      <c r="EC19" s="16">
        <f t="shared" si="60"/>
        <v>0</v>
      </c>
      <c r="ED19" s="51">
        <f t="shared" si="61"/>
        <v>-105</v>
      </c>
      <c r="EE19" s="54">
        <f t="shared" si="62"/>
        <v>975</v>
      </c>
      <c r="EF19" s="7">
        <f>'RPE DIARIO'!AM18</f>
        <v>0</v>
      </c>
      <c r="EG19" s="4">
        <v>90</v>
      </c>
      <c r="EH19" s="4">
        <f t="shared" si="63"/>
        <v>0</v>
      </c>
      <c r="EI19" s="7">
        <f>'RPE DIARIO'!AN18</f>
        <v>0</v>
      </c>
      <c r="EJ19" s="4">
        <v>90</v>
      </c>
      <c r="EK19" s="4">
        <f t="shared" si="64"/>
        <v>0</v>
      </c>
      <c r="EL19" s="7">
        <f>'RPE DIARIO'!AO18</f>
        <v>0</v>
      </c>
      <c r="EM19" s="4">
        <v>90</v>
      </c>
      <c r="EN19" s="4">
        <f t="shared" si="65"/>
        <v>0</v>
      </c>
      <c r="EO19" s="7">
        <f>'RPE DIARIO'!AP18</f>
        <v>0</v>
      </c>
      <c r="EP19" s="4">
        <v>75</v>
      </c>
      <c r="EQ19" s="4">
        <f t="shared" si="66"/>
        <v>0</v>
      </c>
      <c r="ER19" s="11">
        <f t="shared" si="1"/>
        <v>0</v>
      </c>
      <c r="ES19" s="16">
        <f t="shared" si="67"/>
        <v>0</v>
      </c>
      <c r="ET19" s="51">
        <f t="shared" si="68"/>
        <v>-105</v>
      </c>
      <c r="EU19" s="54">
        <f t="shared" si="69"/>
        <v>498.75</v>
      </c>
      <c r="EV19" s="7">
        <f>'RPE DIARIO'!AQ18</f>
        <v>0</v>
      </c>
      <c r="EW19" s="4">
        <v>90</v>
      </c>
      <c r="EX19" s="4">
        <f t="shared" si="70"/>
        <v>0</v>
      </c>
      <c r="EY19" s="7">
        <f>'RPE DIARIO'!AR18</f>
        <v>0</v>
      </c>
      <c r="EZ19" s="4">
        <v>90</v>
      </c>
      <c r="FA19" s="4">
        <f t="shared" si="71"/>
        <v>0</v>
      </c>
      <c r="FB19" s="7">
        <f>'RPE DIARIO'!AS18</f>
        <v>0</v>
      </c>
      <c r="FC19" s="4">
        <v>90</v>
      </c>
      <c r="FD19" s="4">
        <f t="shared" si="72"/>
        <v>0</v>
      </c>
      <c r="FE19" s="7">
        <f>'RPE DIARIO'!AT18</f>
        <v>0</v>
      </c>
      <c r="FF19" s="4">
        <v>75</v>
      </c>
      <c r="FG19" s="4">
        <f t="shared" si="73"/>
        <v>0</v>
      </c>
      <c r="FH19" s="11">
        <f t="shared" si="2"/>
        <v>0</v>
      </c>
      <c r="FI19" s="16">
        <f t="shared" si="74"/>
        <v>0</v>
      </c>
      <c r="FJ19" s="51">
        <f t="shared" si="75"/>
        <v>-105</v>
      </c>
      <c r="FK19" s="54">
        <f t="shared" si="76"/>
        <v>0</v>
      </c>
    </row>
    <row r="20" spans="2:167" ht="16.2" customHeight="1" x14ac:dyDescent="0.3">
      <c r="B20" s="14" t="s">
        <v>19</v>
      </c>
      <c r="C20" s="7">
        <f>'RPE DIARIO'!C19</f>
        <v>6</v>
      </c>
      <c r="D20" s="4">
        <v>60</v>
      </c>
      <c r="E20" s="4">
        <f t="shared" si="3"/>
        <v>360</v>
      </c>
      <c r="F20" s="7">
        <f>'RPE DIARIO'!D19</f>
        <v>6</v>
      </c>
      <c r="G20" s="4">
        <v>90</v>
      </c>
      <c r="H20" s="4">
        <f t="shared" si="4"/>
        <v>540</v>
      </c>
      <c r="I20" s="7">
        <f>'RPE DIARIO'!E19</f>
        <v>4</v>
      </c>
      <c r="J20" s="3">
        <v>90</v>
      </c>
      <c r="K20" s="3">
        <f t="shared" si="5"/>
        <v>360</v>
      </c>
      <c r="L20" s="7">
        <f>'RPE DIARIO'!F19</f>
        <v>4</v>
      </c>
      <c r="M20" s="4">
        <v>75</v>
      </c>
      <c r="N20" s="4">
        <f t="shared" si="6"/>
        <v>300</v>
      </c>
      <c r="O20" s="12">
        <f t="shared" si="7"/>
        <v>1200</v>
      </c>
      <c r="P20" s="7">
        <f>'RPE DIARIO'!G19</f>
        <v>3</v>
      </c>
      <c r="Q20" s="4">
        <v>60</v>
      </c>
      <c r="R20" s="4">
        <f t="shared" si="8"/>
        <v>180</v>
      </c>
      <c r="S20" s="7">
        <f>'RPE DIARIO'!H19</f>
        <v>6</v>
      </c>
      <c r="T20" s="4">
        <v>90</v>
      </c>
      <c r="U20" s="4">
        <f t="shared" si="9"/>
        <v>540</v>
      </c>
      <c r="V20" s="7">
        <f>'RPE DIARIO'!I19</f>
        <v>3</v>
      </c>
      <c r="W20" s="3">
        <v>90</v>
      </c>
      <c r="X20" s="3">
        <f t="shared" si="10"/>
        <v>270</v>
      </c>
      <c r="Y20" s="7">
        <f>'RPE DIARIO'!J19</f>
        <v>4</v>
      </c>
      <c r="Z20" s="4">
        <v>75</v>
      </c>
      <c r="AA20" s="4">
        <f t="shared" si="11"/>
        <v>300</v>
      </c>
      <c r="AB20" s="12">
        <f t="shared" si="12"/>
        <v>1020</v>
      </c>
      <c r="AC20" s="7">
        <f>'RPE DIARIO'!K19</f>
        <v>6</v>
      </c>
      <c r="AD20" s="4">
        <v>60</v>
      </c>
      <c r="AE20" s="4">
        <f t="shared" si="13"/>
        <v>360</v>
      </c>
      <c r="AF20" s="7">
        <f>'RPE DIARIO'!L19</f>
        <v>7</v>
      </c>
      <c r="AG20" s="4">
        <v>90</v>
      </c>
      <c r="AH20" s="4">
        <f t="shared" si="14"/>
        <v>630</v>
      </c>
      <c r="AI20" s="7">
        <f>'RPE DIARIO'!M19</f>
        <v>3</v>
      </c>
      <c r="AJ20" s="3">
        <v>90</v>
      </c>
      <c r="AK20" s="3">
        <f t="shared" si="15"/>
        <v>270</v>
      </c>
      <c r="AL20" s="7">
        <f>'RPE DIARIO'!N19</f>
        <v>8</v>
      </c>
      <c r="AM20" s="4">
        <v>75</v>
      </c>
      <c r="AN20" s="4">
        <f t="shared" si="16"/>
        <v>600</v>
      </c>
      <c r="AO20" s="12">
        <f t="shared" si="17"/>
        <v>1590</v>
      </c>
      <c r="AP20" s="7">
        <f>'RPE DIARIO'!O19</f>
        <v>4</v>
      </c>
      <c r="AQ20" s="4">
        <v>60</v>
      </c>
      <c r="AR20" s="4">
        <f t="shared" si="18"/>
        <v>240</v>
      </c>
      <c r="AS20" s="7">
        <f>'RPE DIARIO'!P19</f>
        <v>8</v>
      </c>
      <c r="AT20" s="4">
        <v>90</v>
      </c>
      <c r="AU20" s="4">
        <f t="shared" si="19"/>
        <v>720</v>
      </c>
      <c r="AV20" s="7">
        <f>'RPE DIARIO'!Q19</f>
        <v>6</v>
      </c>
      <c r="AW20" s="3">
        <v>90</v>
      </c>
      <c r="AX20" s="3">
        <f t="shared" si="20"/>
        <v>540</v>
      </c>
      <c r="AY20" s="7">
        <f>'RPE DIARIO'!R19</f>
        <v>7</v>
      </c>
      <c r="AZ20" s="4">
        <v>75</v>
      </c>
      <c r="BA20" s="4">
        <f t="shared" si="21"/>
        <v>525</v>
      </c>
      <c r="BB20" s="12">
        <f t="shared" si="22"/>
        <v>1485</v>
      </c>
      <c r="BC20" s="48">
        <f t="shared" si="23"/>
        <v>1323.75</v>
      </c>
      <c r="BD20" s="7">
        <f>'RPE DIARIO'!S19</f>
        <v>6</v>
      </c>
      <c r="BE20" s="4">
        <v>90</v>
      </c>
      <c r="BF20" s="4">
        <f t="shared" si="24"/>
        <v>540</v>
      </c>
      <c r="BG20" s="7">
        <f>'RPE DIARIO'!T19</f>
        <v>5</v>
      </c>
      <c r="BH20" s="4">
        <v>90</v>
      </c>
      <c r="BI20" s="4">
        <f t="shared" si="25"/>
        <v>450</v>
      </c>
      <c r="BJ20" s="7">
        <f>'RPE DIARIO'!U19</f>
        <v>7</v>
      </c>
      <c r="BK20" s="3">
        <v>90</v>
      </c>
      <c r="BL20" s="4">
        <f t="shared" si="26"/>
        <v>630</v>
      </c>
      <c r="BM20" s="7">
        <f>'RPE DIARIO'!V19</f>
        <v>4</v>
      </c>
      <c r="BN20" s="4">
        <v>75</v>
      </c>
      <c r="BO20" s="4">
        <f t="shared" si="27"/>
        <v>300</v>
      </c>
      <c r="BP20" s="11">
        <f t="shared" si="28"/>
        <v>1920</v>
      </c>
      <c r="BQ20" s="16">
        <f t="shared" si="29"/>
        <v>145.04249291784703</v>
      </c>
      <c r="BR20" s="51">
        <f t="shared" si="30"/>
        <v>40.042492917847028</v>
      </c>
      <c r="BS20" s="49">
        <f t="shared" si="31"/>
        <v>1503.75</v>
      </c>
      <c r="BT20" s="7">
        <f>'RPE DIARIO'!W19</f>
        <v>7</v>
      </c>
      <c r="BU20" s="4">
        <v>90</v>
      </c>
      <c r="BV20" s="4">
        <f t="shared" si="32"/>
        <v>630</v>
      </c>
      <c r="BW20" s="7">
        <f>'RPE DIARIO'!X19</f>
        <v>6</v>
      </c>
      <c r="BX20" s="4">
        <v>90</v>
      </c>
      <c r="BY20" s="4">
        <f t="shared" si="33"/>
        <v>540</v>
      </c>
      <c r="BZ20" s="7">
        <f>'RPE DIARIO'!Y19</f>
        <v>8</v>
      </c>
      <c r="CA20" s="4">
        <v>90</v>
      </c>
      <c r="CB20" s="4">
        <f t="shared" si="34"/>
        <v>720</v>
      </c>
      <c r="CC20" s="7">
        <f>'RPE DIARIO'!Z19</f>
        <v>3</v>
      </c>
      <c r="CD20" s="4">
        <v>75</v>
      </c>
      <c r="CE20" s="4">
        <f t="shared" si="35"/>
        <v>225</v>
      </c>
      <c r="CF20" s="11">
        <f t="shared" si="36"/>
        <v>2115</v>
      </c>
      <c r="CG20" s="16">
        <f t="shared" si="37"/>
        <v>140.64837905236908</v>
      </c>
      <c r="CH20" s="51">
        <f t="shared" si="38"/>
        <v>35.64837905236908</v>
      </c>
      <c r="CI20" s="54">
        <f t="shared" si="39"/>
        <v>1777.5</v>
      </c>
      <c r="CJ20" s="7">
        <f>'RPE DIARIO'!AA19</f>
        <v>4</v>
      </c>
      <c r="CK20" s="4">
        <v>90</v>
      </c>
      <c r="CL20" s="4">
        <f t="shared" si="40"/>
        <v>360</v>
      </c>
      <c r="CM20" s="7">
        <f>'RPE DIARIO'!AB19</f>
        <v>5</v>
      </c>
      <c r="CN20" s="4">
        <v>90</v>
      </c>
      <c r="CO20" s="4">
        <f t="shared" si="41"/>
        <v>450</v>
      </c>
      <c r="CP20" s="7">
        <f>'RPE DIARIO'!AC19</f>
        <v>7</v>
      </c>
      <c r="CQ20" s="4">
        <v>90</v>
      </c>
      <c r="CR20" s="4">
        <f t="shared" si="42"/>
        <v>630</v>
      </c>
      <c r="CS20" s="7">
        <f>'RPE DIARIO'!AD19</f>
        <v>5</v>
      </c>
      <c r="CT20" s="4">
        <v>75</v>
      </c>
      <c r="CU20" s="4">
        <f t="shared" si="43"/>
        <v>375</v>
      </c>
      <c r="CV20" s="11">
        <f t="shared" si="44"/>
        <v>1815</v>
      </c>
      <c r="CW20" s="16">
        <f t="shared" si="45"/>
        <v>102.10970464135021</v>
      </c>
      <c r="CX20" s="51">
        <f t="shared" si="46"/>
        <v>-2.8902953586497944</v>
      </c>
      <c r="CY20" s="54">
        <f t="shared" si="47"/>
        <v>1833.75</v>
      </c>
      <c r="CZ20" s="7">
        <f>'RPE DIARIO'!AE19</f>
        <v>0</v>
      </c>
      <c r="DA20" s="4">
        <v>90</v>
      </c>
      <c r="DB20" s="4">
        <f t="shared" si="48"/>
        <v>0</v>
      </c>
      <c r="DC20" s="7">
        <f>'RPE DIARIO'!AF19</f>
        <v>0</v>
      </c>
      <c r="DD20" s="4">
        <v>90</v>
      </c>
      <c r="DE20" s="4">
        <f t="shared" si="49"/>
        <v>0</v>
      </c>
      <c r="DF20" s="7">
        <f>'RPE DIARIO'!AG19</f>
        <v>0</v>
      </c>
      <c r="DG20" s="4">
        <v>90</v>
      </c>
      <c r="DH20" s="4">
        <f t="shared" si="50"/>
        <v>0</v>
      </c>
      <c r="DI20" s="7">
        <f>'RPE DIARIO'!AH19</f>
        <v>0</v>
      </c>
      <c r="DJ20" s="4">
        <v>75</v>
      </c>
      <c r="DK20" s="4">
        <f t="shared" si="51"/>
        <v>0</v>
      </c>
      <c r="DL20" s="11">
        <f t="shared" si="52"/>
        <v>0</v>
      </c>
      <c r="DM20" s="16">
        <f t="shared" si="53"/>
        <v>0</v>
      </c>
      <c r="DN20" s="51">
        <f t="shared" si="54"/>
        <v>-105</v>
      </c>
      <c r="DO20" s="54">
        <f t="shared" si="55"/>
        <v>1462.5</v>
      </c>
      <c r="DP20" s="7">
        <f>'RPE DIARIO'!AI19</f>
        <v>0</v>
      </c>
      <c r="DQ20" s="4">
        <v>90</v>
      </c>
      <c r="DR20" s="4">
        <f t="shared" si="56"/>
        <v>0</v>
      </c>
      <c r="DS20" s="7">
        <f>'RPE DIARIO'!AJ19</f>
        <v>0</v>
      </c>
      <c r="DT20" s="4">
        <v>90</v>
      </c>
      <c r="DU20" s="4">
        <f t="shared" si="57"/>
        <v>0</v>
      </c>
      <c r="DV20" s="7">
        <f>'RPE DIARIO'!AK19</f>
        <v>0</v>
      </c>
      <c r="DW20" s="4">
        <v>90</v>
      </c>
      <c r="DX20" s="4">
        <f t="shared" si="58"/>
        <v>0</v>
      </c>
      <c r="DY20" s="7">
        <f>'RPE DIARIO'!AL19</f>
        <v>0</v>
      </c>
      <c r="DZ20" s="4">
        <v>75</v>
      </c>
      <c r="EA20" s="4">
        <f t="shared" si="59"/>
        <v>0</v>
      </c>
      <c r="EB20" s="11">
        <f t="shared" si="0"/>
        <v>0</v>
      </c>
      <c r="EC20" s="16">
        <f t="shared" si="60"/>
        <v>0</v>
      </c>
      <c r="ED20" s="51">
        <f t="shared" si="61"/>
        <v>-105</v>
      </c>
      <c r="EE20" s="54">
        <f t="shared" si="62"/>
        <v>982.5</v>
      </c>
      <c r="EF20" s="7">
        <f>'RPE DIARIO'!AM19</f>
        <v>0</v>
      </c>
      <c r="EG20" s="4">
        <v>90</v>
      </c>
      <c r="EH20" s="4">
        <f t="shared" si="63"/>
        <v>0</v>
      </c>
      <c r="EI20" s="7">
        <f>'RPE DIARIO'!AN19</f>
        <v>0</v>
      </c>
      <c r="EJ20" s="4">
        <v>90</v>
      </c>
      <c r="EK20" s="4">
        <f t="shared" si="64"/>
        <v>0</v>
      </c>
      <c r="EL20" s="7">
        <f>'RPE DIARIO'!AO19</f>
        <v>0</v>
      </c>
      <c r="EM20" s="4">
        <v>90</v>
      </c>
      <c r="EN20" s="4">
        <f t="shared" si="65"/>
        <v>0</v>
      </c>
      <c r="EO20" s="7">
        <f>'RPE DIARIO'!AP19</f>
        <v>0</v>
      </c>
      <c r="EP20" s="4">
        <v>75</v>
      </c>
      <c r="EQ20" s="4">
        <f t="shared" si="66"/>
        <v>0</v>
      </c>
      <c r="ER20" s="11">
        <f t="shared" si="1"/>
        <v>0</v>
      </c>
      <c r="ES20" s="16">
        <f t="shared" si="67"/>
        <v>0</v>
      </c>
      <c r="ET20" s="51">
        <f t="shared" si="68"/>
        <v>-105</v>
      </c>
      <c r="EU20" s="54">
        <f t="shared" si="69"/>
        <v>453.75</v>
      </c>
      <c r="EV20" s="7">
        <f>'RPE DIARIO'!AQ19</f>
        <v>0</v>
      </c>
      <c r="EW20" s="4">
        <v>90</v>
      </c>
      <c r="EX20" s="4">
        <f t="shared" si="70"/>
        <v>0</v>
      </c>
      <c r="EY20" s="7">
        <f>'RPE DIARIO'!AR19</f>
        <v>0</v>
      </c>
      <c r="EZ20" s="4">
        <v>90</v>
      </c>
      <c r="FA20" s="4">
        <f t="shared" si="71"/>
        <v>0</v>
      </c>
      <c r="FB20" s="7">
        <f>'RPE DIARIO'!AS19</f>
        <v>0</v>
      </c>
      <c r="FC20" s="4">
        <v>90</v>
      </c>
      <c r="FD20" s="4">
        <f t="shared" si="72"/>
        <v>0</v>
      </c>
      <c r="FE20" s="7">
        <f>'RPE DIARIO'!AT19</f>
        <v>0</v>
      </c>
      <c r="FF20" s="4">
        <v>75</v>
      </c>
      <c r="FG20" s="4">
        <f t="shared" si="73"/>
        <v>0</v>
      </c>
      <c r="FH20" s="11">
        <f t="shared" si="2"/>
        <v>0</v>
      </c>
      <c r="FI20" s="16">
        <f t="shared" si="74"/>
        <v>0</v>
      </c>
      <c r="FJ20" s="51">
        <f t="shared" si="75"/>
        <v>-105</v>
      </c>
      <c r="FK20" s="54">
        <f t="shared" si="76"/>
        <v>0</v>
      </c>
    </row>
    <row r="21" spans="2:167" ht="16.2" customHeight="1" x14ac:dyDescent="0.3">
      <c r="B21" s="14" t="s">
        <v>20</v>
      </c>
      <c r="C21" s="7">
        <f>'RPE DIARIO'!C20</f>
        <v>4</v>
      </c>
      <c r="D21" s="4">
        <v>60</v>
      </c>
      <c r="E21" s="4">
        <f t="shared" si="3"/>
        <v>240</v>
      </c>
      <c r="F21" s="7">
        <f>'RPE DIARIO'!D20</f>
        <v>6</v>
      </c>
      <c r="G21" s="4">
        <v>90</v>
      </c>
      <c r="H21" s="4">
        <f t="shared" si="4"/>
        <v>540</v>
      </c>
      <c r="I21" s="7">
        <f>'RPE DIARIO'!E20</f>
        <v>7</v>
      </c>
      <c r="J21" s="3">
        <v>90</v>
      </c>
      <c r="K21" s="3">
        <f t="shared" si="5"/>
        <v>630</v>
      </c>
      <c r="L21" s="7">
        <f>'RPE DIARIO'!F20</f>
        <v>7</v>
      </c>
      <c r="M21" s="4">
        <v>75</v>
      </c>
      <c r="N21" s="4">
        <f t="shared" si="6"/>
        <v>525</v>
      </c>
      <c r="O21" s="12">
        <f t="shared" si="7"/>
        <v>1305</v>
      </c>
      <c r="P21" s="7">
        <f>'RPE DIARIO'!G20</f>
        <v>6</v>
      </c>
      <c r="Q21" s="4">
        <v>60</v>
      </c>
      <c r="R21" s="4">
        <f t="shared" si="8"/>
        <v>360</v>
      </c>
      <c r="S21" s="7">
        <f>'RPE DIARIO'!H20</f>
        <v>3</v>
      </c>
      <c r="T21" s="4">
        <v>90</v>
      </c>
      <c r="U21" s="4">
        <f t="shared" si="9"/>
        <v>270</v>
      </c>
      <c r="V21" s="7">
        <f>'RPE DIARIO'!I20</f>
        <v>4</v>
      </c>
      <c r="W21" s="3">
        <v>90</v>
      </c>
      <c r="X21" s="3">
        <f t="shared" si="10"/>
        <v>360</v>
      </c>
      <c r="Y21" s="7">
        <f>'RPE DIARIO'!J20</f>
        <v>3</v>
      </c>
      <c r="Z21" s="4">
        <v>75</v>
      </c>
      <c r="AA21" s="4">
        <f t="shared" si="11"/>
        <v>225</v>
      </c>
      <c r="AB21" s="12">
        <f t="shared" si="12"/>
        <v>855</v>
      </c>
      <c r="AC21" s="7">
        <f>'RPE DIARIO'!K20</f>
        <v>4</v>
      </c>
      <c r="AD21" s="4">
        <v>60</v>
      </c>
      <c r="AE21" s="4">
        <f t="shared" si="13"/>
        <v>240</v>
      </c>
      <c r="AF21" s="7">
        <f>'RPE DIARIO'!L20</f>
        <v>7</v>
      </c>
      <c r="AG21" s="4">
        <v>90</v>
      </c>
      <c r="AH21" s="4">
        <f t="shared" si="14"/>
        <v>630</v>
      </c>
      <c r="AI21" s="7">
        <f>'RPE DIARIO'!M20</f>
        <v>6</v>
      </c>
      <c r="AJ21" s="3">
        <v>90</v>
      </c>
      <c r="AK21" s="3">
        <f t="shared" si="15"/>
        <v>540</v>
      </c>
      <c r="AL21" s="7">
        <f>'RPE DIARIO'!N20</f>
        <v>6</v>
      </c>
      <c r="AM21" s="4">
        <v>75</v>
      </c>
      <c r="AN21" s="4">
        <f t="shared" si="16"/>
        <v>450</v>
      </c>
      <c r="AO21" s="12">
        <f t="shared" si="17"/>
        <v>1320</v>
      </c>
      <c r="AP21" s="7">
        <f>'RPE DIARIO'!O20</f>
        <v>8</v>
      </c>
      <c r="AQ21" s="4">
        <v>60</v>
      </c>
      <c r="AR21" s="4">
        <f t="shared" si="18"/>
        <v>480</v>
      </c>
      <c r="AS21" s="7">
        <f>'RPE DIARIO'!P20</f>
        <v>6</v>
      </c>
      <c r="AT21" s="4">
        <v>90</v>
      </c>
      <c r="AU21" s="4">
        <f t="shared" si="19"/>
        <v>540</v>
      </c>
      <c r="AV21" s="7">
        <f>'RPE DIARIO'!Q20</f>
        <v>8</v>
      </c>
      <c r="AW21" s="3">
        <v>90</v>
      </c>
      <c r="AX21" s="3">
        <f t="shared" si="20"/>
        <v>720</v>
      </c>
      <c r="AY21" s="7">
        <f>'RPE DIARIO'!R20</f>
        <v>1</v>
      </c>
      <c r="AZ21" s="4">
        <v>75</v>
      </c>
      <c r="BA21" s="4">
        <f t="shared" si="21"/>
        <v>75</v>
      </c>
      <c r="BB21" s="12">
        <f t="shared" si="22"/>
        <v>1095</v>
      </c>
      <c r="BC21" s="48">
        <f t="shared" si="23"/>
        <v>1143.75</v>
      </c>
      <c r="BD21" s="7">
        <f>'RPE DIARIO'!S20</f>
        <v>3</v>
      </c>
      <c r="BE21" s="4">
        <v>90</v>
      </c>
      <c r="BF21" s="4">
        <f t="shared" si="24"/>
        <v>270</v>
      </c>
      <c r="BG21" s="7">
        <f>'RPE DIARIO'!T20</f>
        <v>5</v>
      </c>
      <c r="BH21" s="4">
        <v>90</v>
      </c>
      <c r="BI21" s="4">
        <f t="shared" si="25"/>
        <v>450</v>
      </c>
      <c r="BJ21" s="7">
        <f>'RPE DIARIO'!U20</f>
        <v>7</v>
      </c>
      <c r="BK21" s="3">
        <v>90</v>
      </c>
      <c r="BL21" s="4">
        <f t="shared" si="26"/>
        <v>630</v>
      </c>
      <c r="BM21" s="7">
        <f>'RPE DIARIO'!V20</f>
        <v>8</v>
      </c>
      <c r="BN21" s="4">
        <v>75</v>
      </c>
      <c r="BO21" s="4">
        <f t="shared" si="27"/>
        <v>600</v>
      </c>
      <c r="BP21" s="11">
        <f t="shared" si="28"/>
        <v>1950</v>
      </c>
      <c r="BQ21" s="16">
        <f t="shared" si="29"/>
        <v>170.49180327868854</v>
      </c>
      <c r="BR21" s="51">
        <f t="shared" si="30"/>
        <v>65.491803278688536</v>
      </c>
      <c r="BS21" s="49">
        <f t="shared" si="31"/>
        <v>1305</v>
      </c>
      <c r="BT21" s="7">
        <f>'RPE DIARIO'!W20</f>
        <v>6</v>
      </c>
      <c r="BU21" s="4">
        <v>90</v>
      </c>
      <c r="BV21" s="4">
        <f t="shared" si="32"/>
        <v>540</v>
      </c>
      <c r="BW21" s="7">
        <f>'RPE DIARIO'!X20</f>
        <v>5</v>
      </c>
      <c r="BX21" s="4">
        <v>90</v>
      </c>
      <c r="BY21" s="4">
        <f t="shared" si="33"/>
        <v>450</v>
      </c>
      <c r="BZ21" s="7">
        <f>'RPE DIARIO'!Y20</f>
        <v>6</v>
      </c>
      <c r="CA21" s="4">
        <v>90</v>
      </c>
      <c r="CB21" s="4">
        <f t="shared" si="34"/>
        <v>540</v>
      </c>
      <c r="CC21" s="7">
        <f>'RPE DIARIO'!Z20</f>
        <v>3</v>
      </c>
      <c r="CD21" s="4">
        <v>75</v>
      </c>
      <c r="CE21" s="4">
        <f t="shared" si="35"/>
        <v>225</v>
      </c>
      <c r="CF21" s="11">
        <f t="shared" si="36"/>
        <v>1755</v>
      </c>
      <c r="CG21" s="16">
        <f t="shared" si="37"/>
        <v>134.48275862068965</v>
      </c>
      <c r="CH21" s="51">
        <f t="shared" si="38"/>
        <v>29.482758620689651</v>
      </c>
      <c r="CI21" s="54">
        <f t="shared" si="39"/>
        <v>1530</v>
      </c>
      <c r="CJ21" s="7">
        <f>'RPE DIARIO'!AA20</f>
        <v>7</v>
      </c>
      <c r="CK21" s="4">
        <v>90</v>
      </c>
      <c r="CL21" s="4">
        <f t="shared" si="40"/>
        <v>630</v>
      </c>
      <c r="CM21" s="7">
        <f>'RPE DIARIO'!AB20</f>
        <v>3</v>
      </c>
      <c r="CN21" s="4">
        <v>90</v>
      </c>
      <c r="CO21" s="4">
        <f t="shared" si="41"/>
        <v>270</v>
      </c>
      <c r="CP21" s="7">
        <f>'RPE DIARIO'!AC20</f>
        <v>4</v>
      </c>
      <c r="CQ21" s="4">
        <v>90</v>
      </c>
      <c r="CR21" s="4">
        <f t="shared" si="42"/>
        <v>360</v>
      </c>
      <c r="CS21" s="7">
        <f>'RPE DIARIO'!AD20</f>
        <v>10</v>
      </c>
      <c r="CT21" s="4">
        <v>75</v>
      </c>
      <c r="CU21" s="4">
        <f t="shared" si="43"/>
        <v>750</v>
      </c>
      <c r="CV21" s="11">
        <f t="shared" si="44"/>
        <v>2010</v>
      </c>
      <c r="CW21" s="16">
        <f t="shared" si="45"/>
        <v>131.37254901960785</v>
      </c>
      <c r="CX21" s="51">
        <f t="shared" si="46"/>
        <v>26.372549019607845</v>
      </c>
      <c r="CY21" s="54">
        <f t="shared" si="47"/>
        <v>1702.5</v>
      </c>
      <c r="CZ21" s="7">
        <f>'RPE DIARIO'!AE20</f>
        <v>0</v>
      </c>
      <c r="DA21" s="4">
        <v>90</v>
      </c>
      <c r="DB21" s="4">
        <f t="shared" si="48"/>
        <v>0</v>
      </c>
      <c r="DC21" s="7">
        <f>'RPE DIARIO'!AF20</f>
        <v>0</v>
      </c>
      <c r="DD21" s="4">
        <v>90</v>
      </c>
      <c r="DE21" s="4">
        <f t="shared" si="49"/>
        <v>0</v>
      </c>
      <c r="DF21" s="7">
        <f>'RPE DIARIO'!AG20</f>
        <v>0</v>
      </c>
      <c r="DG21" s="4">
        <v>90</v>
      </c>
      <c r="DH21" s="4">
        <f t="shared" si="50"/>
        <v>0</v>
      </c>
      <c r="DI21" s="7">
        <f>'RPE DIARIO'!AH20</f>
        <v>0</v>
      </c>
      <c r="DJ21" s="4">
        <v>75</v>
      </c>
      <c r="DK21" s="4">
        <f t="shared" si="51"/>
        <v>0</v>
      </c>
      <c r="DL21" s="11">
        <f t="shared" si="52"/>
        <v>0</v>
      </c>
      <c r="DM21" s="16">
        <f t="shared" si="53"/>
        <v>0</v>
      </c>
      <c r="DN21" s="51">
        <f t="shared" si="54"/>
        <v>-105</v>
      </c>
      <c r="DO21" s="54">
        <f t="shared" si="55"/>
        <v>1428.75</v>
      </c>
      <c r="DP21" s="7">
        <f>'RPE DIARIO'!AI20</f>
        <v>0</v>
      </c>
      <c r="DQ21" s="4">
        <v>90</v>
      </c>
      <c r="DR21" s="4">
        <f t="shared" si="56"/>
        <v>0</v>
      </c>
      <c r="DS21" s="7">
        <f>'RPE DIARIO'!AJ20</f>
        <v>0</v>
      </c>
      <c r="DT21" s="4">
        <v>90</v>
      </c>
      <c r="DU21" s="4">
        <f t="shared" si="57"/>
        <v>0</v>
      </c>
      <c r="DV21" s="7">
        <f>'RPE DIARIO'!AK20</f>
        <v>0</v>
      </c>
      <c r="DW21" s="4">
        <v>90</v>
      </c>
      <c r="DX21" s="4">
        <f t="shared" si="58"/>
        <v>0</v>
      </c>
      <c r="DY21" s="7">
        <f>'RPE DIARIO'!AL20</f>
        <v>0</v>
      </c>
      <c r="DZ21" s="4">
        <v>75</v>
      </c>
      <c r="EA21" s="4">
        <f t="shared" si="59"/>
        <v>0</v>
      </c>
      <c r="EB21" s="11">
        <f t="shared" si="0"/>
        <v>0</v>
      </c>
      <c r="EC21" s="16">
        <f t="shared" si="60"/>
        <v>0</v>
      </c>
      <c r="ED21" s="51">
        <f t="shared" si="61"/>
        <v>-105</v>
      </c>
      <c r="EE21" s="54">
        <f t="shared" si="62"/>
        <v>941.25</v>
      </c>
      <c r="EF21" s="7">
        <f>'RPE DIARIO'!AM20</f>
        <v>0</v>
      </c>
      <c r="EG21" s="4">
        <v>90</v>
      </c>
      <c r="EH21" s="4">
        <f t="shared" si="63"/>
        <v>0</v>
      </c>
      <c r="EI21" s="7">
        <f>'RPE DIARIO'!AN20</f>
        <v>0</v>
      </c>
      <c r="EJ21" s="4">
        <v>90</v>
      </c>
      <c r="EK21" s="4">
        <f t="shared" si="64"/>
        <v>0</v>
      </c>
      <c r="EL21" s="7">
        <f>'RPE DIARIO'!AO20</f>
        <v>0</v>
      </c>
      <c r="EM21" s="4">
        <v>90</v>
      </c>
      <c r="EN21" s="4">
        <f t="shared" si="65"/>
        <v>0</v>
      </c>
      <c r="EO21" s="7">
        <f>'RPE DIARIO'!AP20</f>
        <v>0</v>
      </c>
      <c r="EP21" s="4">
        <v>75</v>
      </c>
      <c r="EQ21" s="4">
        <f t="shared" si="66"/>
        <v>0</v>
      </c>
      <c r="ER21" s="11">
        <f t="shared" si="1"/>
        <v>0</v>
      </c>
      <c r="ES21" s="16">
        <f t="shared" si="67"/>
        <v>0</v>
      </c>
      <c r="ET21" s="51">
        <f t="shared" si="68"/>
        <v>-105</v>
      </c>
      <c r="EU21" s="54">
        <f t="shared" si="69"/>
        <v>502.5</v>
      </c>
      <c r="EV21" s="7">
        <f>'RPE DIARIO'!AQ20</f>
        <v>0</v>
      </c>
      <c r="EW21" s="4">
        <v>90</v>
      </c>
      <c r="EX21" s="4">
        <f t="shared" si="70"/>
        <v>0</v>
      </c>
      <c r="EY21" s="7">
        <f>'RPE DIARIO'!AR20</f>
        <v>0</v>
      </c>
      <c r="EZ21" s="4">
        <v>90</v>
      </c>
      <c r="FA21" s="4">
        <f t="shared" si="71"/>
        <v>0</v>
      </c>
      <c r="FB21" s="7">
        <f>'RPE DIARIO'!AS20</f>
        <v>0</v>
      </c>
      <c r="FC21" s="4">
        <v>90</v>
      </c>
      <c r="FD21" s="4">
        <f t="shared" si="72"/>
        <v>0</v>
      </c>
      <c r="FE21" s="7">
        <f>'RPE DIARIO'!AT20</f>
        <v>0</v>
      </c>
      <c r="FF21" s="4">
        <v>75</v>
      </c>
      <c r="FG21" s="4">
        <f t="shared" si="73"/>
        <v>0</v>
      </c>
      <c r="FH21" s="11">
        <f t="shared" si="2"/>
        <v>0</v>
      </c>
      <c r="FI21" s="16">
        <f t="shared" si="74"/>
        <v>0</v>
      </c>
      <c r="FJ21" s="51">
        <f t="shared" si="75"/>
        <v>-105</v>
      </c>
      <c r="FK21" s="54">
        <f t="shared" si="76"/>
        <v>0</v>
      </c>
    </row>
    <row r="22" spans="2:167" ht="16.2" customHeight="1" x14ac:dyDescent="0.3">
      <c r="B22" s="14" t="s">
        <v>21</v>
      </c>
      <c r="C22" s="7">
        <f>'RPE DIARIO'!C21</f>
        <v>7</v>
      </c>
      <c r="D22" s="4">
        <v>60</v>
      </c>
      <c r="E22" s="4">
        <f t="shared" si="3"/>
        <v>420</v>
      </c>
      <c r="F22" s="7">
        <f>'RPE DIARIO'!D21</f>
        <v>9</v>
      </c>
      <c r="G22" s="4">
        <v>90</v>
      </c>
      <c r="H22" s="4">
        <f t="shared" si="4"/>
        <v>810</v>
      </c>
      <c r="I22" s="7">
        <f>'RPE DIARIO'!E21</f>
        <v>7</v>
      </c>
      <c r="J22" s="3">
        <v>90</v>
      </c>
      <c r="K22" s="3">
        <f t="shared" si="5"/>
        <v>630</v>
      </c>
      <c r="L22" s="7">
        <f>'RPE DIARIO'!F21</f>
        <v>9</v>
      </c>
      <c r="M22" s="4">
        <v>75</v>
      </c>
      <c r="N22" s="4">
        <f t="shared" si="6"/>
        <v>675</v>
      </c>
      <c r="O22" s="12">
        <f t="shared" si="7"/>
        <v>1905</v>
      </c>
      <c r="P22" s="7">
        <f>'RPE DIARIO'!G21</f>
        <v>8</v>
      </c>
      <c r="Q22" s="4">
        <v>60</v>
      </c>
      <c r="R22" s="4">
        <f t="shared" si="8"/>
        <v>480</v>
      </c>
      <c r="S22" s="7">
        <f>'RPE DIARIO'!H21</f>
        <v>6</v>
      </c>
      <c r="T22" s="4">
        <v>90</v>
      </c>
      <c r="U22" s="4">
        <f t="shared" si="9"/>
        <v>540</v>
      </c>
      <c r="V22" s="7">
        <f>'RPE DIARIO'!I21</f>
        <v>4</v>
      </c>
      <c r="W22" s="3">
        <v>90</v>
      </c>
      <c r="X22" s="3">
        <f t="shared" si="10"/>
        <v>360</v>
      </c>
      <c r="Y22" s="7">
        <f>'RPE DIARIO'!J21</f>
        <v>5</v>
      </c>
      <c r="Z22" s="4">
        <v>75</v>
      </c>
      <c r="AA22" s="4">
        <f t="shared" si="11"/>
        <v>375</v>
      </c>
      <c r="AB22" s="12">
        <f t="shared" si="12"/>
        <v>1395</v>
      </c>
      <c r="AC22" s="7">
        <f>'RPE DIARIO'!K21</f>
        <v>7</v>
      </c>
      <c r="AD22" s="4">
        <v>60</v>
      </c>
      <c r="AE22" s="4">
        <f t="shared" si="13"/>
        <v>420</v>
      </c>
      <c r="AF22" s="7">
        <f>'RPE DIARIO'!L21</f>
        <v>4</v>
      </c>
      <c r="AG22" s="4">
        <v>90</v>
      </c>
      <c r="AH22" s="4">
        <f t="shared" si="14"/>
        <v>360</v>
      </c>
      <c r="AI22" s="7">
        <f>'RPE DIARIO'!M21</f>
        <v>8</v>
      </c>
      <c r="AJ22" s="3">
        <v>90</v>
      </c>
      <c r="AK22" s="3">
        <f t="shared" si="15"/>
        <v>720</v>
      </c>
      <c r="AL22" s="7">
        <f>'RPE DIARIO'!N21</f>
        <v>5</v>
      </c>
      <c r="AM22" s="4">
        <v>75</v>
      </c>
      <c r="AN22" s="4">
        <f t="shared" si="16"/>
        <v>375</v>
      </c>
      <c r="AO22" s="12">
        <f t="shared" si="17"/>
        <v>1155</v>
      </c>
      <c r="AP22" s="7">
        <f>'RPE DIARIO'!O21</f>
        <v>4</v>
      </c>
      <c r="AQ22" s="4">
        <v>60</v>
      </c>
      <c r="AR22" s="4">
        <f t="shared" si="18"/>
        <v>240</v>
      </c>
      <c r="AS22" s="7">
        <f>'RPE DIARIO'!P21</f>
        <v>7</v>
      </c>
      <c r="AT22" s="4">
        <v>90</v>
      </c>
      <c r="AU22" s="4">
        <f t="shared" si="19"/>
        <v>630</v>
      </c>
      <c r="AV22" s="7">
        <f>'RPE DIARIO'!Q21</f>
        <v>6</v>
      </c>
      <c r="AW22" s="3">
        <v>90</v>
      </c>
      <c r="AX22" s="3">
        <f t="shared" si="20"/>
        <v>540</v>
      </c>
      <c r="AY22" s="7">
        <f>'RPE DIARIO'!R21</f>
        <v>7</v>
      </c>
      <c r="AZ22" s="4">
        <v>75</v>
      </c>
      <c r="BA22" s="4">
        <f t="shared" si="21"/>
        <v>525</v>
      </c>
      <c r="BB22" s="12">
        <f t="shared" si="22"/>
        <v>1395</v>
      </c>
      <c r="BC22" s="48">
        <f t="shared" si="23"/>
        <v>1462.5</v>
      </c>
      <c r="BD22" s="7">
        <f>'RPE DIARIO'!S21</f>
        <v>7</v>
      </c>
      <c r="BE22" s="4">
        <v>90</v>
      </c>
      <c r="BF22" s="4">
        <f t="shared" si="24"/>
        <v>630</v>
      </c>
      <c r="BG22" s="7">
        <f>'RPE DIARIO'!T21</f>
        <v>6</v>
      </c>
      <c r="BH22" s="4">
        <v>90</v>
      </c>
      <c r="BI22" s="4">
        <f t="shared" si="25"/>
        <v>540</v>
      </c>
      <c r="BJ22" s="7">
        <f>'RPE DIARIO'!U21</f>
        <v>3</v>
      </c>
      <c r="BK22" s="3">
        <v>90</v>
      </c>
      <c r="BL22" s="4">
        <f t="shared" si="26"/>
        <v>270</v>
      </c>
      <c r="BM22" s="7">
        <f>'RPE DIARIO'!V21</f>
        <v>5</v>
      </c>
      <c r="BN22" s="4">
        <v>75</v>
      </c>
      <c r="BO22" s="4">
        <f t="shared" si="27"/>
        <v>375</v>
      </c>
      <c r="BP22" s="11">
        <f t="shared" si="28"/>
        <v>1815</v>
      </c>
      <c r="BQ22" s="16">
        <f t="shared" si="29"/>
        <v>124.1025641025641</v>
      </c>
      <c r="BR22" s="51">
        <f t="shared" si="30"/>
        <v>19.102564102564102</v>
      </c>
      <c r="BS22" s="49">
        <f t="shared" si="31"/>
        <v>1440</v>
      </c>
      <c r="BT22" s="7">
        <f>'RPE DIARIO'!W21</f>
        <v>7</v>
      </c>
      <c r="BU22" s="4">
        <v>90</v>
      </c>
      <c r="BV22" s="4">
        <f t="shared" si="32"/>
        <v>630</v>
      </c>
      <c r="BW22" s="7">
        <f>'RPE DIARIO'!X21</f>
        <v>5</v>
      </c>
      <c r="BX22" s="4">
        <v>90</v>
      </c>
      <c r="BY22" s="4">
        <f t="shared" si="33"/>
        <v>450</v>
      </c>
      <c r="BZ22" s="7">
        <f>'RPE DIARIO'!Y21</f>
        <v>6</v>
      </c>
      <c r="CA22" s="4">
        <v>90</v>
      </c>
      <c r="CB22" s="4">
        <f t="shared" si="34"/>
        <v>540</v>
      </c>
      <c r="CC22" s="7">
        <f>'RPE DIARIO'!Z21</f>
        <v>4</v>
      </c>
      <c r="CD22" s="4">
        <v>75</v>
      </c>
      <c r="CE22" s="4">
        <f t="shared" si="35"/>
        <v>300</v>
      </c>
      <c r="CF22" s="11">
        <f t="shared" si="36"/>
        <v>1920</v>
      </c>
      <c r="CG22" s="16">
        <f t="shared" si="37"/>
        <v>133.33333333333334</v>
      </c>
      <c r="CH22" s="51">
        <f t="shared" si="38"/>
        <v>28.333333333333343</v>
      </c>
      <c r="CI22" s="54">
        <f t="shared" si="39"/>
        <v>1571.25</v>
      </c>
      <c r="CJ22" s="7">
        <f>'RPE DIARIO'!AA21</f>
        <v>8</v>
      </c>
      <c r="CK22" s="4">
        <v>90</v>
      </c>
      <c r="CL22" s="4">
        <f t="shared" si="40"/>
        <v>720</v>
      </c>
      <c r="CM22" s="7">
        <f>'RPE DIARIO'!AB21</f>
        <v>5</v>
      </c>
      <c r="CN22" s="4">
        <v>90</v>
      </c>
      <c r="CO22" s="4">
        <f t="shared" si="41"/>
        <v>450</v>
      </c>
      <c r="CP22" s="7">
        <f>'RPE DIARIO'!AC21</f>
        <v>6</v>
      </c>
      <c r="CQ22" s="4">
        <v>90</v>
      </c>
      <c r="CR22" s="4">
        <f t="shared" si="42"/>
        <v>540</v>
      </c>
      <c r="CS22" s="7">
        <f>'RPE DIARIO'!AD21</f>
        <v>7</v>
      </c>
      <c r="CT22" s="4">
        <v>75</v>
      </c>
      <c r="CU22" s="4">
        <f t="shared" si="43"/>
        <v>525</v>
      </c>
      <c r="CV22" s="11">
        <f t="shared" si="44"/>
        <v>2235</v>
      </c>
      <c r="CW22" s="16">
        <f t="shared" si="45"/>
        <v>142.2434367541766</v>
      </c>
      <c r="CX22" s="51">
        <f t="shared" si="46"/>
        <v>37.243436754176599</v>
      </c>
      <c r="CY22" s="54">
        <f t="shared" si="47"/>
        <v>1841.25</v>
      </c>
      <c r="CZ22" s="7">
        <f>'RPE DIARIO'!AE21</f>
        <v>0</v>
      </c>
      <c r="DA22" s="4">
        <v>90</v>
      </c>
      <c r="DB22" s="4">
        <f t="shared" si="48"/>
        <v>0</v>
      </c>
      <c r="DC22" s="7">
        <f>'RPE DIARIO'!AF21</f>
        <v>0</v>
      </c>
      <c r="DD22" s="4">
        <v>90</v>
      </c>
      <c r="DE22" s="4">
        <f t="shared" si="49"/>
        <v>0</v>
      </c>
      <c r="DF22" s="7">
        <f>'RPE DIARIO'!AG21</f>
        <v>0</v>
      </c>
      <c r="DG22" s="4">
        <v>90</v>
      </c>
      <c r="DH22" s="4">
        <f t="shared" si="50"/>
        <v>0</v>
      </c>
      <c r="DI22" s="7">
        <f>'RPE DIARIO'!AH21</f>
        <v>0</v>
      </c>
      <c r="DJ22" s="4">
        <v>75</v>
      </c>
      <c r="DK22" s="4">
        <f t="shared" si="51"/>
        <v>0</v>
      </c>
      <c r="DL22" s="11">
        <f t="shared" si="52"/>
        <v>0</v>
      </c>
      <c r="DM22" s="16">
        <f t="shared" si="53"/>
        <v>0</v>
      </c>
      <c r="DN22" s="51">
        <f t="shared" si="54"/>
        <v>-105</v>
      </c>
      <c r="DO22" s="54">
        <f t="shared" si="55"/>
        <v>1492.5</v>
      </c>
      <c r="DP22" s="7">
        <f>'RPE DIARIO'!AI21</f>
        <v>0</v>
      </c>
      <c r="DQ22" s="4">
        <v>90</v>
      </c>
      <c r="DR22" s="4">
        <f t="shared" si="56"/>
        <v>0</v>
      </c>
      <c r="DS22" s="7">
        <f>'RPE DIARIO'!AJ21</f>
        <v>0</v>
      </c>
      <c r="DT22" s="4">
        <v>90</v>
      </c>
      <c r="DU22" s="4">
        <f t="shared" si="57"/>
        <v>0</v>
      </c>
      <c r="DV22" s="7">
        <f>'RPE DIARIO'!AK21</f>
        <v>0</v>
      </c>
      <c r="DW22" s="4">
        <v>90</v>
      </c>
      <c r="DX22" s="4">
        <f t="shared" si="58"/>
        <v>0</v>
      </c>
      <c r="DY22" s="7">
        <f>'RPE DIARIO'!AL21</f>
        <v>0</v>
      </c>
      <c r="DZ22" s="4">
        <v>75</v>
      </c>
      <c r="EA22" s="4">
        <f t="shared" si="59"/>
        <v>0</v>
      </c>
      <c r="EB22" s="11">
        <f t="shared" si="0"/>
        <v>0</v>
      </c>
      <c r="EC22" s="16">
        <f t="shared" si="60"/>
        <v>0</v>
      </c>
      <c r="ED22" s="51">
        <f t="shared" si="61"/>
        <v>-105</v>
      </c>
      <c r="EE22" s="54">
        <f t="shared" si="62"/>
        <v>1038.75</v>
      </c>
      <c r="EF22" s="7">
        <f>'RPE DIARIO'!AM21</f>
        <v>0</v>
      </c>
      <c r="EG22" s="4">
        <v>90</v>
      </c>
      <c r="EH22" s="4">
        <f t="shared" si="63"/>
        <v>0</v>
      </c>
      <c r="EI22" s="7">
        <f>'RPE DIARIO'!AN21</f>
        <v>0</v>
      </c>
      <c r="EJ22" s="4">
        <v>90</v>
      </c>
      <c r="EK22" s="4">
        <f t="shared" si="64"/>
        <v>0</v>
      </c>
      <c r="EL22" s="7">
        <f>'RPE DIARIO'!AO21</f>
        <v>0</v>
      </c>
      <c r="EM22" s="4">
        <v>90</v>
      </c>
      <c r="EN22" s="4">
        <f t="shared" si="65"/>
        <v>0</v>
      </c>
      <c r="EO22" s="7">
        <f>'RPE DIARIO'!AP21</f>
        <v>0</v>
      </c>
      <c r="EP22" s="4">
        <v>75</v>
      </c>
      <c r="EQ22" s="4">
        <f t="shared" si="66"/>
        <v>0</v>
      </c>
      <c r="ER22" s="11">
        <f t="shared" si="1"/>
        <v>0</v>
      </c>
      <c r="ES22" s="16">
        <f t="shared" si="67"/>
        <v>0</v>
      </c>
      <c r="ET22" s="51">
        <f t="shared" si="68"/>
        <v>-105</v>
      </c>
      <c r="EU22" s="54">
        <f t="shared" si="69"/>
        <v>558.75</v>
      </c>
      <c r="EV22" s="7">
        <f>'RPE DIARIO'!AQ21</f>
        <v>0</v>
      </c>
      <c r="EW22" s="4">
        <v>90</v>
      </c>
      <c r="EX22" s="4">
        <f t="shared" si="70"/>
        <v>0</v>
      </c>
      <c r="EY22" s="7">
        <f>'RPE DIARIO'!AR21</f>
        <v>0</v>
      </c>
      <c r="EZ22" s="4">
        <v>90</v>
      </c>
      <c r="FA22" s="4">
        <f t="shared" si="71"/>
        <v>0</v>
      </c>
      <c r="FB22" s="7">
        <f>'RPE DIARIO'!AS21</f>
        <v>0</v>
      </c>
      <c r="FC22" s="4">
        <v>90</v>
      </c>
      <c r="FD22" s="4">
        <f t="shared" si="72"/>
        <v>0</v>
      </c>
      <c r="FE22" s="7">
        <f>'RPE DIARIO'!AT21</f>
        <v>0</v>
      </c>
      <c r="FF22" s="4">
        <v>75</v>
      </c>
      <c r="FG22" s="4">
        <f t="shared" si="73"/>
        <v>0</v>
      </c>
      <c r="FH22" s="11">
        <f t="shared" si="2"/>
        <v>0</v>
      </c>
      <c r="FI22" s="16">
        <f t="shared" si="74"/>
        <v>0</v>
      </c>
      <c r="FJ22" s="51">
        <f t="shared" si="75"/>
        <v>-105</v>
      </c>
      <c r="FK22" s="54">
        <f t="shared" si="76"/>
        <v>0</v>
      </c>
    </row>
    <row r="23" spans="2:167" ht="16.2" customHeight="1" x14ac:dyDescent="0.3">
      <c r="B23" s="14" t="s">
        <v>22</v>
      </c>
      <c r="C23" s="7">
        <f>'RPE DIARIO'!C22</f>
        <v>3</v>
      </c>
      <c r="D23" s="4">
        <v>60</v>
      </c>
      <c r="E23" s="4">
        <f t="shared" si="3"/>
        <v>180</v>
      </c>
      <c r="F23" s="7">
        <f>'RPE DIARIO'!D22</f>
        <v>1</v>
      </c>
      <c r="G23" s="4">
        <v>90</v>
      </c>
      <c r="H23" s="4">
        <f t="shared" si="4"/>
        <v>90</v>
      </c>
      <c r="I23" s="7">
        <f>'RPE DIARIO'!E22</f>
        <v>5</v>
      </c>
      <c r="J23" s="3">
        <v>90</v>
      </c>
      <c r="K23" s="3">
        <f t="shared" si="5"/>
        <v>450</v>
      </c>
      <c r="L23" s="7">
        <f>'RPE DIARIO'!F22</f>
        <v>6</v>
      </c>
      <c r="M23" s="4">
        <v>75</v>
      </c>
      <c r="N23" s="4">
        <f t="shared" si="6"/>
        <v>450</v>
      </c>
      <c r="O23" s="12">
        <f t="shared" si="7"/>
        <v>720</v>
      </c>
      <c r="P23" s="7">
        <f>'RPE DIARIO'!G22</f>
        <v>4</v>
      </c>
      <c r="Q23" s="4">
        <v>60</v>
      </c>
      <c r="R23" s="4">
        <f t="shared" si="8"/>
        <v>240</v>
      </c>
      <c r="S23" s="7">
        <f>'RPE DIARIO'!H22</f>
        <v>3</v>
      </c>
      <c r="T23" s="4">
        <v>90</v>
      </c>
      <c r="U23" s="4">
        <f t="shared" si="9"/>
        <v>270</v>
      </c>
      <c r="V23" s="7">
        <f>'RPE DIARIO'!I22</f>
        <v>6</v>
      </c>
      <c r="W23" s="3">
        <v>90</v>
      </c>
      <c r="X23" s="3">
        <f t="shared" si="10"/>
        <v>540</v>
      </c>
      <c r="Y23" s="7">
        <f>'RPE DIARIO'!J22</f>
        <v>4</v>
      </c>
      <c r="Z23" s="4">
        <v>75</v>
      </c>
      <c r="AA23" s="4">
        <f t="shared" si="11"/>
        <v>300</v>
      </c>
      <c r="AB23" s="12">
        <f t="shared" si="12"/>
        <v>810</v>
      </c>
      <c r="AC23" s="7">
        <f>'RPE DIARIO'!K22</f>
        <v>6</v>
      </c>
      <c r="AD23" s="4">
        <v>60</v>
      </c>
      <c r="AE23" s="4">
        <f t="shared" si="13"/>
        <v>360</v>
      </c>
      <c r="AF23" s="7">
        <f>'RPE DIARIO'!L22</f>
        <v>9</v>
      </c>
      <c r="AG23" s="4">
        <v>90</v>
      </c>
      <c r="AH23" s="4">
        <f t="shared" si="14"/>
        <v>810</v>
      </c>
      <c r="AI23" s="7">
        <f>'RPE DIARIO'!M22</f>
        <v>4</v>
      </c>
      <c r="AJ23" s="3">
        <v>90</v>
      </c>
      <c r="AK23" s="3">
        <f t="shared" si="15"/>
        <v>360</v>
      </c>
      <c r="AL23" s="7">
        <f>'RPE DIARIO'!N22</f>
        <v>5</v>
      </c>
      <c r="AM23" s="4">
        <v>75</v>
      </c>
      <c r="AN23" s="4">
        <f t="shared" si="16"/>
        <v>375</v>
      </c>
      <c r="AO23" s="12">
        <f t="shared" si="17"/>
        <v>1545</v>
      </c>
      <c r="AP23" s="7">
        <f>'RPE DIARIO'!O22</f>
        <v>4</v>
      </c>
      <c r="AQ23" s="4">
        <v>60</v>
      </c>
      <c r="AR23" s="4">
        <f t="shared" si="18"/>
        <v>240</v>
      </c>
      <c r="AS23" s="7">
        <f>'RPE DIARIO'!P22</f>
        <v>6</v>
      </c>
      <c r="AT23" s="4">
        <v>90</v>
      </c>
      <c r="AU23" s="4">
        <f t="shared" si="19"/>
        <v>540</v>
      </c>
      <c r="AV23" s="7">
        <f>'RPE DIARIO'!Q22</f>
        <v>7</v>
      </c>
      <c r="AW23" s="3">
        <v>90</v>
      </c>
      <c r="AX23" s="3">
        <f t="shared" si="20"/>
        <v>630</v>
      </c>
      <c r="AY23" s="7">
        <f>'RPE DIARIO'!R22</f>
        <v>3</v>
      </c>
      <c r="AZ23" s="4">
        <v>75</v>
      </c>
      <c r="BA23" s="4">
        <f t="shared" si="21"/>
        <v>225</v>
      </c>
      <c r="BB23" s="12">
        <f t="shared" si="22"/>
        <v>1005</v>
      </c>
      <c r="BC23" s="48">
        <f t="shared" si="23"/>
        <v>1020</v>
      </c>
      <c r="BD23" s="7">
        <f>'RPE DIARIO'!S22</f>
        <v>3</v>
      </c>
      <c r="BE23" s="4">
        <v>90</v>
      </c>
      <c r="BF23" s="4">
        <f t="shared" si="24"/>
        <v>270</v>
      </c>
      <c r="BG23" s="7">
        <f>'RPE DIARIO'!T22</f>
        <v>7</v>
      </c>
      <c r="BH23" s="4">
        <v>90</v>
      </c>
      <c r="BI23" s="4">
        <f t="shared" si="25"/>
        <v>630</v>
      </c>
      <c r="BJ23" s="7">
        <f>'RPE DIARIO'!U22</f>
        <v>7</v>
      </c>
      <c r="BK23" s="3">
        <v>90</v>
      </c>
      <c r="BL23" s="4">
        <f t="shared" si="26"/>
        <v>630</v>
      </c>
      <c r="BM23" s="7">
        <f>'RPE DIARIO'!V22</f>
        <v>7</v>
      </c>
      <c r="BN23" s="4">
        <v>75</v>
      </c>
      <c r="BO23" s="4">
        <f t="shared" si="27"/>
        <v>525</v>
      </c>
      <c r="BP23" s="11">
        <f t="shared" si="28"/>
        <v>2055</v>
      </c>
      <c r="BQ23" s="16">
        <f t="shared" si="29"/>
        <v>201.47058823529412</v>
      </c>
      <c r="BR23" s="51">
        <f t="shared" si="30"/>
        <v>96.470588235294116</v>
      </c>
      <c r="BS23" s="49">
        <f t="shared" si="31"/>
        <v>1353.75</v>
      </c>
      <c r="BT23" s="7">
        <f>'RPE DIARIO'!W22</f>
        <v>6</v>
      </c>
      <c r="BU23" s="4">
        <v>90</v>
      </c>
      <c r="BV23" s="4">
        <f t="shared" si="32"/>
        <v>540</v>
      </c>
      <c r="BW23" s="7">
        <f>'RPE DIARIO'!X22</f>
        <v>4</v>
      </c>
      <c r="BX23" s="4">
        <v>90</v>
      </c>
      <c r="BY23" s="4">
        <f t="shared" si="33"/>
        <v>360</v>
      </c>
      <c r="BZ23" s="7">
        <f>'RPE DIARIO'!Y22</f>
        <v>3</v>
      </c>
      <c r="CA23" s="4">
        <v>90</v>
      </c>
      <c r="CB23" s="4">
        <f t="shared" si="34"/>
        <v>270</v>
      </c>
      <c r="CC23" s="7">
        <f>'RPE DIARIO'!Z22</f>
        <v>5</v>
      </c>
      <c r="CD23" s="4">
        <v>75</v>
      </c>
      <c r="CE23" s="4">
        <f t="shared" si="35"/>
        <v>375</v>
      </c>
      <c r="CF23" s="11">
        <f t="shared" si="36"/>
        <v>1545</v>
      </c>
      <c r="CG23" s="16">
        <f t="shared" si="37"/>
        <v>114.12742382271468</v>
      </c>
      <c r="CH23" s="51">
        <f t="shared" si="38"/>
        <v>9.1274238227146753</v>
      </c>
      <c r="CI23" s="54">
        <f t="shared" si="39"/>
        <v>1537.5</v>
      </c>
      <c r="CJ23" s="7">
        <f>'RPE DIARIO'!AA22</f>
        <v>8</v>
      </c>
      <c r="CK23" s="4">
        <v>90</v>
      </c>
      <c r="CL23" s="4">
        <f t="shared" si="40"/>
        <v>720</v>
      </c>
      <c r="CM23" s="7">
        <f>'RPE DIARIO'!AB22</f>
        <v>7</v>
      </c>
      <c r="CN23" s="4">
        <v>90</v>
      </c>
      <c r="CO23" s="4">
        <f t="shared" si="41"/>
        <v>630</v>
      </c>
      <c r="CP23" s="7">
        <f>'RPE DIARIO'!AC22</f>
        <v>5</v>
      </c>
      <c r="CQ23" s="4">
        <v>90</v>
      </c>
      <c r="CR23" s="4">
        <f t="shared" si="42"/>
        <v>450</v>
      </c>
      <c r="CS23" s="7">
        <f>'RPE DIARIO'!AD22</f>
        <v>3</v>
      </c>
      <c r="CT23" s="4">
        <v>75</v>
      </c>
      <c r="CU23" s="4">
        <f t="shared" si="43"/>
        <v>225</v>
      </c>
      <c r="CV23" s="11">
        <f t="shared" si="44"/>
        <v>2025</v>
      </c>
      <c r="CW23" s="16">
        <f t="shared" si="45"/>
        <v>131.70731707317074</v>
      </c>
      <c r="CX23" s="51">
        <f t="shared" si="46"/>
        <v>26.707317073170742</v>
      </c>
      <c r="CY23" s="54">
        <f t="shared" si="47"/>
        <v>1657.5</v>
      </c>
      <c r="CZ23" s="7">
        <f>'RPE DIARIO'!AE22</f>
        <v>0</v>
      </c>
      <c r="DA23" s="4">
        <v>90</v>
      </c>
      <c r="DB23" s="4">
        <f t="shared" si="48"/>
        <v>0</v>
      </c>
      <c r="DC23" s="7">
        <f>'RPE DIARIO'!AF22</f>
        <v>0</v>
      </c>
      <c r="DD23" s="4">
        <v>90</v>
      </c>
      <c r="DE23" s="4">
        <f t="shared" si="49"/>
        <v>0</v>
      </c>
      <c r="DF23" s="7">
        <f>'RPE DIARIO'!AG22</f>
        <v>0</v>
      </c>
      <c r="DG23" s="4">
        <v>90</v>
      </c>
      <c r="DH23" s="4">
        <f t="shared" si="50"/>
        <v>0</v>
      </c>
      <c r="DI23" s="7">
        <f>'RPE DIARIO'!AH22</f>
        <v>0</v>
      </c>
      <c r="DJ23" s="4">
        <v>75</v>
      </c>
      <c r="DK23" s="4">
        <f t="shared" si="51"/>
        <v>0</v>
      </c>
      <c r="DL23" s="11">
        <f t="shared" si="52"/>
        <v>0</v>
      </c>
      <c r="DM23" s="16">
        <f t="shared" si="53"/>
        <v>0</v>
      </c>
      <c r="DN23" s="51">
        <f t="shared" si="54"/>
        <v>-105</v>
      </c>
      <c r="DO23" s="54">
        <f t="shared" si="55"/>
        <v>1406.25</v>
      </c>
      <c r="DP23" s="7">
        <f>'RPE DIARIO'!AI22</f>
        <v>0</v>
      </c>
      <c r="DQ23" s="4">
        <v>90</v>
      </c>
      <c r="DR23" s="4">
        <f t="shared" si="56"/>
        <v>0</v>
      </c>
      <c r="DS23" s="7">
        <f>'RPE DIARIO'!AJ22</f>
        <v>0</v>
      </c>
      <c r="DT23" s="4">
        <v>90</v>
      </c>
      <c r="DU23" s="4">
        <f t="shared" si="57"/>
        <v>0</v>
      </c>
      <c r="DV23" s="7">
        <f>'RPE DIARIO'!AK22</f>
        <v>0</v>
      </c>
      <c r="DW23" s="4">
        <v>90</v>
      </c>
      <c r="DX23" s="4">
        <f t="shared" si="58"/>
        <v>0</v>
      </c>
      <c r="DY23" s="7">
        <f>'RPE DIARIO'!AL22</f>
        <v>0</v>
      </c>
      <c r="DZ23" s="4">
        <v>75</v>
      </c>
      <c r="EA23" s="4">
        <f t="shared" si="59"/>
        <v>0</v>
      </c>
      <c r="EB23" s="11">
        <f t="shared" si="0"/>
        <v>0</v>
      </c>
      <c r="EC23" s="16">
        <f t="shared" si="60"/>
        <v>0</v>
      </c>
      <c r="ED23" s="51">
        <f t="shared" si="61"/>
        <v>-105</v>
      </c>
      <c r="EE23" s="54">
        <f t="shared" si="62"/>
        <v>892.5</v>
      </c>
      <c r="EF23" s="7">
        <f>'RPE DIARIO'!AM22</f>
        <v>0</v>
      </c>
      <c r="EG23" s="4">
        <v>90</v>
      </c>
      <c r="EH23" s="4">
        <f t="shared" si="63"/>
        <v>0</v>
      </c>
      <c r="EI23" s="7">
        <f>'RPE DIARIO'!AN22</f>
        <v>0</v>
      </c>
      <c r="EJ23" s="4">
        <v>90</v>
      </c>
      <c r="EK23" s="4">
        <f t="shared" si="64"/>
        <v>0</v>
      </c>
      <c r="EL23" s="7">
        <f>'RPE DIARIO'!AO22</f>
        <v>0</v>
      </c>
      <c r="EM23" s="4">
        <v>90</v>
      </c>
      <c r="EN23" s="4">
        <f t="shared" si="65"/>
        <v>0</v>
      </c>
      <c r="EO23" s="7">
        <f>'RPE DIARIO'!AP22</f>
        <v>0</v>
      </c>
      <c r="EP23" s="4">
        <v>75</v>
      </c>
      <c r="EQ23" s="4">
        <f t="shared" si="66"/>
        <v>0</v>
      </c>
      <c r="ER23" s="11">
        <f t="shared" si="1"/>
        <v>0</v>
      </c>
      <c r="ES23" s="16">
        <f t="shared" si="67"/>
        <v>0</v>
      </c>
      <c r="ET23" s="51">
        <f t="shared" si="68"/>
        <v>-105</v>
      </c>
      <c r="EU23" s="54">
        <f t="shared" si="69"/>
        <v>506.25</v>
      </c>
      <c r="EV23" s="7">
        <f>'RPE DIARIO'!AQ22</f>
        <v>0</v>
      </c>
      <c r="EW23" s="4">
        <v>90</v>
      </c>
      <c r="EX23" s="4">
        <f t="shared" si="70"/>
        <v>0</v>
      </c>
      <c r="EY23" s="7">
        <f>'RPE DIARIO'!AR22</f>
        <v>0</v>
      </c>
      <c r="EZ23" s="4">
        <v>90</v>
      </c>
      <c r="FA23" s="4">
        <f t="shared" si="71"/>
        <v>0</v>
      </c>
      <c r="FB23" s="7">
        <f>'RPE DIARIO'!AS22</f>
        <v>0</v>
      </c>
      <c r="FC23" s="4">
        <v>90</v>
      </c>
      <c r="FD23" s="4">
        <f t="shared" si="72"/>
        <v>0</v>
      </c>
      <c r="FE23" s="7">
        <f>'RPE DIARIO'!AT22</f>
        <v>0</v>
      </c>
      <c r="FF23" s="4">
        <v>75</v>
      </c>
      <c r="FG23" s="4">
        <f t="shared" si="73"/>
        <v>0</v>
      </c>
      <c r="FH23" s="11">
        <f t="shared" si="2"/>
        <v>0</v>
      </c>
      <c r="FI23" s="16">
        <f t="shared" si="74"/>
        <v>0</v>
      </c>
      <c r="FJ23" s="51">
        <f t="shared" si="75"/>
        <v>-105</v>
      </c>
      <c r="FK23" s="54">
        <f t="shared" si="76"/>
        <v>0</v>
      </c>
    </row>
    <row r="24" spans="2:167" ht="16.2" customHeight="1" x14ac:dyDescent="0.3">
      <c r="B24" s="14" t="s">
        <v>23</v>
      </c>
      <c r="C24" s="7">
        <f>'RPE DIARIO'!C23</f>
        <v>7</v>
      </c>
      <c r="D24" s="4">
        <v>60</v>
      </c>
      <c r="E24" s="4">
        <f t="shared" si="3"/>
        <v>420</v>
      </c>
      <c r="F24" s="7">
        <f>'RPE DIARIO'!D23</f>
        <v>6</v>
      </c>
      <c r="G24" s="4">
        <v>90</v>
      </c>
      <c r="H24" s="4">
        <f t="shared" si="4"/>
        <v>540</v>
      </c>
      <c r="I24" s="7">
        <f>'RPE DIARIO'!E23</f>
        <v>7</v>
      </c>
      <c r="J24" s="3">
        <v>90</v>
      </c>
      <c r="K24" s="3">
        <f t="shared" si="5"/>
        <v>630</v>
      </c>
      <c r="L24" s="7">
        <f>'RPE DIARIO'!F23</f>
        <v>6</v>
      </c>
      <c r="M24" s="4">
        <v>75</v>
      </c>
      <c r="N24" s="4">
        <f t="shared" si="6"/>
        <v>450</v>
      </c>
      <c r="O24" s="12">
        <f t="shared" si="7"/>
        <v>1410</v>
      </c>
      <c r="P24" s="7">
        <f>'RPE DIARIO'!G23</f>
        <v>7</v>
      </c>
      <c r="Q24" s="4">
        <v>60</v>
      </c>
      <c r="R24" s="4">
        <f t="shared" si="8"/>
        <v>420</v>
      </c>
      <c r="S24" s="7">
        <f>'RPE DIARIO'!H23</f>
        <v>5</v>
      </c>
      <c r="T24" s="4">
        <v>90</v>
      </c>
      <c r="U24" s="4">
        <f t="shared" si="9"/>
        <v>450</v>
      </c>
      <c r="V24" s="7">
        <f>'RPE DIARIO'!I23</f>
        <v>6</v>
      </c>
      <c r="W24" s="3">
        <v>90</v>
      </c>
      <c r="X24" s="3">
        <f t="shared" si="10"/>
        <v>540</v>
      </c>
      <c r="Y24" s="7">
        <f>'RPE DIARIO'!J23</f>
        <v>3</v>
      </c>
      <c r="Z24" s="4">
        <v>75</v>
      </c>
      <c r="AA24" s="4">
        <f t="shared" si="11"/>
        <v>225</v>
      </c>
      <c r="AB24" s="12">
        <f t="shared" si="12"/>
        <v>1095</v>
      </c>
      <c r="AC24" s="7">
        <f>'RPE DIARIO'!K23</f>
        <v>5</v>
      </c>
      <c r="AD24" s="4">
        <v>60</v>
      </c>
      <c r="AE24" s="4">
        <f t="shared" si="13"/>
        <v>300</v>
      </c>
      <c r="AF24" s="7">
        <f>'RPE DIARIO'!L23</f>
        <v>8</v>
      </c>
      <c r="AG24" s="4">
        <v>90</v>
      </c>
      <c r="AH24" s="4">
        <f t="shared" si="14"/>
        <v>720</v>
      </c>
      <c r="AI24" s="7">
        <f>'RPE DIARIO'!M23</f>
        <v>5</v>
      </c>
      <c r="AJ24" s="3">
        <v>90</v>
      </c>
      <c r="AK24" s="3">
        <f t="shared" si="15"/>
        <v>450</v>
      </c>
      <c r="AL24" s="7">
        <f>'RPE DIARIO'!N23</f>
        <v>8</v>
      </c>
      <c r="AM24" s="4">
        <v>75</v>
      </c>
      <c r="AN24" s="4">
        <f t="shared" si="16"/>
        <v>600</v>
      </c>
      <c r="AO24" s="12">
        <f t="shared" si="17"/>
        <v>1620</v>
      </c>
      <c r="AP24" s="7">
        <f>'RPE DIARIO'!O23</f>
        <v>6</v>
      </c>
      <c r="AQ24" s="4">
        <v>60</v>
      </c>
      <c r="AR24" s="4">
        <f t="shared" si="18"/>
        <v>360</v>
      </c>
      <c r="AS24" s="7">
        <f>'RPE DIARIO'!P23</f>
        <v>10</v>
      </c>
      <c r="AT24" s="4">
        <v>90</v>
      </c>
      <c r="AU24" s="4">
        <f t="shared" si="19"/>
        <v>900</v>
      </c>
      <c r="AV24" s="7">
        <f>'RPE DIARIO'!Q23</f>
        <v>6</v>
      </c>
      <c r="AW24" s="3">
        <v>90</v>
      </c>
      <c r="AX24" s="3">
        <f t="shared" si="20"/>
        <v>540</v>
      </c>
      <c r="AY24" s="7">
        <f>'RPE DIARIO'!R23</f>
        <v>6</v>
      </c>
      <c r="AZ24" s="4">
        <v>75</v>
      </c>
      <c r="BA24" s="4">
        <f t="shared" si="21"/>
        <v>450</v>
      </c>
      <c r="BB24" s="12">
        <f t="shared" si="22"/>
        <v>1710</v>
      </c>
      <c r="BC24" s="48">
        <f t="shared" si="23"/>
        <v>1458.75</v>
      </c>
      <c r="BD24" s="7">
        <f>'RPE DIARIO'!S23</f>
        <v>5</v>
      </c>
      <c r="BE24" s="4">
        <v>90</v>
      </c>
      <c r="BF24" s="4">
        <f t="shared" si="24"/>
        <v>450</v>
      </c>
      <c r="BG24" s="7">
        <f>'RPE DIARIO'!T23</f>
        <v>6</v>
      </c>
      <c r="BH24" s="4">
        <v>90</v>
      </c>
      <c r="BI24" s="4">
        <f t="shared" si="25"/>
        <v>540</v>
      </c>
      <c r="BJ24" s="7">
        <f>'RPE DIARIO'!U23</f>
        <v>6</v>
      </c>
      <c r="BK24" s="3">
        <v>90</v>
      </c>
      <c r="BL24" s="4">
        <f t="shared" si="26"/>
        <v>540</v>
      </c>
      <c r="BM24" s="7">
        <f>'RPE DIARIO'!V23</f>
        <v>7</v>
      </c>
      <c r="BN24" s="4">
        <v>75</v>
      </c>
      <c r="BO24" s="4">
        <f t="shared" si="27"/>
        <v>525</v>
      </c>
      <c r="BP24" s="11">
        <f t="shared" si="28"/>
        <v>2055</v>
      </c>
      <c r="BQ24" s="16">
        <f t="shared" si="29"/>
        <v>140.87403598971721</v>
      </c>
      <c r="BR24" s="51">
        <f t="shared" si="30"/>
        <v>35.874035989717214</v>
      </c>
      <c r="BS24" s="49">
        <f t="shared" si="31"/>
        <v>1620</v>
      </c>
      <c r="BT24" s="7">
        <f>'RPE DIARIO'!W23</f>
        <v>5</v>
      </c>
      <c r="BU24" s="4">
        <v>90</v>
      </c>
      <c r="BV24" s="4">
        <f t="shared" si="32"/>
        <v>450</v>
      </c>
      <c r="BW24" s="7">
        <f>'RPE DIARIO'!X23</f>
        <v>4</v>
      </c>
      <c r="BX24" s="4">
        <v>90</v>
      </c>
      <c r="BY24" s="4">
        <f t="shared" si="33"/>
        <v>360</v>
      </c>
      <c r="BZ24" s="7">
        <f>'RPE DIARIO'!Y23</f>
        <v>10</v>
      </c>
      <c r="CA24" s="4">
        <v>90</v>
      </c>
      <c r="CB24" s="4">
        <f t="shared" si="34"/>
        <v>900</v>
      </c>
      <c r="CC24" s="7">
        <f>'RPE DIARIO'!Z23</f>
        <v>4</v>
      </c>
      <c r="CD24" s="4">
        <v>75</v>
      </c>
      <c r="CE24" s="4">
        <f t="shared" si="35"/>
        <v>300</v>
      </c>
      <c r="CF24" s="11">
        <f t="shared" si="36"/>
        <v>2010</v>
      </c>
      <c r="CG24" s="16">
        <f t="shared" si="37"/>
        <v>124.07407407407408</v>
      </c>
      <c r="CH24" s="51">
        <f t="shared" si="38"/>
        <v>19.074074074074076</v>
      </c>
      <c r="CI24" s="54">
        <f t="shared" si="39"/>
        <v>1848.75</v>
      </c>
      <c r="CJ24" s="7">
        <f>'RPE DIARIO'!AA23</f>
        <v>3</v>
      </c>
      <c r="CK24" s="4">
        <v>90</v>
      </c>
      <c r="CL24" s="4">
        <f t="shared" si="40"/>
        <v>270</v>
      </c>
      <c r="CM24" s="7">
        <f>'RPE DIARIO'!AB23</f>
        <v>3</v>
      </c>
      <c r="CN24" s="4">
        <v>90</v>
      </c>
      <c r="CO24" s="4">
        <f t="shared" si="41"/>
        <v>270</v>
      </c>
      <c r="CP24" s="7">
        <f>'RPE DIARIO'!AC23</f>
        <v>8</v>
      </c>
      <c r="CQ24" s="4">
        <v>90</v>
      </c>
      <c r="CR24" s="4">
        <f t="shared" si="42"/>
        <v>720</v>
      </c>
      <c r="CS24" s="7">
        <f>'RPE DIARIO'!AD23</f>
        <v>2</v>
      </c>
      <c r="CT24" s="4">
        <v>75</v>
      </c>
      <c r="CU24" s="4">
        <f t="shared" si="43"/>
        <v>150</v>
      </c>
      <c r="CV24" s="11">
        <f t="shared" si="44"/>
        <v>1410</v>
      </c>
      <c r="CW24" s="16">
        <f t="shared" si="45"/>
        <v>76.267748478701819</v>
      </c>
      <c r="CX24" s="51">
        <f t="shared" si="46"/>
        <v>-28.732251521298181</v>
      </c>
      <c r="CY24" s="54">
        <f t="shared" si="47"/>
        <v>1796.25</v>
      </c>
      <c r="CZ24" s="7">
        <f>'RPE DIARIO'!AE23</f>
        <v>0</v>
      </c>
      <c r="DA24" s="4">
        <v>90</v>
      </c>
      <c r="DB24" s="4">
        <f t="shared" si="48"/>
        <v>0</v>
      </c>
      <c r="DC24" s="7">
        <f>'RPE DIARIO'!AF23</f>
        <v>0</v>
      </c>
      <c r="DD24" s="4">
        <v>90</v>
      </c>
      <c r="DE24" s="4">
        <f t="shared" si="49"/>
        <v>0</v>
      </c>
      <c r="DF24" s="7">
        <f>'RPE DIARIO'!AG23</f>
        <v>0</v>
      </c>
      <c r="DG24" s="4">
        <v>90</v>
      </c>
      <c r="DH24" s="4">
        <f t="shared" si="50"/>
        <v>0</v>
      </c>
      <c r="DI24" s="7">
        <f>'RPE DIARIO'!AH23</f>
        <v>0</v>
      </c>
      <c r="DJ24" s="4">
        <v>75</v>
      </c>
      <c r="DK24" s="4">
        <f t="shared" si="51"/>
        <v>0</v>
      </c>
      <c r="DL24" s="11">
        <f t="shared" si="52"/>
        <v>0</v>
      </c>
      <c r="DM24" s="16">
        <f t="shared" si="53"/>
        <v>0</v>
      </c>
      <c r="DN24" s="51">
        <f t="shared" si="54"/>
        <v>-105</v>
      </c>
      <c r="DO24" s="54">
        <f t="shared" si="55"/>
        <v>1368.75</v>
      </c>
      <c r="DP24" s="7">
        <f>'RPE DIARIO'!AI23</f>
        <v>0</v>
      </c>
      <c r="DQ24" s="4">
        <v>90</v>
      </c>
      <c r="DR24" s="4">
        <f t="shared" si="56"/>
        <v>0</v>
      </c>
      <c r="DS24" s="7">
        <f>'RPE DIARIO'!AJ23</f>
        <v>0</v>
      </c>
      <c r="DT24" s="4">
        <v>90</v>
      </c>
      <c r="DU24" s="4">
        <f t="shared" si="57"/>
        <v>0</v>
      </c>
      <c r="DV24" s="7">
        <f>'RPE DIARIO'!AK23</f>
        <v>0</v>
      </c>
      <c r="DW24" s="4">
        <v>90</v>
      </c>
      <c r="DX24" s="4">
        <f t="shared" si="58"/>
        <v>0</v>
      </c>
      <c r="DY24" s="7">
        <f>'RPE DIARIO'!AL23</f>
        <v>0</v>
      </c>
      <c r="DZ24" s="4">
        <v>75</v>
      </c>
      <c r="EA24" s="4">
        <f t="shared" si="59"/>
        <v>0</v>
      </c>
      <c r="EB24" s="11">
        <f t="shared" si="0"/>
        <v>0</v>
      </c>
      <c r="EC24" s="16">
        <f t="shared" si="60"/>
        <v>0</v>
      </c>
      <c r="ED24" s="51">
        <f t="shared" si="61"/>
        <v>-105</v>
      </c>
      <c r="EE24" s="54">
        <f t="shared" si="62"/>
        <v>855</v>
      </c>
      <c r="EF24" s="7">
        <f>'RPE DIARIO'!AM23</f>
        <v>0</v>
      </c>
      <c r="EG24" s="4">
        <v>90</v>
      </c>
      <c r="EH24" s="4">
        <f t="shared" si="63"/>
        <v>0</v>
      </c>
      <c r="EI24" s="7">
        <f>'RPE DIARIO'!AN23</f>
        <v>0</v>
      </c>
      <c r="EJ24" s="4">
        <v>90</v>
      </c>
      <c r="EK24" s="4">
        <f t="shared" si="64"/>
        <v>0</v>
      </c>
      <c r="EL24" s="7">
        <f>'RPE DIARIO'!AO23</f>
        <v>0</v>
      </c>
      <c r="EM24" s="4">
        <v>90</v>
      </c>
      <c r="EN24" s="4">
        <f t="shared" si="65"/>
        <v>0</v>
      </c>
      <c r="EO24" s="7">
        <f>'RPE DIARIO'!AP23</f>
        <v>0</v>
      </c>
      <c r="EP24" s="4">
        <v>75</v>
      </c>
      <c r="EQ24" s="4">
        <f t="shared" si="66"/>
        <v>0</v>
      </c>
      <c r="ER24" s="11">
        <f t="shared" si="1"/>
        <v>0</v>
      </c>
      <c r="ES24" s="16">
        <f t="shared" si="67"/>
        <v>0</v>
      </c>
      <c r="ET24" s="51">
        <f t="shared" si="68"/>
        <v>-105</v>
      </c>
      <c r="EU24" s="54">
        <f t="shared" si="69"/>
        <v>352.5</v>
      </c>
      <c r="EV24" s="7">
        <f>'RPE DIARIO'!AQ23</f>
        <v>0</v>
      </c>
      <c r="EW24" s="4">
        <v>90</v>
      </c>
      <c r="EX24" s="4">
        <f t="shared" si="70"/>
        <v>0</v>
      </c>
      <c r="EY24" s="7">
        <f>'RPE DIARIO'!AR23</f>
        <v>0</v>
      </c>
      <c r="EZ24" s="4">
        <v>90</v>
      </c>
      <c r="FA24" s="4">
        <f t="shared" si="71"/>
        <v>0</v>
      </c>
      <c r="FB24" s="7">
        <f>'RPE DIARIO'!AS23</f>
        <v>0</v>
      </c>
      <c r="FC24" s="4">
        <v>90</v>
      </c>
      <c r="FD24" s="4">
        <f t="shared" si="72"/>
        <v>0</v>
      </c>
      <c r="FE24" s="7">
        <f>'RPE DIARIO'!AT23</f>
        <v>0</v>
      </c>
      <c r="FF24" s="4">
        <v>75</v>
      </c>
      <c r="FG24" s="4">
        <f t="shared" si="73"/>
        <v>0</v>
      </c>
      <c r="FH24" s="11">
        <f t="shared" si="2"/>
        <v>0</v>
      </c>
      <c r="FI24" s="16">
        <f t="shared" si="74"/>
        <v>0</v>
      </c>
      <c r="FJ24" s="51">
        <f t="shared" si="75"/>
        <v>-105</v>
      </c>
      <c r="FK24" s="54">
        <f t="shared" si="76"/>
        <v>0</v>
      </c>
    </row>
    <row r="25" spans="2:167" ht="16.2" customHeight="1" x14ac:dyDescent="0.3">
      <c r="B25" s="14" t="s">
        <v>24</v>
      </c>
      <c r="C25" s="7">
        <f>'RPE DIARIO'!C24</f>
        <v>8</v>
      </c>
      <c r="D25" s="4">
        <v>60</v>
      </c>
      <c r="E25" s="4">
        <f t="shared" si="3"/>
        <v>480</v>
      </c>
      <c r="F25" s="7">
        <f>'RPE DIARIO'!D24</f>
        <v>8</v>
      </c>
      <c r="G25" s="4">
        <v>90</v>
      </c>
      <c r="H25" s="4">
        <f t="shared" si="4"/>
        <v>720</v>
      </c>
      <c r="I25" s="7">
        <f>'RPE DIARIO'!E24</f>
        <v>7</v>
      </c>
      <c r="J25" s="3">
        <v>90</v>
      </c>
      <c r="K25" s="3">
        <f t="shared" si="5"/>
        <v>630</v>
      </c>
      <c r="L25" s="7">
        <f>'RPE DIARIO'!F24</f>
        <v>7</v>
      </c>
      <c r="M25" s="4">
        <v>75</v>
      </c>
      <c r="N25" s="4">
        <f t="shared" si="6"/>
        <v>525</v>
      </c>
      <c r="O25" s="12">
        <f t="shared" si="7"/>
        <v>1725</v>
      </c>
      <c r="P25" s="7">
        <f>'RPE DIARIO'!G24</f>
        <v>6</v>
      </c>
      <c r="Q25" s="4">
        <v>60</v>
      </c>
      <c r="R25" s="4">
        <f t="shared" si="8"/>
        <v>360</v>
      </c>
      <c r="S25" s="7">
        <f>'RPE DIARIO'!H24</f>
        <v>3</v>
      </c>
      <c r="T25" s="4">
        <v>90</v>
      </c>
      <c r="U25" s="4">
        <f t="shared" si="9"/>
        <v>270</v>
      </c>
      <c r="V25" s="7">
        <f>'RPE DIARIO'!I24</f>
        <v>4</v>
      </c>
      <c r="W25" s="3">
        <v>90</v>
      </c>
      <c r="X25" s="3">
        <f t="shared" si="10"/>
        <v>360</v>
      </c>
      <c r="Y25" s="7">
        <f>'RPE DIARIO'!J24</f>
        <v>8</v>
      </c>
      <c r="Z25" s="4">
        <v>75</v>
      </c>
      <c r="AA25" s="4">
        <f t="shared" si="11"/>
        <v>600</v>
      </c>
      <c r="AB25" s="12">
        <f t="shared" si="12"/>
        <v>1230</v>
      </c>
      <c r="AC25" s="7">
        <f>'RPE DIARIO'!K24</f>
        <v>7</v>
      </c>
      <c r="AD25" s="4">
        <v>60</v>
      </c>
      <c r="AE25" s="4">
        <f t="shared" si="13"/>
        <v>420</v>
      </c>
      <c r="AF25" s="7">
        <f>'RPE DIARIO'!L24</f>
        <v>3</v>
      </c>
      <c r="AG25" s="4">
        <v>90</v>
      </c>
      <c r="AH25" s="4">
        <f t="shared" si="14"/>
        <v>270</v>
      </c>
      <c r="AI25" s="7">
        <f>'RPE DIARIO'!M24</f>
        <v>4</v>
      </c>
      <c r="AJ25" s="3">
        <v>90</v>
      </c>
      <c r="AK25" s="3">
        <f t="shared" si="15"/>
        <v>360</v>
      </c>
      <c r="AL25" s="7">
        <f>'RPE DIARIO'!N24</f>
        <v>4</v>
      </c>
      <c r="AM25" s="4">
        <v>75</v>
      </c>
      <c r="AN25" s="4">
        <f t="shared" si="16"/>
        <v>300</v>
      </c>
      <c r="AO25" s="12">
        <f t="shared" si="17"/>
        <v>990</v>
      </c>
      <c r="AP25" s="7">
        <f>'RPE DIARIO'!O24</f>
        <v>5</v>
      </c>
      <c r="AQ25" s="4">
        <v>60</v>
      </c>
      <c r="AR25" s="4">
        <f t="shared" si="18"/>
        <v>300</v>
      </c>
      <c r="AS25" s="7">
        <f>'RPE DIARIO'!P24</f>
        <v>3</v>
      </c>
      <c r="AT25" s="4">
        <v>90</v>
      </c>
      <c r="AU25" s="4">
        <f t="shared" si="19"/>
        <v>270</v>
      </c>
      <c r="AV25" s="7">
        <f>'RPE DIARIO'!Q24</f>
        <v>6</v>
      </c>
      <c r="AW25" s="3">
        <v>90</v>
      </c>
      <c r="AX25" s="3">
        <f t="shared" si="20"/>
        <v>540</v>
      </c>
      <c r="AY25" s="7">
        <f>'RPE DIARIO'!R24</f>
        <v>7</v>
      </c>
      <c r="AZ25" s="4">
        <v>75</v>
      </c>
      <c r="BA25" s="4">
        <f t="shared" si="21"/>
        <v>525</v>
      </c>
      <c r="BB25" s="12">
        <f t="shared" si="22"/>
        <v>1095</v>
      </c>
      <c r="BC25" s="48">
        <f t="shared" si="23"/>
        <v>1260</v>
      </c>
      <c r="BD25" s="7">
        <f>'RPE DIARIO'!S24</f>
        <v>3</v>
      </c>
      <c r="BE25" s="4">
        <v>90</v>
      </c>
      <c r="BF25" s="4">
        <f t="shared" si="24"/>
        <v>270</v>
      </c>
      <c r="BG25" s="7">
        <f>'RPE DIARIO'!T24</f>
        <v>4</v>
      </c>
      <c r="BH25" s="4">
        <v>90</v>
      </c>
      <c r="BI25" s="4">
        <f t="shared" si="25"/>
        <v>360</v>
      </c>
      <c r="BJ25" s="7">
        <f>'RPE DIARIO'!U24</f>
        <v>6</v>
      </c>
      <c r="BK25" s="3">
        <v>90</v>
      </c>
      <c r="BL25" s="4">
        <f t="shared" si="26"/>
        <v>540</v>
      </c>
      <c r="BM25" s="7">
        <f>'RPE DIARIO'!V24</f>
        <v>3</v>
      </c>
      <c r="BN25" s="4">
        <v>75</v>
      </c>
      <c r="BO25" s="4">
        <f t="shared" si="27"/>
        <v>225</v>
      </c>
      <c r="BP25" s="11">
        <f t="shared" si="28"/>
        <v>1395</v>
      </c>
      <c r="BQ25" s="16">
        <f t="shared" si="29"/>
        <v>110.71428571428571</v>
      </c>
      <c r="BR25" s="51">
        <f t="shared" si="30"/>
        <v>5.7142857142857082</v>
      </c>
      <c r="BS25" s="49">
        <f t="shared" si="31"/>
        <v>1177.5</v>
      </c>
      <c r="BT25" s="7">
        <f>'RPE DIARIO'!W24</f>
        <v>7</v>
      </c>
      <c r="BU25" s="4">
        <v>90</v>
      </c>
      <c r="BV25" s="4">
        <f t="shared" si="32"/>
        <v>630</v>
      </c>
      <c r="BW25" s="7">
        <f>'RPE DIARIO'!X24</f>
        <v>4</v>
      </c>
      <c r="BX25" s="4">
        <v>90</v>
      </c>
      <c r="BY25" s="4">
        <f t="shared" si="33"/>
        <v>360</v>
      </c>
      <c r="BZ25" s="7">
        <f>'RPE DIARIO'!Y24</f>
        <v>6</v>
      </c>
      <c r="CA25" s="4">
        <v>90</v>
      </c>
      <c r="CB25" s="4">
        <f t="shared" si="34"/>
        <v>540</v>
      </c>
      <c r="CC25" s="7">
        <f>'RPE DIARIO'!Z24</f>
        <v>5</v>
      </c>
      <c r="CD25" s="4">
        <v>75</v>
      </c>
      <c r="CE25" s="4">
        <f t="shared" si="35"/>
        <v>375</v>
      </c>
      <c r="CF25" s="11">
        <f t="shared" si="36"/>
        <v>1905</v>
      </c>
      <c r="CG25" s="16">
        <f t="shared" si="37"/>
        <v>161.78343949044586</v>
      </c>
      <c r="CH25" s="51">
        <f t="shared" si="38"/>
        <v>56.783439490445858</v>
      </c>
      <c r="CI25" s="54">
        <f t="shared" si="39"/>
        <v>1346.25</v>
      </c>
      <c r="CJ25" s="7">
        <f>'RPE DIARIO'!AA24</f>
        <v>4</v>
      </c>
      <c r="CK25" s="4">
        <v>90</v>
      </c>
      <c r="CL25" s="4">
        <f t="shared" si="40"/>
        <v>360</v>
      </c>
      <c r="CM25" s="7">
        <f>'RPE DIARIO'!AB24</f>
        <v>4</v>
      </c>
      <c r="CN25" s="4">
        <v>90</v>
      </c>
      <c r="CO25" s="4">
        <f t="shared" si="41"/>
        <v>360</v>
      </c>
      <c r="CP25" s="7">
        <f>'RPE DIARIO'!AC24</f>
        <v>7</v>
      </c>
      <c r="CQ25" s="4">
        <v>90</v>
      </c>
      <c r="CR25" s="4">
        <f t="shared" si="42"/>
        <v>630</v>
      </c>
      <c r="CS25" s="7">
        <f>'RPE DIARIO'!AD24</f>
        <v>6</v>
      </c>
      <c r="CT25" s="4">
        <v>75</v>
      </c>
      <c r="CU25" s="4">
        <f t="shared" si="43"/>
        <v>450</v>
      </c>
      <c r="CV25" s="11">
        <f t="shared" si="44"/>
        <v>1800</v>
      </c>
      <c r="CW25" s="16">
        <f t="shared" si="45"/>
        <v>133.70473537604457</v>
      </c>
      <c r="CX25" s="51">
        <f t="shared" si="46"/>
        <v>28.704735376044567</v>
      </c>
      <c r="CY25" s="54">
        <f t="shared" si="47"/>
        <v>1548.75</v>
      </c>
      <c r="CZ25" s="7">
        <f>'RPE DIARIO'!AE24</f>
        <v>0</v>
      </c>
      <c r="DA25" s="4">
        <v>90</v>
      </c>
      <c r="DB25" s="4">
        <f t="shared" si="48"/>
        <v>0</v>
      </c>
      <c r="DC25" s="7">
        <f>'RPE DIARIO'!AF24</f>
        <v>0</v>
      </c>
      <c r="DD25" s="4">
        <v>90</v>
      </c>
      <c r="DE25" s="4">
        <f t="shared" si="49"/>
        <v>0</v>
      </c>
      <c r="DF25" s="7">
        <f>'RPE DIARIO'!AG24</f>
        <v>0</v>
      </c>
      <c r="DG25" s="4">
        <v>90</v>
      </c>
      <c r="DH25" s="4">
        <f t="shared" si="50"/>
        <v>0</v>
      </c>
      <c r="DI25" s="7">
        <f>'RPE DIARIO'!AH24</f>
        <v>0</v>
      </c>
      <c r="DJ25" s="4">
        <v>75</v>
      </c>
      <c r="DK25" s="4">
        <f t="shared" si="51"/>
        <v>0</v>
      </c>
      <c r="DL25" s="11">
        <f t="shared" si="52"/>
        <v>0</v>
      </c>
      <c r="DM25" s="16">
        <f t="shared" si="53"/>
        <v>0</v>
      </c>
      <c r="DN25" s="51">
        <f t="shared" si="54"/>
        <v>-105</v>
      </c>
      <c r="DO25" s="54">
        <f t="shared" si="55"/>
        <v>1275</v>
      </c>
      <c r="DP25" s="7">
        <f>'RPE DIARIO'!AI24</f>
        <v>0</v>
      </c>
      <c r="DQ25" s="4">
        <v>90</v>
      </c>
      <c r="DR25" s="4">
        <f t="shared" si="56"/>
        <v>0</v>
      </c>
      <c r="DS25" s="7">
        <f>'RPE DIARIO'!AJ24</f>
        <v>0</v>
      </c>
      <c r="DT25" s="4">
        <v>90</v>
      </c>
      <c r="DU25" s="4">
        <f t="shared" si="57"/>
        <v>0</v>
      </c>
      <c r="DV25" s="7">
        <f>'RPE DIARIO'!AK24</f>
        <v>0</v>
      </c>
      <c r="DW25" s="4">
        <v>90</v>
      </c>
      <c r="DX25" s="4">
        <f t="shared" si="58"/>
        <v>0</v>
      </c>
      <c r="DY25" s="7">
        <f>'RPE DIARIO'!AL24</f>
        <v>0</v>
      </c>
      <c r="DZ25" s="4">
        <v>75</v>
      </c>
      <c r="EA25" s="4">
        <f t="shared" si="59"/>
        <v>0</v>
      </c>
      <c r="EB25" s="11">
        <f t="shared" si="0"/>
        <v>0</v>
      </c>
      <c r="EC25" s="16">
        <f t="shared" si="60"/>
        <v>0</v>
      </c>
      <c r="ED25" s="51">
        <f t="shared" si="61"/>
        <v>-105</v>
      </c>
      <c r="EE25" s="54">
        <f t="shared" si="62"/>
        <v>926.25</v>
      </c>
      <c r="EF25" s="7">
        <f>'RPE DIARIO'!AM24</f>
        <v>0</v>
      </c>
      <c r="EG25" s="4">
        <v>90</v>
      </c>
      <c r="EH25" s="4">
        <f t="shared" si="63"/>
        <v>0</v>
      </c>
      <c r="EI25" s="7">
        <f>'RPE DIARIO'!AN24</f>
        <v>0</v>
      </c>
      <c r="EJ25" s="4">
        <v>90</v>
      </c>
      <c r="EK25" s="4">
        <f t="shared" si="64"/>
        <v>0</v>
      </c>
      <c r="EL25" s="7">
        <f>'RPE DIARIO'!AO24</f>
        <v>0</v>
      </c>
      <c r="EM25" s="4">
        <v>90</v>
      </c>
      <c r="EN25" s="4">
        <f t="shared" si="65"/>
        <v>0</v>
      </c>
      <c r="EO25" s="7">
        <f>'RPE DIARIO'!AP24</f>
        <v>0</v>
      </c>
      <c r="EP25" s="4">
        <v>75</v>
      </c>
      <c r="EQ25" s="4">
        <f t="shared" si="66"/>
        <v>0</v>
      </c>
      <c r="ER25" s="11">
        <f t="shared" si="1"/>
        <v>0</v>
      </c>
      <c r="ES25" s="16">
        <f t="shared" si="67"/>
        <v>0</v>
      </c>
      <c r="ET25" s="51">
        <f t="shared" si="68"/>
        <v>-105</v>
      </c>
      <c r="EU25" s="54">
        <f t="shared" si="69"/>
        <v>450</v>
      </c>
      <c r="EV25" s="7">
        <f>'RPE DIARIO'!AQ24</f>
        <v>0</v>
      </c>
      <c r="EW25" s="4">
        <v>90</v>
      </c>
      <c r="EX25" s="4">
        <f t="shared" si="70"/>
        <v>0</v>
      </c>
      <c r="EY25" s="7">
        <f>'RPE DIARIO'!AR24</f>
        <v>0</v>
      </c>
      <c r="EZ25" s="4">
        <v>90</v>
      </c>
      <c r="FA25" s="4">
        <f t="shared" si="71"/>
        <v>0</v>
      </c>
      <c r="FB25" s="7">
        <f>'RPE DIARIO'!AS24</f>
        <v>0</v>
      </c>
      <c r="FC25" s="4">
        <v>90</v>
      </c>
      <c r="FD25" s="4">
        <f t="shared" si="72"/>
        <v>0</v>
      </c>
      <c r="FE25" s="7">
        <f>'RPE DIARIO'!AT24</f>
        <v>0</v>
      </c>
      <c r="FF25" s="4">
        <v>75</v>
      </c>
      <c r="FG25" s="4">
        <f t="shared" si="73"/>
        <v>0</v>
      </c>
      <c r="FH25" s="11">
        <f t="shared" si="2"/>
        <v>0</v>
      </c>
      <c r="FI25" s="16">
        <f t="shared" si="74"/>
        <v>0</v>
      </c>
      <c r="FJ25" s="51">
        <f t="shared" si="75"/>
        <v>-105</v>
      </c>
      <c r="FK25" s="54">
        <f t="shared" si="76"/>
        <v>0</v>
      </c>
    </row>
    <row r="26" spans="2:167" ht="16.2" customHeight="1" x14ac:dyDescent="0.3">
      <c r="B26" s="14" t="s">
        <v>25</v>
      </c>
      <c r="C26" s="7">
        <f>'RPE DIARIO'!C25</f>
        <v>8</v>
      </c>
      <c r="D26" s="4">
        <v>60</v>
      </c>
      <c r="E26" s="4">
        <f t="shared" si="3"/>
        <v>480</v>
      </c>
      <c r="F26" s="7">
        <f>'RPE DIARIO'!D25</f>
        <v>7</v>
      </c>
      <c r="G26" s="4">
        <v>90</v>
      </c>
      <c r="H26" s="4">
        <f t="shared" si="4"/>
        <v>630</v>
      </c>
      <c r="I26" s="7">
        <f>'RPE DIARIO'!E25</f>
        <v>4</v>
      </c>
      <c r="J26" s="3">
        <v>90</v>
      </c>
      <c r="K26" s="3">
        <f t="shared" si="5"/>
        <v>360</v>
      </c>
      <c r="L26" s="7">
        <f>'RPE DIARIO'!F25</f>
        <v>8</v>
      </c>
      <c r="M26" s="4">
        <v>75</v>
      </c>
      <c r="N26" s="4">
        <f t="shared" si="6"/>
        <v>600</v>
      </c>
      <c r="O26" s="12">
        <f t="shared" si="7"/>
        <v>1710</v>
      </c>
      <c r="P26" s="7">
        <f>'RPE DIARIO'!G25</f>
        <v>4</v>
      </c>
      <c r="Q26" s="4">
        <v>60</v>
      </c>
      <c r="R26" s="4">
        <f t="shared" si="8"/>
        <v>240</v>
      </c>
      <c r="S26" s="7">
        <f>'RPE DIARIO'!H25</f>
        <v>6</v>
      </c>
      <c r="T26" s="4">
        <v>90</v>
      </c>
      <c r="U26" s="4">
        <f t="shared" si="9"/>
        <v>540</v>
      </c>
      <c r="V26" s="7">
        <f>'RPE DIARIO'!I25</f>
        <v>2</v>
      </c>
      <c r="W26" s="3">
        <v>90</v>
      </c>
      <c r="X26" s="3">
        <f t="shared" si="10"/>
        <v>180</v>
      </c>
      <c r="Y26" s="7">
        <f>'RPE DIARIO'!J25</f>
        <v>7</v>
      </c>
      <c r="Z26" s="4">
        <v>75</v>
      </c>
      <c r="AA26" s="4">
        <f t="shared" si="11"/>
        <v>525</v>
      </c>
      <c r="AB26" s="12">
        <f t="shared" si="12"/>
        <v>1305</v>
      </c>
      <c r="AC26" s="7">
        <f>'RPE DIARIO'!K25</f>
        <v>4</v>
      </c>
      <c r="AD26" s="4">
        <v>60</v>
      </c>
      <c r="AE26" s="4">
        <f t="shared" si="13"/>
        <v>240</v>
      </c>
      <c r="AF26" s="7">
        <f>'RPE DIARIO'!L25</f>
        <v>8</v>
      </c>
      <c r="AG26" s="4">
        <v>90</v>
      </c>
      <c r="AH26" s="4">
        <f t="shared" si="14"/>
        <v>720</v>
      </c>
      <c r="AI26" s="7">
        <f>'RPE DIARIO'!M25</f>
        <v>7</v>
      </c>
      <c r="AJ26" s="3">
        <v>90</v>
      </c>
      <c r="AK26" s="3">
        <f t="shared" si="15"/>
        <v>630</v>
      </c>
      <c r="AL26" s="7">
        <f>'RPE DIARIO'!N25</f>
        <v>4</v>
      </c>
      <c r="AM26" s="4">
        <v>75</v>
      </c>
      <c r="AN26" s="4">
        <f t="shared" si="16"/>
        <v>300</v>
      </c>
      <c r="AO26" s="12">
        <f t="shared" si="17"/>
        <v>1260</v>
      </c>
      <c r="AP26" s="7">
        <f>'RPE DIARIO'!O25</f>
        <v>7</v>
      </c>
      <c r="AQ26" s="4">
        <v>60</v>
      </c>
      <c r="AR26" s="4">
        <f t="shared" si="18"/>
        <v>420</v>
      </c>
      <c r="AS26" s="7">
        <f>'RPE DIARIO'!P25</f>
        <v>8</v>
      </c>
      <c r="AT26" s="4">
        <v>90</v>
      </c>
      <c r="AU26" s="4">
        <f t="shared" si="19"/>
        <v>720</v>
      </c>
      <c r="AV26" s="7">
        <f>'RPE DIARIO'!Q25</f>
        <v>7</v>
      </c>
      <c r="AW26" s="3">
        <v>90</v>
      </c>
      <c r="AX26" s="3">
        <f t="shared" si="20"/>
        <v>630</v>
      </c>
      <c r="AY26" s="7">
        <f>'RPE DIARIO'!R25</f>
        <v>7</v>
      </c>
      <c r="AZ26" s="4">
        <v>75</v>
      </c>
      <c r="BA26" s="4">
        <f t="shared" si="21"/>
        <v>525</v>
      </c>
      <c r="BB26" s="12">
        <f t="shared" si="22"/>
        <v>1665</v>
      </c>
      <c r="BC26" s="48">
        <f t="shared" si="23"/>
        <v>1485</v>
      </c>
      <c r="BD26" s="7">
        <f>'RPE DIARIO'!S25</f>
        <v>8</v>
      </c>
      <c r="BE26" s="4">
        <v>90</v>
      </c>
      <c r="BF26" s="4">
        <f t="shared" si="24"/>
        <v>720</v>
      </c>
      <c r="BG26" s="7">
        <f>'RPE DIARIO'!T25</f>
        <v>8</v>
      </c>
      <c r="BH26" s="4">
        <v>90</v>
      </c>
      <c r="BI26" s="4">
        <f t="shared" si="25"/>
        <v>720</v>
      </c>
      <c r="BJ26" s="7">
        <f>'RPE DIARIO'!U25</f>
        <v>6</v>
      </c>
      <c r="BK26" s="3">
        <v>90</v>
      </c>
      <c r="BL26" s="4">
        <f t="shared" si="26"/>
        <v>540</v>
      </c>
      <c r="BM26" s="7">
        <f>'RPE DIARIO'!V25</f>
        <v>8</v>
      </c>
      <c r="BN26" s="4">
        <v>75</v>
      </c>
      <c r="BO26" s="4">
        <f t="shared" si="27"/>
        <v>600</v>
      </c>
      <c r="BP26" s="11">
        <f t="shared" si="28"/>
        <v>2580</v>
      </c>
      <c r="BQ26" s="16">
        <f t="shared" si="29"/>
        <v>173.73737373737373</v>
      </c>
      <c r="BR26" s="51">
        <f t="shared" si="30"/>
        <v>68.73737373737373</v>
      </c>
      <c r="BS26" s="49">
        <f t="shared" si="31"/>
        <v>1702.5</v>
      </c>
      <c r="BT26" s="7">
        <f>'RPE DIARIO'!W25</f>
        <v>1</v>
      </c>
      <c r="BU26" s="4">
        <v>90</v>
      </c>
      <c r="BV26" s="4">
        <f t="shared" si="32"/>
        <v>90</v>
      </c>
      <c r="BW26" s="7">
        <f>'RPE DIARIO'!X25</f>
        <v>5</v>
      </c>
      <c r="BX26" s="4">
        <v>90</v>
      </c>
      <c r="BY26" s="4">
        <f t="shared" si="33"/>
        <v>450</v>
      </c>
      <c r="BZ26" s="7">
        <f>'RPE DIARIO'!Y25</f>
        <v>7</v>
      </c>
      <c r="CA26" s="4">
        <v>90</v>
      </c>
      <c r="CB26" s="4">
        <f t="shared" si="34"/>
        <v>630</v>
      </c>
      <c r="CC26" s="7">
        <f>'RPE DIARIO'!Z25</f>
        <v>5</v>
      </c>
      <c r="CD26" s="4">
        <v>75</v>
      </c>
      <c r="CE26" s="4">
        <f t="shared" si="35"/>
        <v>375</v>
      </c>
      <c r="CF26" s="11">
        <f t="shared" si="36"/>
        <v>1545</v>
      </c>
      <c r="CG26" s="16">
        <f t="shared" si="37"/>
        <v>90.748898678414093</v>
      </c>
      <c r="CH26" s="51">
        <f t="shared" si="38"/>
        <v>-14.251101321585907</v>
      </c>
      <c r="CI26" s="54">
        <f t="shared" si="39"/>
        <v>1762.5</v>
      </c>
      <c r="CJ26" s="7">
        <f>'RPE DIARIO'!AA25</f>
        <v>4</v>
      </c>
      <c r="CK26" s="4">
        <v>90</v>
      </c>
      <c r="CL26" s="4">
        <f t="shared" si="40"/>
        <v>360</v>
      </c>
      <c r="CM26" s="7">
        <f>'RPE DIARIO'!AB25</f>
        <v>7</v>
      </c>
      <c r="CN26" s="4">
        <v>90</v>
      </c>
      <c r="CO26" s="4">
        <f t="shared" si="41"/>
        <v>630</v>
      </c>
      <c r="CP26" s="7">
        <f>'RPE DIARIO'!AC25</f>
        <v>7</v>
      </c>
      <c r="CQ26" s="4">
        <v>90</v>
      </c>
      <c r="CR26" s="4">
        <f t="shared" si="42"/>
        <v>630</v>
      </c>
      <c r="CS26" s="7">
        <f>'RPE DIARIO'!AD25</f>
        <v>6</v>
      </c>
      <c r="CT26" s="4">
        <v>75</v>
      </c>
      <c r="CU26" s="4">
        <f t="shared" si="43"/>
        <v>450</v>
      </c>
      <c r="CV26" s="11">
        <f t="shared" si="44"/>
        <v>2070</v>
      </c>
      <c r="CW26" s="16">
        <f t="shared" si="45"/>
        <v>117.44680851063829</v>
      </c>
      <c r="CX26" s="51">
        <f t="shared" si="46"/>
        <v>12.446808510638292</v>
      </c>
      <c r="CY26" s="54">
        <f t="shared" si="47"/>
        <v>1965</v>
      </c>
      <c r="CZ26" s="7">
        <f>'RPE DIARIO'!AE25</f>
        <v>0</v>
      </c>
      <c r="DA26" s="4">
        <v>90</v>
      </c>
      <c r="DB26" s="4">
        <f t="shared" si="48"/>
        <v>0</v>
      </c>
      <c r="DC26" s="7">
        <f>'RPE DIARIO'!AF25</f>
        <v>0</v>
      </c>
      <c r="DD26" s="4">
        <v>90</v>
      </c>
      <c r="DE26" s="4">
        <f t="shared" si="49"/>
        <v>0</v>
      </c>
      <c r="DF26" s="7">
        <f>'RPE DIARIO'!AG25</f>
        <v>0</v>
      </c>
      <c r="DG26" s="4">
        <v>90</v>
      </c>
      <c r="DH26" s="4">
        <f t="shared" si="50"/>
        <v>0</v>
      </c>
      <c r="DI26" s="7">
        <f>'RPE DIARIO'!AH25</f>
        <v>0</v>
      </c>
      <c r="DJ26" s="4">
        <v>75</v>
      </c>
      <c r="DK26" s="4">
        <f t="shared" si="51"/>
        <v>0</v>
      </c>
      <c r="DL26" s="11">
        <f t="shared" si="52"/>
        <v>0</v>
      </c>
      <c r="DM26" s="16">
        <f t="shared" si="53"/>
        <v>0</v>
      </c>
      <c r="DN26" s="51">
        <f t="shared" si="54"/>
        <v>-105</v>
      </c>
      <c r="DO26" s="54">
        <f t="shared" si="55"/>
        <v>1548.75</v>
      </c>
      <c r="DP26" s="7">
        <f>'RPE DIARIO'!AI25</f>
        <v>0</v>
      </c>
      <c r="DQ26" s="4">
        <v>90</v>
      </c>
      <c r="DR26" s="4">
        <f t="shared" si="56"/>
        <v>0</v>
      </c>
      <c r="DS26" s="7">
        <f>'RPE DIARIO'!AJ25</f>
        <v>0</v>
      </c>
      <c r="DT26" s="4">
        <v>90</v>
      </c>
      <c r="DU26" s="4">
        <f t="shared" si="57"/>
        <v>0</v>
      </c>
      <c r="DV26" s="7">
        <f>'RPE DIARIO'!AK25</f>
        <v>0</v>
      </c>
      <c r="DW26" s="4">
        <v>90</v>
      </c>
      <c r="DX26" s="4">
        <f t="shared" si="58"/>
        <v>0</v>
      </c>
      <c r="DY26" s="7">
        <f>'RPE DIARIO'!AL25</f>
        <v>0</v>
      </c>
      <c r="DZ26" s="4">
        <v>75</v>
      </c>
      <c r="EA26" s="4">
        <f t="shared" si="59"/>
        <v>0</v>
      </c>
      <c r="EB26" s="11">
        <f t="shared" si="0"/>
        <v>0</v>
      </c>
      <c r="EC26" s="16">
        <f t="shared" si="60"/>
        <v>0</v>
      </c>
      <c r="ED26" s="51">
        <f t="shared" si="61"/>
        <v>-105</v>
      </c>
      <c r="EE26" s="54">
        <f t="shared" si="62"/>
        <v>903.75</v>
      </c>
      <c r="EF26" s="7">
        <f>'RPE DIARIO'!AM25</f>
        <v>0</v>
      </c>
      <c r="EG26" s="4">
        <v>90</v>
      </c>
      <c r="EH26" s="4">
        <f t="shared" si="63"/>
        <v>0</v>
      </c>
      <c r="EI26" s="7">
        <f>'RPE DIARIO'!AN25</f>
        <v>0</v>
      </c>
      <c r="EJ26" s="4">
        <v>90</v>
      </c>
      <c r="EK26" s="4">
        <f t="shared" si="64"/>
        <v>0</v>
      </c>
      <c r="EL26" s="7">
        <f>'RPE DIARIO'!AO25</f>
        <v>0</v>
      </c>
      <c r="EM26" s="4">
        <v>90</v>
      </c>
      <c r="EN26" s="4">
        <f t="shared" si="65"/>
        <v>0</v>
      </c>
      <c r="EO26" s="7">
        <f>'RPE DIARIO'!AP25</f>
        <v>0</v>
      </c>
      <c r="EP26" s="4">
        <v>75</v>
      </c>
      <c r="EQ26" s="4">
        <f t="shared" si="66"/>
        <v>0</v>
      </c>
      <c r="ER26" s="11">
        <f t="shared" si="1"/>
        <v>0</v>
      </c>
      <c r="ES26" s="16">
        <f t="shared" si="67"/>
        <v>0</v>
      </c>
      <c r="ET26" s="51">
        <f t="shared" si="68"/>
        <v>-105</v>
      </c>
      <c r="EU26" s="54">
        <f t="shared" si="69"/>
        <v>517.5</v>
      </c>
      <c r="EV26" s="7">
        <f>'RPE DIARIO'!AQ25</f>
        <v>0</v>
      </c>
      <c r="EW26" s="4">
        <v>90</v>
      </c>
      <c r="EX26" s="4">
        <f t="shared" si="70"/>
        <v>0</v>
      </c>
      <c r="EY26" s="7">
        <f>'RPE DIARIO'!AR25</f>
        <v>0</v>
      </c>
      <c r="EZ26" s="4">
        <v>90</v>
      </c>
      <c r="FA26" s="4">
        <f t="shared" si="71"/>
        <v>0</v>
      </c>
      <c r="FB26" s="7">
        <f>'RPE DIARIO'!AS25</f>
        <v>0</v>
      </c>
      <c r="FC26" s="4">
        <v>90</v>
      </c>
      <c r="FD26" s="4">
        <f t="shared" si="72"/>
        <v>0</v>
      </c>
      <c r="FE26" s="7">
        <f>'RPE DIARIO'!AT25</f>
        <v>0</v>
      </c>
      <c r="FF26" s="4">
        <v>75</v>
      </c>
      <c r="FG26" s="4">
        <f t="shared" si="73"/>
        <v>0</v>
      </c>
      <c r="FH26" s="11">
        <f t="shared" si="2"/>
        <v>0</v>
      </c>
      <c r="FI26" s="16">
        <f t="shared" si="74"/>
        <v>0</v>
      </c>
      <c r="FJ26" s="51">
        <f t="shared" si="75"/>
        <v>-105</v>
      </c>
      <c r="FK26" s="54">
        <f t="shared" si="76"/>
        <v>0</v>
      </c>
    </row>
    <row r="27" spans="2:167" ht="16.2" customHeight="1" x14ac:dyDescent="0.3">
      <c r="B27" s="14" t="s">
        <v>26</v>
      </c>
      <c r="C27" s="7">
        <f>'RPE DIARIO'!C26</f>
        <v>8</v>
      </c>
      <c r="D27" s="4">
        <v>60</v>
      </c>
      <c r="E27" s="4">
        <f t="shared" si="3"/>
        <v>480</v>
      </c>
      <c r="F27" s="7">
        <f>'RPE DIARIO'!D26</f>
        <v>6</v>
      </c>
      <c r="G27" s="4">
        <v>90</v>
      </c>
      <c r="H27" s="4">
        <f t="shared" si="4"/>
        <v>540</v>
      </c>
      <c r="I27" s="7">
        <f>'RPE DIARIO'!E26</f>
        <v>7</v>
      </c>
      <c r="J27" s="3">
        <v>90</v>
      </c>
      <c r="K27" s="3">
        <f t="shared" si="5"/>
        <v>630</v>
      </c>
      <c r="L27" s="7">
        <f>'RPE DIARIO'!F26</f>
        <v>4</v>
      </c>
      <c r="M27" s="4">
        <v>75</v>
      </c>
      <c r="N27" s="4">
        <f t="shared" si="6"/>
        <v>300</v>
      </c>
      <c r="O27" s="12">
        <f t="shared" si="7"/>
        <v>1320</v>
      </c>
      <c r="P27" s="7">
        <f>'RPE DIARIO'!G26</f>
        <v>7</v>
      </c>
      <c r="Q27" s="4">
        <v>60</v>
      </c>
      <c r="R27" s="4">
        <f t="shared" si="8"/>
        <v>420</v>
      </c>
      <c r="S27" s="7">
        <f>'RPE DIARIO'!H26</f>
        <v>5</v>
      </c>
      <c r="T27" s="4">
        <v>90</v>
      </c>
      <c r="U27" s="4">
        <f t="shared" si="9"/>
        <v>450</v>
      </c>
      <c r="V27" s="7">
        <f>'RPE DIARIO'!I26</f>
        <v>4</v>
      </c>
      <c r="W27" s="3">
        <v>90</v>
      </c>
      <c r="X27" s="3">
        <f t="shared" si="10"/>
        <v>360</v>
      </c>
      <c r="Y27" s="7">
        <f>'RPE DIARIO'!J26</f>
        <v>6</v>
      </c>
      <c r="Z27" s="4">
        <v>75</v>
      </c>
      <c r="AA27" s="4">
        <f t="shared" si="11"/>
        <v>450</v>
      </c>
      <c r="AB27" s="12">
        <f t="shared" si="12"/>
        <v>1320</v>
      </c>
      <c r="AC27" s="7">
        <f>'RPE DIARIO'!K26</f>
        <v>8</v>
      </c>
      <c r="AD27" s="4">
        <v>60</v>
      </c>
      <c r="AE27" s="4">
        <f t="shared" si="13"/>
        <v>480</v>
      </c>
      <c r="AF27" s="7">
        <f>'RPE DIARIO'!L26</f>
        <v>2</v>
      </c>
      <c r="AG27" s="4">
        <v>90</v>
      </c>
      <c r="AH27" s="4">
        <f t="shared" si="14"/>
        <v>180</v>
      </c>
      <c r="AI27" s="7">
        <f>'RPE DIARIO'!M26</f>
        <v>4</v>
      </c>
      <c r="AJ27" s="3">
        <v>90</v>
      </c>
      <c r="AK27" s="3">
        <f t="shared" si="15"/>
        <v>360</v>
      </c>
      <c r="AL27" s="7">
        <f>'RPE DIARIO'!N26</f>
        <v>7</v>
      </c>
      <c r="AM27" s="4">
        <v>75</v>
      </c>
      <c r="AN27" s="4">
        <f t="shared" si="16"/>
        <v>525</v>
      </c>
      <c r="AO27" s="12">
        <f t="shared" si="17"/>
        <v>1185</v>
      </c>
      <c r="AP27" s="7">
        <f>'RPE DIARIO'!O26</f>
        <v>3</v>
      </c>
      <c r="AQ27" s="4">
        <v>60</v>
      </c>
      <c r="AR27" s="4">
        <f t="shared" si="18"/>
        <v>180</v>
      </c>
      <c r="AS27" s="7">
        <f>'RPE DIARIO'!P26</f>
        <v>5</v>
      </c>
      <c r="AT27" s="4">
        <v>90</v>
      </c>
      <c r="AU27" s="4">
        <f t="shared" si="19"/>
        <v>450</v>
      </c>
      <c r="AV27" s="7">
        <f>'RPE DIARIO'!Q26</f>
        <v>3</v>
      </c>
      <c r="AW27" s="3">
        <v>90</v>
      </c>
      <c r="AX27" s="3">
        <f t="shared" si="20"/>
        <v>270</v>
      </c>
      <c r="AY27" s="7">
        <f>'RPE DIARIO'!R26</f>
        <v>3</v>
      </c>
      <c r="AZ27" s="4">
        <v>75</v>
      </c>
      <c r="BA27" s="4">
        <f t="shared" si="21"/>
        <v>225</v>
      </c>
      <c r="BB27" s="12">
        <f t="shared" si="22"/>
        <v>855</v>
      </c>
      <c r="BC27" s="48">
        <f t="shared" si="23"/>
        <v>1170</v>
      </c>
      <c r="BD27" s="7">
        <f>'RPE DIARIO'!S26</f>
        <v>8</v>
      </c>
      <c r="BE27" s="4">
        <v>90</v>
      </c>
      <c r="BF27" s="4">
        <f t="shared" si="24"/>
        <v>720</v>
      </c>
      <c r="BG27" s="7">
        <f>'RPE DIARIO'!T26</f>
        <v>5</v>
      </c>
      <c r="BH27" s="4">
        <v>90</v>
      </c>
      <c r="BI27" s="4">
        <f t="shared" si="25"/>
        <v>450</v>
      </c>
      <c r="BJ27" s="7">
        <f>'RPE DIARIO'!U26</f>
        <v>8</v>
      </c>
      <c r="BK27" s="3">
        <v>90</v>
      </c>
      <c r="BL27" s="4">
        <f t="shared" si="26"/>
        <v>720</v>
      </c>
      <c r="BM27" s="7">
        <f>'RPE DIARIO'!V26</f>
        <v>9</v>
      </c>
      <c r="BN27" s="4">
        <v>75</v>
      </c>
      <c r="BO27" s="4">
        <f t="shared" si="27"/>
        <v>675</v>
      </c>
      <c r="BP27" s="11">
        <f t="shared" si="28"/>
        <v>2565</v>
      </c>
      <c r="BQ27" s="16">
        <f t="shared" si="29"/>
        <v>219.23076923076923</v>
      </c>
      <c r="BR27" s="51">
        <f t="shared" si="30"/>
        <v>114.23076923076923</v>
      </c>
      <c r="BS27" s="49">
        <f t="shared" si="31"/>
        <v>1481.25</v>
      </c>
      <c r="BT27" s="7">
        <f>'RPE DIARIO'!W26</f>
        <v>3</v>
      </c>
      <c r="BU27" s="4">
        <v>90</v>
      </c>
      <c r="BV27" s="4">
        <f t="shared" si="32"/>
        <v>270</v>
      </c>
      <c r="BW27" s="7">
        <f>'RPE DIARIO'!X26</f>
        <v>6</v>
      </c>
      <c r="BX27" s="4">
        <v>90</v>
      </c>
      <c r="BY27" s="4">
        <f t="shared" si="33"/>
        <v>540</v>
      </c>
      <c r="BZ27" s="7">
        <f>'RPE DIARIO'!Y26</f>
        <v>5</v>
      </c>
      <c r="CA27" s="4">
        <v>90</v>
      </c>
      <c r="CB27" s="4">
        <f t="shared" si="34"/>
        <v>450</v>
      </c>
      <c r="CC27" s="7">
        <f>'RPE DIARIO'!Z26</f>
        <v>6</v>
      </c>
      <c r="CD27" s="4">
        <v>75</v>
      </c>
      <c r="CE27" s="4">
        <f t="shared" si="35"/>
        <v>450</v>
      </c>
      <c r="CF27" s="11">
        <f t="shared" si="36"/>
        <v>1710</v>
      </c>
      <c r="CG27" s="16">
        <f t="shared" si="37"/>
        <v>115.44303797468355</v>
      </c>
      <c r="CH27" s="51">
        <f t="shared" si="38"/>
        <v>10.443037974683548</v>
      </c>
      <c r="CI27" s="54">
        <f t="shared" si="39"/>
        <v>1578.75</v>
      </c>
      <c r="CJ27" s="7">
        <f>'RPE DIARIO'!AA26</f>
        <v>8</v>
      </c>
      <c r="CK27" s="4">
        <v>90</v>
      </c>
      <c r="CL27" s="4">
        <f t="shared" si="40"/>
        <v>720</v>
      </c>
      <c r="CM27" s="7">
        <f>'RPE DIARIO'!AB26</f>
        <v>8</v>
      </c>
      <c r="CN27" s="4">
        <v>90</v>
      </c>
      <c r="CO27" s="4">
        <f t="shared" si="41"/>
        <v>720</v>
      </c>
      <c r="CP27" s="7">
        <f>'RPE DIARIO'!AC26</f>
        <v>9</v>
      </c>
      <c r="CQ27" s="4">
        <v>90</v>
      </c>
      <c r="CR27" s="4">
        <f t="shared" si="42"/>
        <v>810</v>
      </c>
      <c r="CS27" s="7">
        <f>'RPE DIARIO'!AD26</f>
        <v>3</v>
      </c>
      <c r="CT27" s="4">
        <v>75</v>
      </c>
      <c r="CU27" s="4">
        <f t="shared" si="43"/>
        <v>225</v>
      </c>
      <c r="CV27" s="11">
        <f t="shared" si="44"/>
        <v>2475</v>
      </c>
      <c r="CW27" s="16">
        <f t="shared" si="45"/>
        <v>156.76959619952495</v>
      </c>
      <c r="CX27" s="51">
        <f t="shared" si="46"/>
        <v>51.769596199524955</v>
      </c>
      <c r="CY27" s="54">
        <f t="shared" si="47"/>
        <v>1901.25</v>
      </c>
      <c r="CZ27" s="7">
        <f>'RPE DIARIO'!AE26</f>
        <v>0</v>
      </c>
      <c r="DA27" s="4">
        <v>90</v>
      </c>
      <c r="DB27" s="4">
        <f t="shared" si="48"/>
        <v>0</v>
      </c>
      <c r="DC27" s="7">
        <f>'RPE DIARIO'!AF26</f>
        <v>0</v>
      </c>
      <c r="DD27" s="4">
        <v>90</v>
      </c>
      <c r="DE27" s="4">
        <f t="shared" si="49"/>
        <v>0</v>
      </c>
      <c r="DF27" s="7">
        <f>'RPE DIARIO'!AG26</f>
        <v>0</v>
      </c>
      <c r="DG27" s="4">
        <v>90</v>
      </c>
      <c r="DH27" s="4">
        <f t="shared" si="50"/>
        <v>0</v>
      </c>
      <c r="DI27" s="7">
        <f>'RPE DIARIO'!AH26</f>
        <v>0</v>
      </c>
      <c r="DJ27" s="4">
        <v>75</v>
      </c>
      <c r="DK27" s="4">
        <f t="shared" si="51"/>
        <v>0</v>
      </c>
      <c r="DL27" s="11">
        <f t="shared" si="52"/>
        <v>0</v>
      </c>
      <c r="DM27" s="16">
        <f t="shared" si="53"/>
        <v>0</v>
      </c>
      <c r="DN27" s="51">
        <f t="shared" si="54"/>
        <v>-105</v>
      </c>
      <c r="DO27" s="54">
        <f t="shared" si="55"/>
        <v>1687.5</v>
      </c>
      <c r="DP27" s="7">
        <f>'RPE DIARIO'!AI26</f>
        <v>0</v>
      </c>
      <c r="DQ27" s="4">
        <v>90</v>
      </c>
      <c r="DR27" s="4">
        <f t="shared" si="56"/>
        <v>0</v>
      </c>
      <c r="DS27" s="7">
        <f>'RPE DIARIO'!AJ26</f>
        <v>0</v>
      </c>
      <c r="DT27" s="4">
        <v>90</v>
      </c>
      <c r="DU27" s="4">
        <f t="shared" si="57"/>
        <v>0</v>
      </c>
      <c r="DV27" s="7">
        <f>'RPE DIARIO'!AK26</f>
        <v>0</v>
      </c>
      <c r="DW27" s="4">
        <v>90</v>
      </c>
      <c r="DX27" s="4">
        <f t="shared" si="58"/>
        <v>0</v>
      </c>
      <c r="DY27" s="7">
        <f>'RPE DIARIO'!AL26</f>
        <v>0</v>
      </c>
      <c r="DZ27" s="4">
        <v>75</v>
      </c>
      <c r="EA27" s="4">
        <f t="shared" si="59"/>
        <v>0</v>
      </c>
      <c r="EB27" s="11">
        <f t="shared" si="0"/>
        <v>0</v>
      </c>
      <c r="EC27" s="16">
        <f t="shared" si="60"/>
        <v>0</v>
      </c>
      <c r="ED27" s="51">
        <f t="shared" si="61"/>
        <v>-105</v>
      </c>
      <c r="EE27" s="54">
        <f t="shared" si="62"/>
        <v>1046.25</v>
      </c>
      <c r="EF27" s="7">
        <f>'RPE DIARIO'!AM26</f>
        <v>0</v>
      </c>
      <c r="EG27" s="4">
        <v>90</v>
      </c>
      <c r="EH27" s="4">
        <f t="shared" si="63"/>
        <v>0</v>
      </c>
      <c r="EI27" s="7">
        <f>'RPE DIARIO'!AN26</f>
        <v>0</v>
      </c>
      <c r="EJ27" s="4">
        <v>90</v>
      </c>
      <c r="EK27" s="4">
        <f t="shared" si="64"/>
        <v>0</v>
      </c>
      <c r="EL27" s="7">
        <f>'RPE DIARIO'!AO26</f>
        <v>0</v>
      </c>
      <c r="EM27" s="4">
        <v>90</v>
      </c>
      <c r="EN27" s="4">
        <f t="shared" si="65"/>
        <v>0</v>
      </c>
      <c r="EO27" s="7">
        <f>'RPE DIARIO'!AP26</f>
        <v>0</v>
      </c>
      <c r="EP27" s="4">
        <v>75</v>
      </c>
      <c r="EQ27" s="4">
        <f t="shared" si="66"/>
        <v>0</v>
      </c>
      <c r="ER27" s="11">
        <f t="shared" si="1"/>
        <v>0</v>
      </c>
      <c r="ES27" s="16">
        <f t="shared" si="67"/>
        <v>0</v>
      </c>
      <c r="ET27" s="51">
        <f t="shared" si="68"/>
        <v>-105</v>
      </c>
      <c r="EU27" s="54">
        <f t="shared" si="69"/>
        <v>618.75</v>
      </c>
      <c r="EV27" s="7">
        <f>'RPE DIARIO'!AQ26</f>
        <v>0</v>
      </c>
      <c r="EW27" s="4">
        <v>90</v>
      </c>
      <c r="EX27" s="4">
        <f t="shared" si="70"/>
        <v>0</v>
      </c>
      <c r="EY27" s="7">
        <f>'RPE DIARIO'!AR26</f>
        <v>0</v>
      </c>
      <c r="EZ27" s="4">
        <v>90</v>
      </c>
      <c r="FA27" s="4">
        <f t="shared" si="71"/>
        <v>0</v>
      </c>
      <c r="FB27" s="7">
        <f>'RPE DIARIO'!AS26</f>
        <v>0</v>
      </c>
      <c r="FC27" s="4">
        <v>90</v>
      </c>
      <c r="FD27" s="4">
        <f t="shared" si="72"/>
        <v>0</v>
      </c>
      <c r="FE27" s="7">
        <f>'RPE DIARIO'!AT26</f>
        <v>0</v>
      </c>
      <c r="FF27" s="4">
        <v>75</v>
      </c>
      <c r="FG27" s="4">
        <f t="shared" si="73"/>
        <v>0</v>
      </c>
      <c r="FH27" s="11">
        <f t="shared" si="2"/>
        <v>0</v>
      </c>
      <c r="FI27" s="16">
        <f t="shared" si="74"/>
        <v>0</v>
      </c>
      <c r="FJ27" s="51">
        <f t="shared" si="75"/>
        <v>-105</v>
      </c>
      <c r="FK27" s="54">
        <f t="shared" si="76"/>
        <v>0</v>
      </c>
    </row>
    <row r="28" spans="2:167" ht="16.2" customHeight="1" thickBot="1" x14ac:dyDescent="0.35">
      <c r="B28" s="14" t="s">
        <v>27</v>
      </c>
      <c r="C28" s="20">
        <f>'RPE DIARIO'!C27</f>
        <v>4</v>
      </c>
      <c r="D28" s="21">
        <v>60</v>
      </c>
      <c r="E28" s="21">
        <f t="shared" si="3"/>
        <v>240</v>
      </c>
      <c r="F28" s="20">
        <f>'RPE DIARIO'!D27</f>
        <v>2</v>
      </c>
      <c r="G28" s="21">
        <v>90</v>
      </c>
      <c r="H28" s="21">
        <f t="shared" si="4"/>
        <v>180</v>
      </c>
      <c r="I28" s="20">
        <f>'RPE DIARIO'!E27</f>
        <v>8</v>
      </c>
      <c r="J28" s="45">
        <v>90</v>
      </c>
      <c r="K28" s="45">
        <f t="shared" si="5"/>
        <v>720</v>
      </c>
      <c r="L28" s="20">
        <f>'RPE DIARIO'!F27</f>
        <v>5</v>
      </c>
      <c r="M28" s="21">
        <v>75</v>
      </c>
      <c r="N28" s="21">
        <f t="shared" si="6"/>
        <v>375</v>
      </c>
      <c r="O28" s="46">
        <f t="shared" si="7"/>
        <v>795</v>
      </c>
      <c r="P28" s="20">
        <f>'RPE DIARIO'!G27</f>
        <v>5</v>
      </c>
      <c r="Q28" s="21">
        <v>60</v>
      </c>
      <c r="R28" s="21">
        <f t="shared" si="8"/>
        <v>300</v>
      </c>
      <c r="S28" s="20">
        <f>'RPE DIARIO'!H27</f>
        <v>8</v>
      </c>
      <c r="T28" s="21">
        <v>90</v>
      </c>
      <c r="U28" s="21">
        <f t="shared" si="9"/>
        <v>720</v>
      </c>
      <c r="V28" s="20">
        <f>'RPE DIARIO'!I27</f>
        <v>5</v>
      </c>
      <c r="W28" s="45">
        <v>90</v>
      </c>
      <c r="X28" s="45">
        <f t="shared" si="10"/>
        <v>450</v>
      </c>
      <c r="Y28" s="20">
        <f>'RPE DIARIO'!J27</f>
        <v>8</v>
      </c>
      <c r="Z28" s="21">
        <v>75</v>
      </c>
      <c r="AA28" s="21">
        <f t="shared" si="11"/>
        <v>600</v>
      </c>
      <c r="AB28" s="46">
        <f t="shared" si="12"/>
        <v>1620</v>
      </c>
      <c r="AC28" s="20">
        <f>'RPE DIARIO'!K27</f>
        <v>6</v>
      </c>
      <c r="AD28" s="21">
        <v>60</v>
      </c>
      <c r="AE28" s="21">
        <f t="shared" si="13"/>
        <v>360</v>
      </c>
      <c r="AF28" s="20">
        <f>'RPE DIARIO'!L27</f>
        <v>3</v>
      </c>
      <c r="AG28" s="21">
        <v>90</v>
      </c>
      <c r="AH28" s="21">
        <f t="shared" si="14"/>
        <v>270</v>
      </c>
      <c r="AI28" s="20">
        <f>'RPE DIARIO'!M27</f>
        <v>4</v>
      </c>
      <c r="AJ28" s="45">
        <v>90</v>
      </c>
      <c r="AK28" s="45">
        <f t="shared" si="15"/>
        <v>360</v>
      </c>
      <c r="AL28" s="20">
        <f>'RPE DIARIO'!N27</f>
        <v>8</v>
      </c>
      <c r="AM28" s="21">
        <v>75</v>
      </c>
      <c r="AN28" s="21">
        <f t="shared" si="16"/>
        <v>600</v>
      </c>
      <c r="AO28" s="46">
        <f t="shared" si="17"/>
        <v>1230</v>
      </c>
      <c r="AP28" s="20">
        <f>'RPE DIARIO'!O27</f>
        <v>6</v>
      </c>
      <c r="AQ28" s="21">
        <v>60</v>
      </c>
      <c r="AR28" s="21">
        <f t="shared" si="18"/>
        <v>360</v>
      </c>
      <c r="AS28" s="20">
        <f>'RPE DIARIO'!P27</f>
        <v>3</v>
      </c>
      <c r="AT28" s="21">
        <v>90</v>
      </c>
      <c r="AU28" s="21">
        <f t="shared" si="19"/>
        <v>270</v>
      </c>
      <c r="AV28" s="20">
        <f>'RPE DIARIO'!Q27</f>
        <v>8</v>
      </c>
      <c r="AW28" s="45">
        <v>90</v>
      </c>
      <c r="AX28" s="45">
        <f t="shared" si="20"/>
        <v>720</v>
      </c>
      <c r="AY28" s="20">
        <f>'RPE DIARIO'!R27</f>
        <v>3</v>
      </c>
      <c r="AZ28" s="21">
        <v>75</v>
      </c>
      <c r="BA28" s="21">
        <f t="shared" si="21"/>
        <v>225</v>
      </c>
      <c r="BB28" s="46">
        <f t="shared" si="22"/>
        <v>855</v>
      </c>
      <c r="BC28" s="48">
        <f t="shared" si="23"/>
        <v>1125</v>
      </c>
      <c r="BD28" s="20">
        <f>'RPE DIARIO'!S27</f>
        <v>5</v>
      </c>
      <c r="BE28" s="21">
        <v>90</v>
      </c>
      <c r="BF28" s="21">
        <f t="shared" si="24"/>
        <v>450</v>
      </c>
      <c r="BG28" s="20">
        <f>'RPE DIARIO'!T27</f>
        <v>9</v>
      </c>
      <c r="BH28" s="21">
        <v>90</v>
      </c>
      <c r="BI28" s="21">
        <f t="shared" si="25"/>
        <v>810</v>
      </c>
      <c r="BJ28" s="20">
        <f>'RPE DIARIO'!U27</f>
        <v>5</v>
      </c>
      <c r="BK28" s="45">
        <v>90</v>
      </c>
      <c r="BL28" s="21">
        <f t="shared" si="26"/>
        <v>450</v>
      </c>
      <c r="BM28" s="20">
        <f>'RPE DIARIO'!V27</f>
        <v>6</v>
      </c>
      <c r="BN28" s="21">
        <v>75</v>
      </c>
      <c r="BO28" s="21">
        <f t="shared" si="27"/>
        <v>450</v>
      </c>
      <c r="BP28" s="11">
        <f t="shared" si="28"/>
        <v>2160</v>
      </c>
      <c r="BQ28" s="17">
        <f t="shared" si="29"/>
        <v>192</v>
      </c>
      <c r="BR28" s="53">
        <f t="shared" si="30"/>
        <v>87</v>
      </c>
      <c r="BS28" s="49">
        <f t="shared" si="31"/>
        <v>1466.25</v>
      </c>
      <c r="BT28" s="20">
        <f>'RPE DIARIO'!W27</f>
        <v>4</v>
      </c>
      <c r="BU28" s="21">
        <v>90</v>
      </c>
      <c r="BV28" s="21">
        <f t="shared" si="32"/>
        <v>360</v>
      </c>
      <c r="BW28" s="20">
        <f>'RPE DIARIO'!X27</f>
        <v>5</v>
      </c>
      <c r="BX28" s="21">
        <v>90</v>
      </c>
      <c r="BY28" s="21">
        <f t="shared" si="33"/>
        <v>450</v>
      </c>
      <c r="BZ28" s="20">
        <f>'RPE DIARIO'!Y27</f>
        <v>4</v>
      </c>
      <c r="CA28" s="21">
        <v>90</v>
      </c>
      <c r="CB28" s="21">
        <f t="shared" si="34"/>
        <v>360</v>
      </c>
      <c r="CC28" s="20">
        <f>'RPE DIARIO'!Z27</f>
        <v>8</v>
      </c>
      <c r="CD28" s="21">
        <v>75</v>
      </c>
      <c r="CE28" s="21">
        <f t="shared" si="35"/>
        <v>600</v>
      </c>
      <c r="CF28" s="11">
        <f t="shared" si="36"/>
        <v>1770</v>
      </c>
      <c r="CG28" s="17">
        <f t="shared" si="37"/>
        <v>120.71611253196932</v>
      </c>
      <c r="CH28" s="53">
        <f t="shared" si="38"/>
        <v>15.716112531969316</v>
      </c>
      <c r="CI28" s="54">
        <f t="shared" si="39"/>
        <v>1503.75</v>
      </c>
      <c r="CJ28" s="20">
        <f>'RPE DIARIO'!AA27</f>
        <v>6</v>
      </c>
      <c r="CK28" s="21">
        <v>90</v>
      </c>
      <c r="CL28" s="21">
        <f t="shared" si="40"/>
        <v>540</v>
      </c>
      <c r="CM28" s="20">
        <f>'RPE DIARIO'!AB27</f>
        <v>3</v>
      </c>
      <c r="CN28" s="21">
        <v>90</v>
      </c>
      <c r="CO28" s="21">
        <f t="shared" si="41"/>
        <v>270</v>
      </c>
      <c r="CP28" s="20">
        <f>'RPE DIARIO'!AC27</f>
        <v>7</v>
      </c>
      <c r="CQ28" s="21">
        <v>90</v>
      </c>
      <c r="CR28" s="21">
        <f t="shared" si="42"/>
        <v>630</v>
      </c>
      <c r="CS28" s="20">
        <f>'RPE DIARIO'!AD27</f>
        <v>8</v>
      </c>
      <c r="CT28" s="21">
        <v>75</v>
      </c>
      <c r="CU28" s="21">
        <f t="shared" si="43"/>
        <v>600</v>
      </c>
      <c r="CV28" s="11">
        <f t="shared" si="44"/>
        <v>2040</v>
      </c>
      <c r="CW28" s="17">
        <f t="shared" si="45"/>
        <v>135.66084788029926</v>
      </c>
      <c r="CX28" s="53">
        <f t="shared" si="46"/>
        <v>30.660847880299258</v>
      </c>
      <c r="CY28" s="54">
        <f t="shared" si="47"/>
        <v>1706.25</v>
      </c>
      <c r="CZ28" s="7">
        <f>'RPE DIARIO'!AE27</f>
        <v>0</v>
      </c>
      <c r="DA28" s="21">
        <v>90</v>
      </c>
      <c r="DB28" s="21">
        <f t="shared" si="48"/>
        <v>0</v>
      </c>
      <c r="DC28" s="7">
        <f>'RPE DIARIO'!AF27</f>
        <v>0</v>
      </c>
      <c r="DD28" s="21">
        <v>90</v>
      </c>
      <c r="DE28" s="21">
        <f t="shared" si="49"/>
        <v>0</v>
      </c>
      <c r="DF28" s="7">
        <f>'RPE DIARIO'!AG27</f>
        <v>0</v>
      </c>
      <c r="DG28" s="21">
        <v>90</v>
      </c>
      <c r="DH28" s="21">
        <f t="shared" si="50"/>
        <v>0</v>
      </c>
      <c r="DI28" s="7">
        <f>'RPE DIARIO'!AH27</f>
        <v>0</v>
      </c>
      <c r="DJ28" s="21">
        <v>75</v>
      </c>
      <c r="DK28" s="21">
        <f t="shared" si="51"/>
        <v>0</v>
      </c>
      <c r="DL28" s="52">
        <f t="shared" si="52"/>
        <v>0</v>
      </c>
      <c r="DM28" s="17">
        <f t="shared" si="53"/>
        <v>0</v>
      </c>
      <c r="DN28" s="53">
        <f t="shared" si="54"/>
        <v>-105</v>
      </c>
      <c r="DO28" s="54">
        <f t="shared" si="55"/>
        <v>1492.5</v>
      </c>
      <c r="DP28" s="7">
        <f>'RPE DIARIO'!AI27</f>
        <v>0</v>
      </c>
      <c r="DQ28" s="21">
        <v>90</v>
      </c>
      <c r="DR28" s="21">
        <f t="shared" si="56"/>
        <v>0</v>
      </c>
      <c r="DS28" s="7">
        <f>'RPE DIARIO'!AJ27</f>
        <v>0</v>
      </c>
      <c r="DT28" s="21">
        <v>90</v>
      </c>
      <c r="DU28" s="21">
        <f t="shared" si="57"/>
        <v>0</v>
      </c>
      <c r="DV28" s="7">
        <f>'RPE DIARIO'!AK27</f>
        <v>0</v>
      </c>
      <c r="DW28" s="21">
        <v>90</v>
      </c>
      <c r="DX28" s="21">
        <f t="shared" si="58"/>
        <v>0</v>
      </c>
      <c r="DY28" s="7">
        <f>'RPE DIARIO'!AL27</f>
        <v>0</v>
      </c>
      <c r="DZ28" s="21">
        <v>75</v>
      </c>
      <c r="EA28" s="21">
        <f t="shared" si="59"/>
        <v>0</v>
      </c>
      <c r="EB28" s="52">
        <f t="shared" si="0"/>
        <v>0</v>
      </c>
      <c r="EC28" s="17">
        <f t="shared" si="60"/>
        <v>0</v>
      </c>
      <c r="ED28" s="53">
        <f t="shared" si="61"/>
        <v>-105</v>
      </c>
      <c r="EE28" s="54">
        <f t="shared" si="62"/>
        <v>952.5</v>
      </c>
      <c r="EF28" s="7">
        <f>'RPE DIARIO'!AM27</f>
        <v>0</v>
      </c>
      <c r="EG28" s="21">
        <v>90</v>
      </c>
      <c r="EH28" s="21">
        <f t="shared" si="63"/>
        <v>0</v>
      </c>
      <c r="EI28" s="7">
        <f>'RPE DIARIO'!AN27</f>
        <v>0</v>
      </c>
      <c r="EJ28" s="21">
        <v>90</v>
      </c>
      <c r="EK28" s="21">
        <f t="shared" si="64"/>
        <v>0</v>
      </c>
      <c r="EL28" s="7">
        <f>'RPE DIARIO'!AO27</f>
        <v>0</v>
      </c>
      <c r="EM28" s="21">
        <v>90</v>
      </c>
      <c r="EN28" s="21">
        <f t="shared" si="65"/>
        <v>0</v>
      </c>
      <c r="EO28" s="7">
        <f>'RPE DIARIO'!AP27</f>
        <v>0</v>
      </c>
      <c r="EP28" s="21">
        <v>75</v>
      </c>
      <c r="EQ28" s="21">
        <f t="shared" si="66"/>
        <v>0</v>
      </c>
      <c r="ER28" s="52">
        <f t="shared" si="1"/>
        <v>0</v>
      </c>
      <c r="ES28" s="17">
        <f t="shared" si="67"/>
        <v>0</v>
      </c>
      <c r="ET28" s="53">
        <f t="shared" si="68"/>
        <v>-105</v>
      </c>
      <c r="EU28" s="54">
        <f t="shared" si="69"/>
        <v>510</v>
      </c>
      <c r="EV28" s="7">
        <f>'RPE DIARIO'!AQ27</f>
        <v>0</v>
      </c>
      <c r="EW28" s="21">
        <v>90</v>
      </c>
      <c r="EX28" s="21">
        <f t="shared" si="70"/>
        <v>0</v>
      </c>
      <c r="EY28" s="7">
        <f>'RPE DIARIO'!AR27</f>
        <v>0</v>
      </c>
      <c r="EZ28" s="21">
        <v>90</v>
      </c>
      <c r="FA28" s="21">
        <f t="shared" si="71"/>
        <v>0</v>
      </c>
      <c r="FB28" s="7">
        <f>'RPE DIARIO'!AS27</f>
        <v>0</v>
      </c>
      <c r="FC28" s="21">
        <v>90</v>
      </c>
      <c r="FD28" s="21">
        <f t="shared" si="72"/>
        <v>0</v>
      </c>
      <c r="FE28" s="7">
        <f>'RPE DIARIO'!AT27</f>
        <v>0</v>
      </c>
      <c r="FF28" s="21">
        <v>75</v>
      </c>
      <c r="FG28" s="21">
        <f t="shared" si="73"/>
        <v>0</v>
      </c>
      <c r="FH28" s="52">
        <f t="shared" si="2"/>
        <v>0</v>
      </c>
      <c r="FI28" s="17">
        <f t="shared" si="74"/>
        <v>0</v>
      </c>
      <c r="FJ28" s="53">
        <f t="shared" si="75"/>
        <v>-105</v>
      </c>
      <c r="FK28" s="54">
        <f t="shared" si="76"/>
        <v>0</v>
      </c>
    </row>
    <row r="29" spans="2:167" ht="16.2" customHeight="1" thickBot="1" x14ac:dyDescent="0.35">
      <c r="B29" s="5" t="s">
        <v>4</v>
      </c>
      <c r="C29" s="41">
        <f>AVERAGE(C6:C28)</f>
        <v>5.7391304347826084</v>
      </c>
      <c r="D29" s="42">
        <f t="shared" ref="D29:E29" si="77">AVERAGE(D8:D28)</f>
        <v>60</v>
      </c>
      <c r="E29" s="42">
        <f t="shared" si="77"/>
        <v>351.42857142857144</v>
      </c>
      <c r="F29" s="43">
        <f>AVERAGE(F6:F28)</f>
        <v>5.0869565217391308</v>
      </c>
      <c r="G29" s="42">
        <f t="shared" ref="G29" si="78">AVERAGE(G8:G28)</f>
        <v>90</v>
      </c>
      <c r="H29" s="42">
        <f t="shared" ref="H29:K29" si="79">AVERAGE(H8:H28)</f>
        <v>450</v>
      </c>
      <c r="I29" s="42">
        <f t="shared" si="79"/>
        <v>5.9523809523809526</v>
      </c>
      <c r="J29" s="42">
        <f t="shared" si="79"/>
        <v>90</v>
      </c>
      <c r="K29" s="42">
        <f t="shared" si="79"/>
        <v>535.71428571428567</v>
      </c>
      <c r="L29" s="43">
        <f>AVERAGE(L6:L28)</f>
        <v>5.9130434782608692</v>
      </c>
      <c r="M29" s="42">
        <f t="shared" ref="M29" si="80">AVERAGE(M8:M28)</f>
        <v>75</v>
      </c>
      <c r="N29" s="42">
        <f t="shared" ref="N29" si="81">AVERAGE(N8:N28)</f>
        <v>467.85714285714283</v>
      </c>
      <c r="O29" s="44">
        <f>AVERAGE(O6:O28)</f>
        <v>1261.304347826087</v>
      </c>
      <c r="P29" s="47">
        <f>AVERAGE(P6:P28)</f>
        <v>5.6086956521739131</v>
      </c>
      <c r="Q29" s="42">
        <f t="shared" ref="Q29:R29" si="82">AVERAGE(Q8:Q28)</f>
        <v>60</v>
      </c>
      <c r="R29" s="42">
        <f t="shared" si="82"/>
        <v>342.85714285714283</v>
      </c>
      <c r="S29" s="43">
        <f>AVERAGE(S6:S28)</f>
        <v>5.3913043478260869</v>
      </c>
      <c r="T29" s="42">
        <f t="shared" ref="T29:X29" si="83">AVERAGE(T8:T28)</f>
        <v>90</v>
      </c>
      <c r="U29" s="42">
        <f t="shared" si="83"/>
        <v>492.85714285714283</v>
      </c>
      <c r="V29" s="42">
        <f t="shared" si="83"/>
        <v>4.8571428571428568</v>
      </c>
      <c r="W29" s="42">
        <f t="shared" si="83"/>
        <v>90</v>
      </c>
      <c r="X29" s="42">
        <f t="shared" si="83"/>
        <v>437.14285714285717</v>
      </c>
      <c r="Y29" s="43">
        <f>AVERAGE(Y6:Y28)</f>
        <v>5.7826086956521738</v>
      </c>
      <c r="Z29" s="42">
        <f t="shared" ref="Z29:AA29" si="84">AVERAGE(Z8:Z28)</f>
        <v>75</v>
      </c>
      <c r="AA29" s="42">
        <f t="shared" si="84"/>
        <v>417.85714285714283</v>
      </c>
      <c r="AB29" s="44">
        <f>AVERAGE(AB6:AB28)</f>
        <v>1267.1739130434783</v>
      </c>
      <c r="AC29" s="41">
        <f>AVERAGE(AC6:AC28)</f>
        <v>6.2608695652173916</v>
      </c>
      <c r="AD29" s="42">
        <f t="shared" ref="AD29:AE29" si="85">AVERAGE(AD8:AD28)</f>
        <v>60</v>
      </c>
      <c r="AE29" s="42">
        <f t="shared" si="85"/>
        <v>377.14285714285717</v>
      </c>
      <c r="AF29" s="43">
        <f>AVERAGE(AF6:AF28)</f>
        <v>4.8260869565217392</v>
      </c>
      <c r="AG29" s="42">
        <f t="shared" ref="AG29:AK29" si="86">AVERAGE(AG8:AG28)</f>
        <v>90</v>
      </c>
      <c r="AH29" s="42">
        <f t="shared" si="86"/>
        <v>450</v>
      </c>
      <c r="AI29" s="42">
        <f t="shared" si="86"/>
        <v>5.2857142857142856</v>
      </c>
      <c r="AJ29" s="42">
        <f t="shared" si="86"/>
        <v>90</v>
      </c>
      <c r="AK29" s="42">
        <f t="shared" si="86"/>
        <v>475.71428571428572</v>
      </c>
      <c r="AL29" s="43">
        <f>AVERAGE(AL6:AL28)</f>
        <v>5.8260869565217392</v>
      </c>
      <c r="AM29" s="42">
        <f t="shared" ref="AM29:AN29" si="87">AVERAGE(AM8:AM28)</f>
        <v>75</v>
      </c>
      <c r="AN29" s="42">
        <f t="shared" si="87"/>
        <v>442.85714285714283</v>
      </c>
      <c r="AO29" s="44">
        <f>AVERAGE(AO6:AO28)</f>
        <v>1266.5217391304348</v>
      </c>
      <c r="AP29" s="41">
        <f>AVERAGE(AP6:AP28)</f>
        <v>5.3913043478260869</v>
      </c>
      <c r="AQ29" s="42">
        <f t="shared" ref="AQ29:AR29" si="88">AVERAGE(AQ8:AQ28)</f>
        <v>60</v>
      </c>
      <c r="AR29" s="42">
        <f t="shared" si="88"/>
        <v>320</v>
      </c>
      <c r="AS29" s="43">
        <f>AVERAGE(AS6:AS28)</f>
        <v>6.0434782608695654</v>
      </c>
      <c r="AT29" s="42">
        <f t="shared" ref="AT29:AX29" si="89">AVERAGE(AT8:AT28)</f>
        <v>90</v>
      </c>
      <c r="AU29" s="42">
        <f t="shared" si="89"/>
        <v>540</v>
      </c>
      <c r="AV29" s="42">
        <f t="shared" si="89"/>
        <v>5.5238095238095237</v>
      </c>
      <c r="AW29" s="42">
        <f t="shared" si="89"/>
        <v>90</v>
      </c>
      <c r="AX29" s="42">
        <f t="shared" si="89"/>
        <v>497.14285714285717</v>
      </c>
      <c r="AY29" s="43">
        <f>AVERAGE(AY6:AY28)</f>
        <v>5.4347826086956523</v>
      </c>
      <c r="AZ29" s="42">
        <f t="shared" ref="AZ29:BA29" si="90">AVERAGE(AZ8:AZ28)</f>
        <v>75</v>
      </c>
      <c r="BA29" s="42">
        <f t="shared" si="90"/>
        <v>403.57142857142856</v>
      </c>
      <c r="BB29" s="44">
        <f>AVERAGE(BB6:BB28)</f>
        <v>1286.7391304347825</v>
      </c>
      <c r="BC29" s="15">
        <f>AVERAGE(BB29,AO29,AB29,O29)</f>
        <v>1270.4347826086955</v>
      </c>
      <c r="BD29" s="41">
        <f>AVERAGE(BD6:BD28)</f>
        <v>5.3913043478260869</v>
      </c>
      <c r="BE29" s="42">
        <f t="shared" ref="BE29" si="91">AVERAGE(BE8:BE28)</f>
        <v>90</v>
      </c>
      <c r="BF29" s="42">
        <f t="shared" ref="BF29" si="92">AVERAGE(BF8:BF28)</f>
        <v>484.28571428571428</v>
      </c>
      <c r="BG29" s="43">
        <f>AVERAGE(BG6:BG28)</f>
        <v>5.6086956521739131</v>
      </c>
      <c r="BH29" s="42">
        <f t="shared" ref="BH29" si="93">AVERAGE(BH8:BH28)</f>
        <v>90</v>
      </c>
      <c r="BI29" s="42">
        <f t="shared" ref="BI29:BL29" si="94">AVERAGE(BI8:BI28)</f>
        <v>505.71428571428572</v>
      </c>
      <c r="BJ29" s="42">
        <f t="shared" si="94"/>
        <v>6.0476190476190474</v>
      </c>
      <c r="BK29" s="42">
        <f t="shared" si="94"/>
        <v>90</v>
      </c>
      <c r="BL29" s="42">
        <f t="shared" si="94"/>
        <v>544.28571428571433</v>
      </c>
      <c r="BM29" s="43">
        <f>AVERAGE(BM6:BM28)</f>
        <v>6.1304347826086953</v>
      </c>
      <c r="BN29" s="42">
        <f t="shared" ref="BN29" si="95">AVERAGE(BN8:BN28)</f>
        <v>75</v>
      </c>
      <c r="BO29" s="42">
        <f t="shared" ref="BO29" si="96">AVERAGE(BO8:BO28)</f>
        <v>453.57142857142856</v>
      </c>
      <c r="BP29" s="50">
        <f>AVERAGE(BP6:BP28)</f>
        <v>1981.9565217391305</v>
      </c>
      <c r="BQ29" s="50">
        <f t="shared" si="29"/>
        <v>156.00616016427108</v>
      </c>
      <c r="BR29" s="44">
        <f t="shared" si="30"/>
        <v>51.00616016427108</v>
      </c>
      <c r="BS29" s="56">
        <f>AVERAGE(BP29,BB29,AO29,AB29)</f>
        <v>1450.5978260869565</v>
      </c>
      <c r="BT29" s="41">
        <f>AVERAGE(BT6:BT28)</f>
        <v>5.5652173913043477</v>
      </c>
      <c r="BU29" s="42">
        <f t="shared" ref="BU29" si="97">AVERAGE(BU8:BU28)</f>
        <v>90</v>
      </c>
      <c r="BV29" s="42">
        <f t="shared" ref="BV29" si="98">AVERAGE(BV8:BV28)</f>
        <v>497.14285714285717</v>
      </c>
      <c r="BW29" s="43">
        <f>AVERAGE(BW6:BW28)</f>
        <v>4.8260869565217392</v>
      </c>
      <c r="BX29" s="42">
        <f t="shared" ref="BX29" si="99">AVERAGE(BX8:BX28)</f>
        <v>90</v>
      </c>
      <c r="BY29" s="42">
        <f t="shared" ref="BY29:CB29" si="100">AVERAGE(BY8:BY28)</f>
        <v>445.71428571428572</v>
      </c>
      <c r="BZ29" s="42">
        <f t="shared" si="100"/>
        <v>5.5238095238095237</v>
      </c>
      <c r="CA29" s="42">
        <f t="shared" si="100"/>
        <v>90</v>
      </c>
      <c r="CB29" s="42">
        <f t="shared" si="100"/>
        <v>497.14285714285717</v>
      </c>
      <c r="CC29" s="43">
        <f>AVERAGE(CC6:CC28)</f>
        <v>5.0869565217391308</v>
      </c>
      <c r="CD29" s="42">
        <f t="shared" ref="CD29" si="101">AVERAGE(CD8:CD28)</f>
        <v>75</v>
      </c>
      <c r="CE29" s="42">
        <f t="shared" ref="CE29" si="102">AVERAGE(CE8:CE28)</f>
        <v>375</v>
      </c>
      <c r="CF29" s="50">
        <f>AVERAGE(CF6:CF28)</f>
        <v>1821.5217391304348</v>
      </c>
      <c r="CG29" s="50">
        <f t="shared" si="37"/>
        <v>125.57041699449253</v>
      </c>
      <c r="CH29" s="44">
        <f t="shared" si="38"/>
        <v>20.570416994492533</v>
      </c>
      <c r="CI29" s="56">
        <f>AVERAGE(CF29,BP29,BB29,AO29)</f>
        <v>1589.1847826086957</v>
      </c>
      <c r="CJ29" s="41">
        <f>AVERAGE(CJ6:CJ28)</f>
        <v>6.1304347826086953</v>
      </c>
      <c r="CK29" s="42">
        <f t="shared" ref="CK29" si="103">AVERAGE(CK8:CK28)</f>
        <v>90</v>
      </c>
      <c r="CL29" s="42">
        <f t="shared" ref="CL29" si="104">AVERAGE(CL8:CL28)</f>
        <v>540</v>
      </c>
      <c r="CM29" s="43">
        <f>AVERAGE(CM6:CM28)</f>
        <v>5.3478260869565215</v>
      </c>
      <c r="CN29" s="42">
        <f t="shared" ref="CN29" si="105">AVERAGE(CN8:CN28)</f>
        <v>90</v>
      </c>
      <c r="CO29" s="42">
        <f t="shared" ref="CO29:CR29" si="106">AVERAGE(CO8:CO28)</f>
        <v>488.57142857142856</v>
      </c>
      <c r="CP29" s="42">
        <f t="shared" si="106"/>
        <v>6.3809523809523814</v>
      </c>
      <c r="CQ29" s="42">
        <f t="shared" si="106"/>
        <v>90</v>
      </c>
      <c r="CR29" s="42">
        <f t="shared" si="106"/>
        <v>574.28571428571433</v>
      </c>
      <c r="CS29" s="43">
        <f>AVERAGE(CS6:CS28)</f>
        <v>5.6086956521739131</v>
      </c>
      <c r="CT29" s="42">
        <f t="shared" ref="CT29" si="107">AVERAGE(CT8:CT28)</f>
        <v>75</v>
      </c>
      <c r="CU29" s="42">
        <f t="shared" ref="CU29" si="108">AVERAGE(CU8:CU28)</f>
        <v>417.85714285714283</v>
      </c>
      <c r="CV29" s="50">
        <f>AVERAGE(CV6:CV28)</f>
        <v>2025</v>
      </c>
      <c r="CW29" s="50">
        <f t="shared" si="45"/>
        <v>127.42382271468144</v>
      </c>
      <c r="CX29" s="44">
        <f t="shared" si="46"/>
        <v>22.423822714681435</v>
      </c>
      <c r="CY29" s="55">
        <f t="shared" si="47"/>
        <v>1778.804347826087</v>
      </c>
      <c r="CZ29" s="41">
        <f>AVERAGE(CZ6:CZ28)</f>
        <v>0</v>
      </c>
      <c r="DA29" s="42">
        <f t="shared" ref="DA29:DB29" si="109">AVERAGE(DA8:DA28)</f>
        <v>90</v>
      </c>
      <c r="DB29" s="42">
        <f t="shared" si="109"/>
        <v>0</v>
      </c>
      <c r="DC29" s="43">
        <f>AVERAGE(DC6:DC28)</f>
        <v>0</v>
      </c>
      <c r="DD29" s="42">
        <f t="shared" ref="DD29:DH29" si="110">AVERAGE(DD8:DD28)</f>
        <v>90</v>
      </c>
      <c r="DE29" s="42">
        <f t="shared" si="110"/>
        <v>0</v>
      </c>
      <c r="DF29" s="42">
        <f t="shared" si="110"/>
        <v>0</v>
      </c>
      <c r="DG29" s="42">
        <f t="shared" si="110"/>
        <v>90</v>
      </c>
      <c r="DH29" s="42">
        <f t="shared" si="110"/>
        <v>0</v>
      </c>
      <c r="DI29" s="43">
        <f>AVERAGE(DI6:DI28)</f>
        <v>0</v>
      </c>
      <c r="DJ29" s="42">
        <f t="shared" ref="DJ29:DK29" si="111">AVERAGE(DJ8:DJ28)</f>
        <v>75</v>
      </c>
      <c r="DK29" s="42">
        <f t="shared" si="111"/>
        <v>0</v>
      </c>
      <c r="DL29" s="50">
        <f>AVERAGE(DL6:DL28)</f>
        <v>0</v>
      </c>
      <c r="DM29" s="50">
        <f t="shared" si="53"/>
        <v>0</v>
      </c>
      <c r="DN29" s="44">
        <f t="shared" si="54"/>
        <v>-105</v>
      </c>
      <c r="DO29" s="55">
        <f t="shared" si="55"/>
        <v>1457.1195652173915</v>
      </c>
      <c r="DP29" s="41">
        <f>AVERAGE(DP6:DP28)</f>
        <v>0</v>
      </c>
      <c r="DQ29" s="42">
        <f t="shared" ref="DQ29:DR29" si="112">AVERAGE(DQ8:DQ28)</f>
        <v>90</v>
      </c>
      <c r="DR29" s="42">
        <f t="shared" si="112"/>
        <v>0</v>
      </c>
      <c r="DS29" s="43">
        <f>AVERAGE(DS6:DS28)</f>
        <v>0</v>
      </c>
      <c r="DT29" s="42">
        <f t="shared" ref="DT29:DX29" si="113">AVERAGE(DT8:DT28)</f>
        <v>90</v>
      </c>
      <c r="DU29" s="42">
        <f t="shared" si="113"/>
        <v>0</v>
      </c>
      <c r="DV29" s="42">
        <f t="shared" si="113"/>
        <v>0</v>
      </c>
      <c r="DW29" s="42">
        <f t="shared" si="113"/>
        <v>90</v>
      </c>
      <c r="DX29" s="42">
        <f t="shared" si="113"/>
        <v>0</v>
      </c>
      <c r="DY29" s="43">
        <f>AVERAGE(DY6:DY28)</f>
        <v>0</v>
      </c>
      <c r="DZ29" s="42">
        <f t="shared" ref="DZ29:EA29" si="114">AVERAGE(DZ8:DZ28)</f>
        <v>75</v>
      </c>
      <c r="EA29" s="42">
        <f t="shared" si="114"/>
        <v>0</v>
      </c>
      <c r="EB29" s="50">
        <f>AVERAGE(EB6:EB28)</f>
        <v>0</v>
      </c>
      <c r="EC29" s="50">
        <f t="shared" si="60"/>
        <v>0</v>
      </c>
      <c r="ED29" s="44">
        <f t="shared" si="61"/>
        <v>-105</v>
      </c>
      <c r="EE29" s="55">
        <f>AVERAGE(EB29,DL29,CV29,CF29)</f>
        <v>961.63043478260875</v>
      </c>
      <c r="EF29" s="41">
        <f>AVERAGE(EF6:EF28)</f>
        <v>0</v>
      </c>
      <c r="EG29" s="42">
        <f t="shared" ref="EG29:EH29" si="115">AVERAGE(EG8:EG28)</f>
        <v>90</v>
      </c>
      <c r="EH29" s="42">
        <f t="shared" si="115"/>
        <v>0</v>
      </c>
      <c r="EI29" s="43">
        <f>AVERAGE(EI6:EI28)</f>
        <v>0</v>
      </c>
      <c r="EJ29" s="42">
        <f t="shared" ref="EJ29:EN29" si="116">AVERAGE(EJ8:EJ28)</f>
        <v>90</v>
      </c>
      <c r="EK29" s="42">
        <f t="shared" si="116"/>
        <v>0</v>
      </c>
      <c r="EL29" s="42">
        <f t="shared" si="116"/>
        <v>0</v>
      </c>
      <c r="EM29" s="42">
        <f t="shared" si="116"/>
        <v>90</v>
      </c>
      <c r="EN29" s="42">
        <f t="shared" si="116"/>
        <v>0</v>
      </c>
      <c r="EO29" s="43">
        <f>AVERAGE(EO6:EO28)</f>
        <v>0</v>
      </c>
      <c r="EP29" s="42">
        <f t="shared" ref="EP29:EQ29" si="117">AVERAGE(EP8:EP28)</f>
        <v>75</v>
      </c>
      <c r="EQ29" s="42">
        <f t="shared" si="117"/>
        <v>0</v>
      </c>
      <c r="ER29" s="50">
        <f>AVERAGE(ER6:ER28)</f>
        <v>0</v>
      </c>
      <c r="ES29" s="50">
        <f t="shared" si="67"/>
        <v>0</v>
      </c>
      <c r="ET29" s="44">
        <f t="shared" si="68"/>
        <v>-105</v>
      </c>
      <c r="EU29" s="55">
        <f>AVERAGE(ER29,EB29,DL29,CV29)</f>
        <v>506.25</v>
      </c>
      <c r="EV29" s="41">
        <f>AVERAGE(EV6:EV28)</f>
        <v>0</v>
      </c>
      <c r="EW29" s="42">
        <f t="shared" ref="EW29:EX29" si="118">AVERAGE(EW8:EW28)</f>
        <v>90</v>
      </c>
      <c r="EX29" s="42">
        <f t="shared" si="118"/>
        <v>0</v>
      </c>
      <c r="EY29" s="43">
        <f>AVERAGE(EY6:EY28)</f>
        <v>0</v>
      </c>
      <c r="EZ29" s="42">
        <f t="shared" ref="EZ29:FD29" si="119">AVERAGE(EZ8:EZ28)</f>
        <v>90</v>
      </c>
      <c r="FA29" s="42">
        <f t="shared" si="119"/>
        <v>0</v>
      </c>
      <c r="FB29" s="42">
        <f t="shared" si="119"/>
        <v>0</v>
      </c>
      <c r="FC29" s="42">
        <f t="shared" si="119"/>
        <v>90</v>
      </c>
      <c r="FD29" s="42">
        <f t="shared" si="119"/>
        <v>0</v>
      </c>
      <c r="FE29" s="43">
        <f>AVERAGE(FE6:FE28)</f>
        <v>0</v>
      </c>
      <c r="FF29" s="42">
        <f t="shared" ref="FF29:FG29" si="120">AVERAGE(FF8:FF28)</f>
        <v>75</v>
      </c>
      <c r="FG29" s="42">
        <f t="shared" si="120"/>
        <v>0</v>
      </c>
      <c r="FH29" s="50">
        <f>AVERAGE(FH6:FH28)</f>
        <v>0</v>
      </c>
      <c r="FI29" s="50">
        <f t="shared" si="74"/>
        <v>0</v>
      </c>
      <c r="FJ29" s="44">
        <f t="shared" si="75"/>
        <v>-105</v>
      </c>
      <c r="FK29" s="55">
        <f t="shared" si="76"/>
        <v>0</v>
      </c>
    </row>
    <row r="30" spans="2:167" s="13" customFormat="1" ht="16.2" customHeight="1" x14ac:dyDescent="0.3"/>
    <row r="31" spans="2:167" s="13" customFormat="1" ht="16.2" customHeight="1" x14ac:dyDescent="0.3"/>
    <row r="32" spans="2:167" s="13" customFormat="1" x14ac:dyDescent="0.3"/>
    <row r="33" spans="6:7" s="13" customFormat="1" ht="18.600000000000001" customHeight="1" x14ac:dyDescent="0.3">
      <c r="F33" s="107"/>
      <c r="G33" s="107"/>
    </row>
    <row r="34" spans="6:7" s="13" customFormat="1" ht="18.600000000000001" customHeight="1" x14ac:dyDescent="0.3"/>
    <row r="35" spans="6:7" s="13" customFormat="1" x14ac:dyDescent="0.3"/>
    <row r="36" spans="6:7" s="13" customFormat="1" x14ac:dyDescent="0.3"/>
    <row r="37" spans="6:7" s="13" customFormat="1" x14ac:dyDescent="0.3"/>
    <row r="38" spans="6:7" s="13" customFormat="1" x14ac:dyDescent="0.3"/>
    <row r="39" spans="6:7" s="13" customFormat="1" x14ac:dyDescent="0.3"/>
    <row r="40" spans="6:7" s="13" customFormat="1" x14ac:dyDescent="0.3"/>
    <row r="41" spans="6:7" s="13" customFormat="1" x14ac:dyDescent="0.3"/>
    <row r="42" spans="6:7" s="13" customFormat="1" x14ac:dyDescent="0.3"/>
    <row r="43" spans="6:7" s="13" customFormat="1" x14ac:dyDescent="0.3"/>
    <row r="44" spans="6:7" s="13" customFormat="1" x14ac:dyDescent="0.3"/>
    <row r="45" spans="6:7" s="13" customFormat="1" x14ac:dyDescent="0.3"/>
    <row r="46" spans="6:7" s="13" customFormat="1" x14ac:dyDescent="0.3"/>
    <row r="47" spans="6:7" s="13" customFormat="1" x14ac:dyDescent="0.3"/>
    <row r="48" spans="6:7" s="13" customFormat="1" x14ac:dyDescent="0.3"/>
    <row r="49" s="13" customFormat="1" x14ac:dyDescent="0.3"/>
    <row r="50" s="13" customFormat="1" x14ac:dyDescent="0.3"/>
    <row r="51" s="13" customFormat="1" x14ac:dyDescent="0.3"/>
    <row r="52" s="13" customFormat="1" x14ac:dyDescent="0.3"/>
    <row r="53" s="13" customFormat="1" x14ac:dyDescent="0.3"/>
    <row r="54" s="13" customFormat="1" x14ac:dyDescent="0.3"/>
    <row r="55" s="13" customFormat="1" x14ac:dyDescent="0.3"/>
    <row r="56" s="13" customFormat="1" x14ac:dyDescent="0.3"/>
    <row r="57" s="13" customFormat="1" x14ac:dyDescent="0.3"/>
    <row r="58" s="13" customFormat="1" x14ac:dyDescent="0.3"/>
    <row r="59" s="13" customFormat="1" x14ac:dyDescent="0.3"/>
    <row r="60" s="13" customFormat="1" x14ac:dyDescent="0.3"/>
    <row r="61" s="13" customFormat="1" x14ac:dyDescent="0.3"/>
    <row r="62" s="13" customFormat="1" x14ac:dyDescent="0.3"/>
    <row r="63" s="13" customFormat="1" x14ac:dyDescent="0.3"/>
    <row r="64" s="13" customFormat="1" x14ac:dyDescent="0.3"/>
    <row r="65" s="13" customFormat="1" x14ac:dyDescent="0.3"/>
    <row r="66" s="13" customFormat="1" x14ac:dyDescent="0.3"/>
    <row r="67" s="13" customFormat="1" x14ac:dyDescent="0.3"/>
    <row r="68" s="13" customFormat="1" x14ac:dyDescent="0.3"/>
    <row r="69" s="13" customFormat="1" x14ac:dyDescent="0.3"/>
    <row r="70" s="13" customFormat="1" x14ac:dyDescent="0.3"/>
    <row r="71" s="13" customFormat="1" x14ac:dyDescent="0.3"/>
    <row r="72" s="13" customFormat="1" x14ac:dyDescent="0.3"/>
    <row r="73" s="13" customFormat="1" x14ac:dyDescent="0.3"/>
    <row r="74" s="13" customFormat="1" x14ac:dyDescent="0.3"/>
    <row r="75" s="13" customFormat="1" x14ac:dyDescent="0.3"/>
    <row r="76" s="13" customFormat="1" x14ac:dyDescent="0.3"/>
    <row r="77" s="13" customFormat="1" x14ac:dyDescent="0.3"/>
    <row r="78" s="13" customFormat="1" x14ac:dyDescent="0.3"/>
    <row r="79" s="13" customFormat="1" x14ac:dyDescent="0.3"/>
    <row r="80" s="13" customFormat="1" x14ac:dyDescent="0.3"/>
    <row r="81" s="13" customFormat="1" x14ac:dyDescent="0.3"/>
    <row r="82" s="13" customFormat="1" x14ac:dyDescent="0.3"/>
    <row r="83" s="13" customFormat="1" x14ac:dyDescent="0.3"/>
    <row r="84" s="13" customFormat="1" x14ac:dyDescent="0.3"/>
    <row r="85" s="13" customFormat="1" x14ac:dyDescent="0.3"/>
    <row r="86" s="13" customFormat="1" x14ac:dyDescent="0.3"/>
    <row r="87" s="13" customFormat="1" x14ac:dyDescent="0.3"/>
    <row r="88" s="13" customFormat="1" x14ac:dyDescent="0.3"/>
    <row r="89" s="13" customFormat="1" x14ac:dyDescent="0.3"/>
    <row r="90" s="13" customFormat="1" x14ac:dyDescent="0.3"/>
    <row r="91" s="13" customFormat="1" x14ac:dyDescent="0.3"/>
    <row r="92" s="13" customFormat="1" x14ac:dyDescent="0.3"/>
    <row r="93" s="13" customFormat="1" x14ac:dyDescent="0.3"/>
    <row r="94" s="13" customFormat="1" x14ac:dyDescent="0.3"/>
    <row r="95" s="13" customFormat="1" x14ac:dyDescent="0.3"/>
    <row r="96" s="13" customFormat="1" x14ac:dyDescent="0.3"/>
    <row r="97" s="13" customFormat="1" x14ac:dyDescent="0.3"/>
    <row r="98" s="13" customFormat="1" x14ac:dyDescent="0.3"/>
    <row r="99" s="13" customFormat="1" x14ac:dyDescent="0.3"/>
    <row r="100" s="13" customFormat="1" x14ac:dyDescent="0.3"/>
    <row r="101" s="13" customFormat="1" x14ac:dyDescent="0.3"/>
    <row r="102" s="13" customFormat="1" x14ac:dyDescent="0.3"/>
    <row r="103" s="13" customFormat="1" x14ac:dyDescent="0.3"/>
    <row r="104" s="13" customFormat="1" x14ac:dyDescent="0.3"/>
    <row r="105" s="13" customFormat="1" x14ac:dyDescent="0.3"/>
    <row r="106" s="13" customFormat="1" x14ac:dyDescent="0.3"/>
    <row r="107" s="13" customFormat="1" x14ac:dyDescent="0.3"/>
    <row r="108" s="13" customFormat="1" x14ac:dyDescent="0.3"/>
    <row r="109" s="13" customFormat="1" x14ac:dyDescent="0.3"/>
    <row r="110" s="13" customFormat="1" x14ac:dyDescent="0.3"/>
    <row r="111" s="13" customFormat="1" x14ac:dyDescent="0.3"/>
    <row r="112" s="13" customFormat="1" x14ac:dyDescent="0.3"/>
    <row r="113" s="13" customFormat="1" x14ac:dyDescent="0.3"/>
    <row r="114" s="13" customFormat="1" x14ac:dyDescent="0.3"/>
    <row r="115" s="13" customFormat="1" x14ac:dyDescent="0.3"/>
    <row r="116" s="13" customFormat="1" x14ac:dyDescent="0.3"/>
    <row r="117" s="13" customFormat="1" x14ac:dyDescent="0.3"/>
    <row r="118" s="13" customFormat="1" x14ac:dyDescent="0.3"/>
    <row r="119" s="13" customFormat="1" x14ac:dyDescent="0.3"/>
    <row r="120" s="13" customFormat="1" x14ac:dyDescent="0.3"/>
    <row r="121" s="13" customFormat="1" x14ac:dyDescent="0.3"/>
    <row r="122" s="13" customFormat="1" x14ac:dyDescent="0.3"/>
    <row r="123" s="13" customFormat="1" x14ac:dyDescent="0.3"/>
    <row r="124" s="13" customFormat="1" x14ac:dyDescent="0.3"/>
    <row r="125" s="13" customFormat="1" x14ac:dyDescent="0.3"/>
    <row r="126" s="13" customFormat="1" x14ac:dyDescent="0.3"/>
    <row r="127" s="13" customFormat="1" x14ac:dyDescent="0.3"/>
    <row r="128" s="13" customFormat="1" x14ac:dyDescent="0.3"/>
    <row r="129" s="13" customFormat="1" x14ac:dyDescent="0.3"/>
    <row r="130" s="13" customFormat="1" x14ac:dyDescent="0.3"/>
    <row r="131" s="13" customFormat="1" x14ac:dyDescent="0.3"/>
    <row r="132" s="13" customFormat="1" x14ac:dyDescent="0.3"/>
    <row r="133" s="13" customFormat="1" x14ac:dyDescent="0.3"/>
    <row r="134" s="13" customFormat="1" x14ac:dyDescent="0.3"/>
    <row r="135" s="13" customFormat="1" x14ac:dyDescent="0.3"/>
    <row r="136" s="13" customFormat="1" x14ac:dyDescent="0.3"/>
    <row r="137" s="13" customFormat="1" x14ac:dyDescent="0.3"/>
    <row r="138" s="13" customFormat="1" x14ac:dyDescent="0.3"/>
    <row r="139" s="13" customFormat="1" x14ac:dyDescent="0.3"/>
    <row r="140" s="13" customFormat="1" x14ac:dyDescent="0.3"/>
    <row r="141" s="13" customFormat="1" x14ac:dyDescent="0.3"/>
    <row r="142" s="13" customFormat="1" x14ac:dyDescent="0.3"/>
    <row r="143" s="13" customFormat="1" x14ac:dyDescent="0.3"/>
    <row r="144" s="13" customFormat="1" x14ac:dyDescent="0.3"/>
    <row r="145" s="13" customFormat="1" x14ac:dyDescent="0.3"/>
    <row r="146" s="13" customFormat="1" x14ac:dyDescent="0.3"/>
    <row r="147" s="13" customFormat="1" x14ac:dyDescent="0.3"/>
    <row r="148" s="13" customFormat="1" x14ac:dyDescent="0.3"/>
    <row r="149" s="13" customFormat="1" x14ac:dyDescent="0.3"/>
    <row r="150" s="13" customFormat="1" x14ac:dyDescent="0.3"/>
    <row r="151" s="13" customFormat="1" x14ac:dyDescent="0.3"/>
    <row r="152" s="13" customFormat="1" x14ac:dyDescent="0.3"/>
    <row r="153" s="13" customFormat="1" x14ac:dyDescent="0.3"/>
    <row r="154" s="13" customFormat="1" x14ac:dyDescent="0.3"/>
    <row r="155" s="13" customFormat="1" x14ac:dyDescent="0.3"/>
    <row r="156" s="13" customFormat="1" x14ac:dyDescent="0.3"/>
    <row r="157" s="13" customFormat="1" x14ac:dyDescent="0.3"/>
    <row r="158" s="13" customFormat="1" x14ac:dyDescent="0.3"/>
    <row r="159" s="13" customFormat="1" x14ac:dyDescent="0.3"/>
    <row r="160" s="13" customFormat="1" x14ac:dyDescent="0.3"/>
    <row r="161" s="13" customFormat="1" x14ac:dyDescent="0.3"/>
    <row r="162" s="13" customFormat="1" x14ac:dyDescent="0.3"/>
    <row r="163" s="13" customFormat="1" x14ac:dyDescent="0.3"/>
    <row r="164" s="13" customFormat="1" x14ac:dyDescent="0.3"/>
    <row r="165" s="13" customFormat="1" x14ac:dyDescent="0.3"/>
    <row r="166" s="13" customFormat="1" x14ac:dyDescent="0.3"/>
    <row r="167" s="13" customFormat="1" x14ac:dyDescent="0.3"/>
    <row r="168" s="13" customFormat="1" x14ac:dyDescent="0.3"/>
    <row r="169" s="13" customFormat="1" x14ac:dyDescent="0.3"/>
    <row r="170" s="13" customFormat="1" x14ac:dyDescent="0.3"/>
    <row r="171" s="13" customFormat="1" x14ac:dyDescent="0.3"/>
    <row r="172" s="13" customFormat="1" x14ac:dyDescent="0.3"/>
    <row r="173" s="13" customFormat="1" x14ac:dyDescent="0.3"/>
    <row r="174" s="13" customFormat="1" x14ac:dyDescent="0.3"/>
    <row r="175" s="13" customFormat="1" x14ac:dyDescent="0.3"/>
    <row r="176" s="13" customFormat="1" x14ac:dyDescent="0.3"/>
    <row r="177" s="13" customFormat="1" x14ac:dyDescent="0.3"/>
    <row r="178" s="13" customFormat="1" x14ac:dyDescent="0.3"/>
    <row r="179" s="13" customFormat="1" x14ac:dyDescent="0.3"/>
    <row r="180" s="13" customFormat="1" x14ac:dyDescent="0.3"/>
    <row r="181" s="13" customFormat="1" x14ac:dyDescent="0.3"/>
    <row r="182" s="13" customFormat="1" x14ac:dyDescent="0.3"/>
    <row r="183" s="13" customFormat="1" x14ac:dyDescent="0.3"/>
    <row r="184" s="13" customFormat="1" x14ac:dyDescent="0.3"/>
    <row r="185" s="13" customFormat="1" x14ac:dyDescent="0.3"/>
    <row r="186" s="13" customFormat="1" x14ac:dyDescent="0.3"/>
    <row r="187" s="13" customFormat="1" x14ac:dyDescent="0.3"/>
    <row r="188" s="13" customFormat="1" x14ac:dyDescent="0.3"/>
    <row r="189" s="13" customFormat="1" x14ac:dyDescent="0.3"/>
    <row r="190" s="13" customFormat="1" x14ac:dyDescent="0.3"/>
    <row r="191" s="13" customFormat="1" x14ac:dyDescent="0.3"/>
    <row r="192" s="13" customFormat="1" x14ac:dyDescent="0.3"/>
    <row r="193" s="13" customFormat="1" x14ac:dyDescent="0.3"/>
    <row r="194" s="13" customFormat="1" x14ac:dyDescent="0.3"/>
    <row r="195" s="13" customFormat="1" x14ac:dyDescent="0.3"/>
    <row r="196" s="13" customFormat="1" x14ac:dyDescent="0.3"/>
    <row r="197" s="13" customFormat="1" x14ac:dyDescent="0.3"/>
    <row r="198" s="13" customFormat="1" x14ac:dyDescent="0.3"/>
    <row r="199" s="13" customFormat="1" x14ac:dyDescent="0.3"/>
    <row r="200" s="13" customFormat="1" x14ac:dyDescent="0.3"/>
    <row r="201" s="13" customFormat="1" x14ac:dyDescent="0.3"/>
    <row r="202" s="13" customFormat="1" x14ac:dyDescent="0.3"/>
    <row r="203" s="13" customFormat="1" x14ac:dyDescent="0.3"/>
    <row r="204" s="13" customFormat="1" x14ac:dyDescent="0.3"/>
    <row r="205" s="13" customFormat="1" x14ac:dyDescent="0.3"/>
  </sheetData>
  <mergeCells count="90">
    <mergeCell ref="CY3:CY5"/>
    <mergeCell ref="CI3:CI5"/>
    <mergeCell ref="AC3:AO3"/>
    <mergeCell ref="AO4:AO5"/>
    <mergeCell ref="AI5:AK5"/>
    <mergeCell ref="AL5:AN5"/>
    <mergeCell ref="AP3:BB3"/>
    <mergeCell ref="BB4:BB5"/>
    <mergeCell ref="AS5:AU5"/>
    <mergeCell ref="AV5:AX5"/>
    <mergeCell ref="AY5:BA5"/>
    <mergeCell ref="CP5:CR5"/>
    <mergeCell ref="BZ5:CB5"/>
    <mergeCell ref="BJ5:BL5"/>
    <mergeCell ref="CJ3:CX3"/>
    <mergeCell ref="CV4:CV5"/>
    <mergeCell ref="CW4:CW5"/>
    <mergeCell ref="CX4:CX5"/>
    <mergeCell ref="CJ5:CL5"/>
    <mergeCell ref="CM5:CO5"/>
    <mergeCell ref="CS5:CU5"/>
    <mergeCell ref="CC5:CE5"/>
    <mergeCell ref="BR4:BR5"/>
    <mergeCell ref="BQ4:BQ5"/>
    <mergeCell ref="BD3:BR3"/>
    <mergeCell ref="BS3:BS5"/>
    <mergeCell ref="BP4:BP5"/>
    <mergeCell ref="BD5:BF5"/>
    <mergeCell ref="BG5:BI5"/>
    <mergeCell ref="BM5:BO5"/>
    <mergeCell ref="BT3:CH3"/>
    <mergeCell ref="CF4:CF5"/>
    <mergeCell ref="CG4:CG5"/>
    <mergeCell ref="CH4:CH5"/>
    <mergeCell ref="BT5:BV5"/>
    <mergeCell ref="BW5:BY5"/>
    <mergeCell ref="BC3:BC5"/>
    <mergeCell ref="AF5:AH5"/>
    <mergeCell ref="AP5:AR5"/>
    <mergeCell ref="C5:E5"/>
    <mergeCell ref="F5:H5"/>
    <mergeCell ref="L5:N5"/>
    <mergeCell ref="C3:O3"/>
    <mergeCell ref="P3:AB3"/>
    <mergeCell ref="AB4:AB5"/>
    <mergeCell ref="V5:X5"/>
    <mergeCell ref="I5:K5"/>
    <mergeCell ref="F33:G33"/>
    <mergeCell ref="O4:O5"/>
    <mergeCell ref="AC5:AE5"/>
    <mergeCell ref="P5:R5"/>
    <mergeCell ref="S5:U5"/>
    <mergeCell ref="Y5:AA5"/>
    <mergeCell ref="CZ3:DN3"/>
    <mergeCell ref="DO3:DO5"/>
    <mergeCell ref="DL4:DL5"/>
    <mergeCell ref="DM4:DM5"/>
    <mergeCell ref="DN4:DN5"/>
    <mergeCell ref="CZ5:DB5"/>
    <mergeCell ref="DC5:DE5"/>
    <mergeCell ref="DF5:DH5"/>
    <mergeCell ref="DI5:DK5"/>
    <mergeCell ref="EI5:EK5"/>
    <mergeCell ref="EL5:EN5"/>
    <mergeCell ref="EO5:EQ5"/>
    <mergeCell ref="DP3:ED3"/>
    <mergeCell ref="EE3:EE5"/>
    <mergeCell ref="EB4:EB5"/>
    <mergeCell ref="EC4:EC5"/>
    <mergeCell ref="ED4:ED5"/>
    <mergeCell ref="DP5:DR5"/>
    <mergeCell ref="DS5:DU5"/>
    <mergeCell ref="DV5:DX5"/>
    <mergeCell ref="DY5:EA5"/>
    <mergeCell ref="C2:FK2"/>
    <mergeCell ref="EV3:FJ3"/>
    <mergeCell ref="FK3:FK5"/>
    <mergeCell ref="FH4:FH5"/>
    <mergeCell ref="FI4:FI5"/>
    <mergeCell ref="FJ4:FJ5"/>
    <mergeCell ref="EV5:EX5"/>
    <mergeCell ref="EY5:FA5"/>
    <mergeCell ref="FB5:FD5"/>
    <mergeCell ref="FE5:FG5"/>
    <mergeCell ref="EF3:ET3"/>
    <mergeCell ref="EU3:EU5"/>
    <mergeCell ref="ER4:ER5"/>
    <mergeCell ref="ES4:ES5"/>
    <mergeCell ref="ET4:ET5"/>
    <mergeCell ref="EF5:EH5"/>
  </mergeCells>
  <phoneticPr fontId="5" type="noConversion"/>
  <conditionalFormatting sqref="B6:N28 BE6:BF28 BN6:BO28 BU6:BV28 CD6:CE28 CK6:CL28 BH6:BI28 BK6:BL28 BX6:BY28 CA6:CB28 CN6:CO28 CT6:CU28 CQ6:CR28">
    <cfRule type="cellIs" dxfId="179" priority="256" operator="between">
      <formula>1</formula>
      <formula>2</formula>
    </cfRule>
    <cfRule type="cellIs" dxfId="178" priority="257" operator="between">
      <formula>3</formula>
      <formula>4</formula>
    </cfRule>
    <cfRule type="cellIs" dxfId="177" priority="258" operator="between">
      <formula>5</formula>
      <formula>6</formula>
    </cfRule>
    <cfRule type="cellIs" dxfId="176" priority="259" operator="between">
      <formula>7</formula>
      <formula>8</formula>
    </cfRule>
    <cfRule type="cellIs" dxfId="175" priority="260" operator="between">
      <formula>9</formula>
      <formula>10</formula>
    </cfRule>
  </conditionalFormatting>
  <conditionalFormatting sqref="P6:AA28">
    <cfRule type="cellIs" dxfId="174" priority="251" operator="between">
      <formula>1</formula>
      <formula>2</formula>
    </cfRule>
    <cfRule type="cellIs" dxfId="173" priority="252" operator="between">
      <formula>3</formula>
      <formula>4</formula>
    </cfRule>
    <cfRule type="cellIs" dxfId="172" priority="253" operator="between">
      <formula>5</formula>
      <formula>6</formula>
    </cfRule>
    <cfRule type="cellIs" dxfId="171" priority="254" operator="between">
      <formula>7</formula>
      <formula>8</formula>
    </cfRule>
    <cfRule type="cellIs" dxfId="170" priority="255" operator="between">
      <formula>9</formula>
      <formula>10</formula>
    </cfRule>
  </conditionalFormatting>
  <conditionalFormatting sqref="AC6:AN28">
    <cfRule type="cellIs" dxfId="169" priority="246" operator="between">
      <formula>1</formula>
      <formula>2</formula>
    </cfRule>
    <cfRule type="cellIs" dxfId="168" priority="247" operator="between">
      <formula>3</formula>
      <formula>4</formula>
    </cfRule>
    <cfRule type="cellIs" dxfId="167" priority="248" operator="between">
      <formula>5</formula>
      <formula>6</formula>
    </cfRule>
    <cfRule type="cellIs" dxfId="166" priority="249" operator="between">
      <formula>7</formula>
      <formula>8</formula>
    </cfRule>
    <cfRule type="cellIs" dxfId="165" priority="250" operator="between">
      <formula>9</formula>
      <formula>10</formula>
    </cfRule>
  </conditionalFormatting>
  <conditionalFormatting sqref="AP6:BA28">
    <cfRule type="cellIs" dxfId="164" priority="241" operator="between">
      <formula>1</formula>
      <formula>2</formula>
    </cfRule>
    <cfRule type="cellIs" dxfId="163" priority="242" operator="between">
      <formula>3</formula>
      <formula>4</formula>
    </cfRule>
    <cfRule type="cellIs" dxfId="162" priority="243" operator="between">
      <formula>5</formula>
      <formula>6</formula>
    </cfRule>
    <cfRule type="cellIs" dxfId="161" priority="244" operator="between">
      <formula>7</formula>
      <formula>8</formula>
    </cfRule>
    <cfRule type="cellIs" dxfId="160" priority="245" operator="between">
      <formula>9</formula>
      <formula>10</formula>
    </cfRule>
  </conditionalFormatting>
  <conditionalFormatting sqref="BD6:BD28">
    <cfRule type="cellIs" dxfId="159" priority="236" operator="between">
      <formula>1</formula>
      <formula>2</formula>
    </cfRule>
    <cfRule type="cellIs" dxfId="158" priority="237" operator="between">
      <formula>3</formula>
      <formula>4</formula>
    </cfRule>
    <cfRule type="cellIs" dxfId="157" priority="238" operator="between">
      <formula>5</formula>
      <formula>6</formula>
    </cfRule>
    <cfRule type="cellIs" dxfId="156" priority="239" operator="between">
      <formula>7</formula>
      <formula>8</formula>
    </cfRule>
    <cfRule type="cellIs" dxfId="155" priority="240" operator="between">
      <formula>9</formula>
      <formula>10</formula>
    </cfRule>
  </conditionalFormatting>
  <conditionalFormatting sqref="BG6:BG28">
    <cfRule type="cellIs" dxfId="154" priority="231" operator="between">
      <formula>1</formula>
      <formula>2</formula>
    </cfRule>
    <cfRule type="cellIs" dxfId="153" priority="232" operator="between">
      <formula>3</formula>
      <formula>4</formula>
    </cfRule>
    <cfRule type="cellIs" dxfId="152" priority="233" operator="between">
      <formula>5</formula>
      <formula>6</formula>
    </cfRule>
    <cfRule type="cellIs" dxfId="151" priority="234" operator="between">
      <formula>7</formula>
      <formula>8</formula>
    </cfRule>
    <cfRule type="cellIs" dxfId="150" priority="235" operator="between">
      <formula>9</formula>
      <formula>10</formula>
    </cfRule>
  </conditionalFormatting>
  <conditionalFormatting sqref="BM6:BM28">
    <cfRule type="cellIs" dxfId="149" priority="226" operator="between">
      <formula>1</formula>
      <formula>2</formula>
    </cfRule>
    <cfRule type="cellIs" dxfId="148" priority="227" operator="between">
      <formula>3</formula>
      <formula>4</formula>
    </cfRule>
    <cfRule type="cellIs" dxfId="147" priority="228" operator="between">
      <formula>5</formula>
      <formula>6</formula>
    </cfRule>
    <cfRule type="cellIs" dxfId="146" priority="229" operator="between">
      <formula>7</formula>
      <formula>8</formula>
    </cfRule>
    <cfRule type="cellIs" dxfId="145" priority="230" operator="between">
      <formula>9</formula>
      <formula>10</formula>
    </cfRule>
  </conditionalFormatting>
  <conditionalFormatting sqref="BT6:BT28">
    <cfRule type="cellIs" dxfId="144" priority="221" operator="between">
      <formula>1</formula>
      <formula>2</formula>
    </cfRule>
    <cfRule type="cellIs" dxfId="143" priority="222" operator="between">
      <formula>3</formula>
      <formula>4</formula>
    </cfRule>
    <cfRule type="cellIs" dxfId="142" priority="223" operator="between">
      <formula>5</formula>
      <formula>6</formula>
    </cfRule>
    <cfRule type="cellIs" dxfId="141" priority="224" operator="between">
      <formula>7</formula>
      <formula>8</formula>
    </cfRule>
    <cfRule type="cellIs" dxfId="140" priority="225" operator="between">
      <formula>9</formula>
      <formula>10</formula>
    </cfRule>
  </conditionalFormatting>
  <conditionalFormatting sqref="BW6:BW28">
    <cfRule type="cellIs" dxfId="139" priority="216" operator="between">
      <formula>1</formula>
      <formula>2</formula>
    </cfRule>
    <cfRule type="cellIs" dxfId="138" priority="217" operator="between">
      <formula>3</formula>
      <formula>4</formula>
    </cfRule>
    <cfRule type="cellIs" dxfId="137" priority="218" operator="between">
      <formula>5</formula>
      <formula>6</formula>
    </cfRule>
    <cfRule type="cellIs" dxfId="136" priority="219" operator="between">
      <formula>7</formula>
      <formula>8</formula>
    </cfRule>
    <cfRule type="cellIs" dxfId="135" priority="220" operator="between">
      <formula>9</formula>
      <formula>10</formula>
    </cfRule>
  </conditionalFormatting>
  <conditionalFormatting sqref="CC6:CC28">
    <cfRule type="cellIs" dxfId="134" priority="211" operator="between">
      <formula>1</formula>
      <formula>2</formula>
    </cfRule>
    <cfRule type="cellIs" dxfId="133" priority="212" operator="between">
      <formula>3</formula>
      <formula>4</formula>
    </cfRule>
    <cfRule type="cellIs" dxfId="132" priority="213" operator="between">
      <formula>5</formula>
      <formula>6</formula>
    </cfRule>
    <cfRule type="cellIs" dxfId="131" priority="214" operator="between">
      <formula>7</formula>
      <formula>8</formula>
    </cfRule>
    <cfRule type="cellIs" dxfId="130" priority="215" operator="between">
      <formula>9</formula>
      <formula>10</formula>
    </cfRule>
  </conditionalFormatting>
  <conditionalFormatting sqref="CJ6:CJ28">
    <cfRule type="cellIs" dxfId="129" priority="206" operator="between">
      <formula>1</formula>
      <formula>2</formula>
    </cfRule>
    <cfRule type="cellIs" dxfId="128" priority="207" operator="between">
      <formula>3</formula>
      <formula>4</formula>
    </cfRule>
    <cfRule type="cellIs" dxfId="127" priority="208" operator="between">
      <formula>5</formula>
      <formula>6</formula>
    </cfRule>
    <cfRule type="cellIs" dxfId="126" priority="209" operator="between">
      <formula>7</formula>
      <formula>8</formula>
    </cfRule>
    <cfRule type="cellIs" dxfId="125" priority="210" operator="between">
      <formula>9</formula>
      <formula>10</formula>
    </cfRule>
  </conditionalFormatting>
  <conditionalFormatting sqref="CM6:CM28">
    <cfRule type="cellIs" dxfId="124" priority="201" operator="between">
      <formula>1</formula>
      <formula>2</formula>
    </cfRule>
    <cfRule type="cellIs" dxfId="123" priority="202" operator="between">
      <formula>3</formula>
      <formula>4</formula>
    </cfRule>
    <cfRule type="cellIs" dxfId="122" priority="203" operator="between">
      <formula>5</formula>
      <formula>6</formula>
    </cfRule>
    <cfRule type="cellIs" dxfId="121" priority="204" operator="between">
      <formula>7</formula>
      <formula>8</formula>
    </cfRule>
    <cfRule type="cellIs" dxfId="120" priority="205" operator="between">
      <formula>9</formula>
      <formula>10</formula>
    </cfRule>
  </conditionalFormatting>
  <conditionalFormatting sqref="BJ6:BJ28">
    <cfRule type="cellIs" dxfId="119" priority="196" operator="between">
      <formula>1</formula>
      <formula>2</formula>
    </cfRule>
    <cfRule type="cellIs" dxfId="118" priority="197" operator="between">
      <formula>3</formula>
      <formula>4</formula>
    </cfRule>
    <cfRule type="cellIs" dxfId="117" priority="198" operator="between">
      <formula>5</formula>
      <formula>6</formula>
    </cfRule>
    <cfRule type="cellIs" dxfId="116" priority="199" operator="between">
      <formula>7</formula>
      <formula>8</formula>
    </cfRule>
    <cfRule type="cellIs" dxfId="115" priority="200" operator="between">
      <formula>9</formula>
      <formula>10</formula>
    </cfRule>
  </conditionalFormatting>
  <conditionalFormatting sqref="BZ6:BZ28">
    <cfRule type="cellIs" dxfId="114" priority="191" operator="between">
      <formula>1</formula>
      <formula>2</formula>
    </cfRule>
    <cfRule type="cellIs" dxfId="113" priority="192" operator="between">
      <formula>3</formula>
      <formula>4</formula>
    </cfRule>
    <cfRule type="cellIs" dxfId="112" priority="193" operator="between">
      <formula>5</formula>
      <formula>6</formula>
    </cfRule>
    <cfRule type="cellIs" dxfId="111" priority="194" operator="between">
      <formula>7</formula>
      <formula>8</formula>
    </cfRule>
    <cfRule type="cellIs" dxfId="110" priority="195" operator="between">
      <formula>9</formula>
      <formula>10</formula>
    </cfRule>
  </conditionalFormatting>
  <conditionalFormatting sqref="CP6:CP28">
    <cfRule type="cellIs" dxfId="109" priority="186" operator="between">
      <formula>1</formula>
      <formula>2</formula>
    </cfRule>
    <cfRule type="cellIs" dxfId="108" priority="187" operator="between">
      <formula>3</formula>
      <formula>4</formula>
    </cfRule>
    <cfRule type="cellIs" dxfId="107" priority="188" operator="between">
      <formula>5</formula>
      <formula>6</formula>
    </cfRule>
    <cfRule type="cellIs" dxfId="106" priority="189" operator="between">
      <formula>7</formula>
      <formula>8</formula>
    </cfRule>
    <cfRule type="cellIs" dxfId="105" priority="190" operator="between">
      <formula>9</formula>
      <formula>10</formula>
    </cfRule>
  </conditionalFormatting>
  <conditionalFormatting sqref="CS6:CS28">
    <cfRule type="cellIs" dxfId="104" priority="181" operator="between">
      <formula>1</formula>
      <formula>2</formula>
    </cfRule>
    <cfRule type="cellIs" dxfId="103" priority="182" operator="between">
      <formula>3</formula>
      <formula>4</formula>
    </cfRule>
    <cfRule type="cellIs" dxfId="102" priority="183" operator="between">
      <formula>5</formula>
      <formula>6</formula>
    </cfRule>
    <cfRule type="cellIs" dxfId="101" priority="184" operator="between">
      <formula>7</formula>
      <formula>8</formula>
    </cfRule>
    <cfRule type="cellIs" dxfId="100" priority="185" operator="between">
      <formula>9</formula>
      <formula>10</formula>
    </cfRule>
  </conditionalFormatting>
  <conditionalFormatting sqref="DA6:DB28 DD6:DE28 DJ6:DK28 DG6:DH28">
    <cfRule type="cellIs" dxfId="99" priority="176" operator="between">
      <formula>1</formula>
      <formula>2</formula>
    </cfRule>
    <cfRule type="cellIs" dxfId="98" priority="177" operator="between">
      <formula>3</formula>
      <formula>4</formula>
    </cfRule>
    <cfRule type="cellIs" dxfId="97" priority="178" operator="between">
      <formula>5</formula>
      <formula>6</formula>
    </cfRule>
    <cfRule type="cellIs" dxfId="96" priority="179" operator="between">
      <formula>7</formula>
      <formula>8</formula>
    </cfRule>
    <cfRule type="cellIs" dxfId="95" priority="180" operator="between">
      <formula>9</formula>
      <formula>10</formula>
    </cfRule>
  </conditionalFormatting>
  <conditionalFormatting sqref="CZ6:CZ28">
    <cfRule type="cellIs" dxfId="94" priority="171" operator="between">
      <formula>1</formula>
      <formula>2</formula>
    </cfRule>
    <cfRule type="cellIs" dxfId="93" priority="172" operator="between">
      <formula>3</formula>
      <formula>4</formula>
    </cfRule>
    <cfRule type="cellIs" dxfId="92" priority="173" operator="between">
      <formula>5</formula>
      <formula>6</formula>
    </cfRule>
    <cfRule type="cellIs" dxfId="91" priority="174" operator="between">
      <formula>7</formula>
      <formula>8</formula>
    </cfRule>
    <cfRule type="cellIs" dxfId="90" priority="175" operator="between">
      <formula>9</formula>
      <formula>10</formula>
    </cfRule>
  </conditionalFormatting>
  <conditionalFormatting sqref="DF6:DF28">
    <cfRule type="cellIs" dxfId="89" priority="161" operator="between">
      <formula>1</formula>
      <formula>2</formula>
    </cfRule>
    <cfRule type="cellIs" dxfId="88" priority="162" operator="between">
      <formula>3</formula>
      <formula>4</formula>
    </cfRule>
    <cfRule type="cellIs" dxfId="87" priority="163" operator="between">
      <formula>5</formula>
      <formula>6</formula>
    </cfRule>
    <cfRule type="cellIs" dxfId="86" priority="164" operator="between">
      <formula>7</formula>
      <formula>8</formula>
    </cfRule>
    <cfRule type="cellIs" dxfId="85" priority="165" operator="between">
      <formula>9</formula>
      <formula>10</formula>
    </cfRule>
  </conditionalFormatting>
  <conditionalFormatting sqref="DI6:DI28">
    <cfRule type="cellIs" dxfId="84" priority="156" operator="between">
      <formula>1</formula>
      <formula>2</formula>
    </cfRule>
    <cfRule type="cellIs" dxfId="83" priority="157" operator="between">
      <formula>3</formula>
      <formula>4</formula>
    </cfRule>
    <cfRule type="cellIs" dxfId="82" priority="158" operator="between">
      <formula>5</formula>
      <formula>6</formula>
    </cfRule>
    <cfRule type="cellIs" dxfId="81" priority="159" operator="between">
      <formula>7</formula>
      <formula>8</formula>
    </cfRule>
    <cfRule type="cellIs" dxfId="80" priority="160" operator="between">
      <formula>9</formula>
      <formula>10</formula>
    </cfRule>
  </conditionalFormatting>
  <conditionalFormatting sqref="DQ6:DR28 DT6:DU28 DZ6:EA28 DW6:DX28">
    <cfRule type="cellIs" dxfId="79" priority="151" operator="between">
      <formula>1</formula>
      <formula>2</formula>
    </cfRule>
    <cfRule type="cellIs" dxfId="78" priority="152" operator="between">
      <formula>3</formula>
      <formula>4</formula>
    </cfRule>
    <cfRule type="cellIs" dxfId="77" priority="153" operator="between">
      <formula>5</formula>
      <formula>6</formula>
    </cfRule>
    <cfRule type="cellIs" dxfId="76" priority="154" operator="between">
      <formula>7</formula>
      <formula>8</formula>
    </cfRule>
    <cfRule type="cellIs" dxfId="75" priority="155" operator="between">
      <formula>9</formula>
      <formula>10</formula>
    </cfRule>
  </conditionalFormatting>
  <conditionalFormatting sqref="DP6:DP28">
    <cfRule type="cellIs" dxfId="74" priority="146" operator="between">
      <formula>1</formula>
      <formula>2</formula>
    </cfRule>
    <cfRule type="cellIs" dxfId="73" priority="147" operator="between">
      <formula>3</formula>
      <formula>4</formula>
    </cfRule>
    <cfRule type="cellIs" dxfId="72" priority="148" operator="between">
      <formula>5</formula>
      <formula>6</formula>
    </cfRule>
    <cfRule type="cellIs" dxfId="71" priority="149" operator="between">
      <formula>7</formula>
      <formula>8</formula>
    </cfRule>
    <cfRule type="cellIs" dxfId="70" priority="150" operator="between">
      <formula>9</formula>
      <formula>10</formula>
    </cfRule>
  </conditionalFormatting>
  <conditionalFormatting sqref="DS6:DS28">
    <cfRule type="cellIs" dxfId="69" priority="141" operator="between">
      <formula>1</formula>
      <formula>2</formula>
    </cfRule>
    <cfRule type="cellIs" dxfId="68" priority="142" operator="between">
      <formula>3</formula>
      <formula>4</formula>
    </cfRule>
    <cfRule type="cellIs" dxfId="67" priority="143" operator="between">
      <formula>5</formula>
      <formula>6</formula>
    </cfRule>
    <cfRule type="cellIs" dxfId="66" priority="144" operator="between">
      <formula>7</formula>
      <formula>8</formula>
    </cfRule>
    <cfRule type="cellIs" dxfId="65" priority="145" operator="between">
      <formula>9</formula>
      <formula>10</formula>
    </cfRule>
  </conditionalFormatting>
  <conditionalFormatting sqref="DV6:DV28">
    <cfRule type="cellIs" dxfId="64" priority="136" operator="between">
      <formula>1</formula>
      <formula>2</formula>
    </cfRule>
    <cfRule type="cellIs" dxfId="63" priority="137" operator="between">
      <formula>3</formula>
      <formula>4</formula>
    </cfRule>
    <cfRule type="cellIs" dxfId="62" priority="138" operator="between">
      <formula>5</formula>
      <formula>6</formula>
    </cfRule>
    <cfRule type="cellIs" dxfId="61" priority="139" operator="between">
      <formula>7</formula>
      <formula>8</formula>
    </cfRule>
    <cfRule type="cellIs" dxfId="60" priority="140" operator="between">
      <formula>9</formula>
      <formula>10</formula>
    </cfRule>
  </conditionalFormatting>
  <conditionalFormatting sqref="DY6:DY28">
    <cfRule type="cellIs" dxfId="59" priority="131" operator="between">
      <formula>1</formula>
      <formula>2</formula>
    </cfRule>
    <cfRule type="cellIs" dxfId="58" priority="132" operator="between">
      <formula>3</formula>
      <formula>4</formula>
    </cfRule>
    <cfRule type="cellIs" dxfId="57" priority="133" operator="between">
      <formula>5</formula>
      <formula>6</formula>
    </cfRule>
    <cfRule type="cellIs" dxfId="56" priority="134" operator="between">
      <formula>7</formula>
      <formula>8</formula>
    </cfRule>
    <cfRule type="cellIs" dxfId="55" priority="135" operator="between">
      <formula>9</formula>
      <formula>10</formula>
    </cfRule>
  </conditionalFormatting>
  <conditionalFormatting sqref="EG6:EH28 EJ6:EK28 EP6:EQ28 EM6:EN28">
    <cfRule type="cellIs" dxfId="54" priority="126" operator="between">
      <formula>1</formula>
      <formula>2</formula>
    </cfRule>
    <cfRule type="cellIs" dxfId="53" priority="127" operator="between">
      <formula>3</formula>
      <formula>4</formula>
    </cfRule>
    <cfRule type="cellIs" dxfId="52" priority="128" operator="between">
      <formula>5</formula>
      <formula>6</formula>
    </cfRule>
    <cfRule type="cellIs" dxfId="51" priority="129" operator="between">
      <formula>7</formula>
      <formula>8</formula>
    </cfRule>
    <cfRule type="cellIs" dxfId="50" priority="130" operator="between">
      <formula>9</formula>
      <formula>10</formula>
    </cfRule>
  </conditionalFormatting>
  <conditionalFormatting sqref="EF6:EF28">
    <cfRule type="cellIs" dxfId="49" priority="121" operator="between">
      <formula>1</formula>
      <formula>2</formula>
    </cfRule>
    <cfRule type="cellIs" dxfId="48" priority="122" operator="between">
      <formula>3</formula>
      <formula>4</formula>
    </cfRule>
    <cfRule type="cellIs" dxfId="47" priority="123" operator="between">
      <formula>5</formula>
      <formula>6</formula>
    </cfRule>
    <cfRule type="cellIs" dxfId="46" priority="124" operator="between">
      <formula>7</formula>
      <formula>8</formula>
    </cfRule>
    <cfRule type="cellIs" dxfId="45" priority="125" operator="between">
      <formula>9</formula>
      <formula>10</formula>
    </cfRule>
  </conditionalFormatting>
  <conditionalFormatting sqref="EI6:EI28">
    <cfRule type="cellIs" dxfId="44" priority="116" operator="between">
      <formula>1</formula>
      <formula>2</formula>
    </cfRule>
    <cfRule type="cellIs" dxfId="43" priority="117" operator="between">
      <formula>3</formula>
      <formula>4</formula>
    </cfRule>
    <cfRule type="cellIs" dxfId="42" priority="118" operator="between">
      <formula>5</formula>
      <formula>6</formula>
    </cfRule>
    <cfRule type="cellIs" dxfId="41" priority="119" operator="between">
      <formula>7</formula>
      <formula>8</formula>
    </cfRule>
    <cfRule type="cellIs" dxfId="40" priority="120" operator="between">
      <formula>9</formula>
      <formula>10</formula>
    </cfRule>
  </conditionalFormatting>
  <conditionalFormatting sqref="EL6:EL28">
    <cfRule type="cellIs" dxfId="39" priority="111" operator="between">
      <formula>1</formula>
      <formula>2</formula>
    </cfRule>
    <cfRule type="cellIs" dxfId="38" priority="112" operator="between">
      <formula>3</formula>
      <formula>4</formula>
    </cfRule>
    <cfRule type="cellIs" dxfId="37" priority="113" operator="between">
      <formula>5</formula>
      <formula>6</formula>
    </cfRule>
    <cfRule type="cellIs" dxfId="36" priority="114" operator="between">
      <formula>7</formula>
      <formula>8</formula>
    </cfRule>
    <cfRule type="cellIs" dxfId="35" priority="115" operator="between">
      <formula>9</formula>
      <formula>10</formula>
    </cfRule>
  </conditionalFormatting>
  <conditionalFormatting sqref="EO6:EO28">
    <cfRule type="cellIs" dxfId="34" priority="106" operator="between">
      <formula>1</formula>
      <formula>2</formula>
    </cfRule>
    <cfRule type="cellIs" dxfId="33" priority="107" operator="between">
      <formula>3</formula>
      <formula>4</formula>
    </cfRule>
    <cfRule type="cellIs" dxfId="32" priority="108" operator="between">
      <formula>5</formula>
      <formula>6</formula>
    </cfRule>
    <cfRule type="cellIs" dxfId="31" priority="109" operator="between">
      <formula>7</formula>
      <formula>8</formula>
    </cfRule>
    <cfRule type="cellIs" dxfId="30" priority="110" operator="between">
      <formula>9</formula>
      <formula>10</formula>
    </cfRule>
  </conditionalFormatting>
  <conditionalFormatting sqref="EW6:EX28 EZ6:FA28 FF6:FG28 FC6:FD28">
    <cfRule type="cellIs" dxfId="29" priority="101" operator="between">
      <formula>1</formula>
      <formula>2</formula>
    </cfRule>
    <cfRule type="cellIs" dxfId="28" priority="102" operator="between">
      <formula>3</formula>
      <formula>4</formula>
    </cfRule>
    <cfRule type="cellIs" dxfId="27" priority="103" operator="between">
      <formula>5</formula>
      <formula>6</formula>
    </cfRule>
    <cfRule type="cellIs" dxfId="26" priority="104" operator="between">
      <formula>7</formula>
      <formula>8</formula>
    </cfRule>
    <cfRule type="cellIs" dxfId="25" priority="105" operator="between">
      <formula>9</formula>
      <formula>10</formula>
    </cfRule>
  </conditionalFormatting>
  <conditionalFormatting sqref="EV6:EV28">
    <cfRule type="cellIs" dxfId="24" priority="96" operator="between">
      <formula>1</formula>
      <formula>2</formula>
    </cfRule>
    <cfRule type="cellIs" dxfId="23" priority="97" operator="between">
      <formula>3</formula>
      <formula>4</formula>
    </cfRule>
    <cfRule type="cellIs" dxfId="22" priority="98" operator="between">
      <formula>5</formula>
      <formula>6</formula>
    </cfRule>
    <cfRule type="cellIs" dxfId="21" priority="99" operator="between">
      <formula>7</formula>
      <formula>8</formula>
    </cfRule>
    <cfRule type="cellIs" dxfId="20" priority="100" operator="between">
      <formula>9</formula>
      <formula>10</formula>
    </cfRule>
  </conditionalFormatting>
  <conditionalFormatting sqref="EY6:EY28">
    <cfRule type="cellIs" dxfId="19" priority="91" operator="between">
      <formula>1</formula>
      <formula>2</formula>
    </cfRule>
    <cfRule type="cellIs" dxfId="18" priority="92" operator="between">
      <formula>3</formula>
      <formula>4</formula>
    </cfRule>
    <cfRule type="cellIs" dxfId="17" priority="93" operator="between">
      <formula>5</formula>
      <formula>6</formula>
    </cfRule>
    <cfRule type="cellIs" dxfId="16" priority="94" operator="between">
      <formula>7</formula>
      <formula>8</formula>
    </cfRule>
    <cfRule type="cellIs" dxfId="15" priority="95" operator="between">
      <formula>9</formula>
      <formula>10</formula>
    </cfRule>
  </conditionalFormatting>
  <conditionalFormatting sqref="FB6:FB28">
    <cfRule type="cellIs" dxfId="14" priority="86" operator="between">
      <formula>1</formula>
      <formula>2</formula>
    </cfRule>
    <cfRule type="cellIs" dxfId="13" priority="87" operator="between">
      <formula>3</formula>
      <formula>4</formula>
    </cfRule>
    <cfRule type="cellIs" dxfId="12" priority="88" operator="between">
      <formula>5</formula>
      <formula>6</formula>
    </cfRule>
    <cfRule type="cellIs" dxfId="11" priority="89" operator="between">
      <formula>7</formula>
      <formula>8</formula>
    </cfRule>
    <cfRule type="cellIs" dxfId="10" priority="90" operator="between">
      <formula>9</formula>
      <formula>10</formula>
    </cfRule>
  </conditionalFormatting>
  <conditionalFormatting sqref="FE6:FE28">
    <cfRule type="cellIs" dxfId="9" priority="81" operator="between">
      <formula>1</formula>
      <formula>2</formula>
    </cfRule>
    <cfRule type="cellIs" dxfId="8" priority="82" operator="between">
      <formula>3</formula>
      <formula>4</formula>
    </cfRule>
    <cfRule type="cellIs" dxfId="7" priority="83" operator="between">
      <formula>5</formula>
      <formula>6</formula>
    </cfRule>
    <cfRule type="cellIs" dxfId="6" priority="84" operator="between">
      <formula>7</formula>
      <formula>8</formula>
    </cfRule>
    <cfRule type="cellIs" dxfId="5" priority="85" operator="between">
      <formula>9</formula>
      <formula>10</formula>
    </cfRule>
  </conditionalFormatting>
  <conditionalFormatting sqref="DC6:DC28">
    <cfRule type="cellIs" dxfId="4" priority="1" operator="between">
      <formula>1</formula>
      <formula>2</formula>
    </cfRule>
    <cfRule type="cellIs" dxfId="3" priority="2" operator="between">
      <formula>3</formula>
      <formula>4</formula>
    </cfRule>
    <cfRule type="cellIs" dxfId="2" priority="3" operator="between">
      <formula>5</formula>
      <formula>6</formula>
    </cfRule>
    <cfRule type="cellIs" dxfId="1" priority="4" operator="between">
      <formula>7</formula>
      <formula>8</formula>
    </cfRule>
    <cfRule type="cellIs" dxfId="0" priority="5" operator="between">
      <formula>9</formula>
      <formula>10</formula>
    </cfRule>
  </conditionalFormatting>
  <dataValidations count="1">
    <dataValidation type="list" allowBlank="1" showInputMessage="1" showErrorMessage="1" sqref="B34" xr:uid="{243452FE-AAE0-4CD2-A5DE-150FC6DF3599}">
      <formula1>$B$6:$B$21</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PORTADA</vt:lpstr>
      <vt:lpstr>RPE DIARIO</vt:lpstr>
      <vt:lpstr>RPE CRÓNICO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Munilla</dc:creator>
  <cp:lastModifiedBy>César Munilla</cp:lastModifiedBy>
  <dcterms:created xsi:type="dcterms:W3CDTF">2022-10-06T07:45:23Z</dcterms:created>
  <dcterms:modified xsi:type="dcterms:W3CDTF">2022-11-18T07:40:03Z</dcterms:modified>
</cp:coreProperties>
</file>